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miliar\Desktop\INFORME EVALUACIÓN ECONÓMICA LP-050-2020\"/>
    </mc:Choice>
  </mc:AlternateContent>
  <bookViews>
    <workbookView xWindow="0" yWindow="0" windowWidth="20490" windowHeight="7455" tabRatio="597" activeTab="2"/>
  </bookViews>
  <sheets>
    <sheet name="PAB" sheetId="108" state="hidden" r:id="rId1"/>
    <sheet name="RESUMEN" sheetId="13" r:id="rId2"/>
    <sheet name="VR-PROP" sheetId="15" r:id="rId3"/>
    <sheet name="FORMULA" sheetId="107" r:id="rId4"/>
    <sheet name="Listas" sheetId="106" state="hidden" r:id="rId5"/>
  </sheets>
  <externalReferences>
    <externalReference r:id="rId6"/>
  </externalReferences>
  <definedNames>
    <definedName name="_xlnm._FilterDatabase" localSheetId="2" hidden="1">'VR-PROP'!$I$115:$K$119</definedName>
    <definedName name="_xlnm.Print_Area" localSheetId="1">RESUMEN!$B$1:$I$31</definedName>
    <definedName name="_xlnm.Print_Area" localSheetId="2">'VR-PROP'!$A$1:$K$123</definedName>
    <definedName name="DEPENDENCIAS" localSheetId="0">[1]Listas!$B$2:$B$16</definedName>
    <definedName name="DEPENDENCIAS">Listas!$B$2:$B$16</definedName>
    <definedName name="METEVA" localSheetId="0">[1]Listas!$D$2:$D$7</definedName>
    <definedName name="METEVA">Listas!$D$2:$D$6</definedName>
    <definedName name="RESULTADO" localSheetId="0">[1]Listas!$C$2:$C$4</definedName>
    <definedName name="RESULTADO">Listas!$C$2:$C$4</definedName>
    <definedName name="_xlnm.Print_Titles" localSheetId="3">FORMULA!$1:$11</definedName>
    <definedName name="_xlnm.Print_Titles" localSheetId="0">PAB!#REF!</definedName>
    <definedName name="_xlnm.Print_Titles" localSheetId="2">'VR-PROP'!$B:$H</definedName>
  </definedNames>
  <calcPr calcId="191028"/>
</workbook>
</file>

<file path=xl/calcChain.xml><?xml version="1.0" encoding="utf-8"?>
<calcChain xmlns="http://schemas.openxmlformats.org/spreadsheetml/2006/main">
  <c r="E70" i="108" l="1"/>
  <c r="J221" i="106" l="1"/>
  <c r="I221" i="106"/>
  <c r="I220" i="106"/>
  <c r="J220" i="106"/>
  <c r="J219" i="106"/>
  <c r="I219" i="106"/>
  <c r="J218" i="106"/>
  <c r="I218" i="106"/>
  <c r="J217" i="106"/>
  <c r="I217" i="106"/>
  <c r="J216" i="106"/>
  <c r="I216" i="106"/>
  <c r="J215" i="106"/>
  <c r="I215" i="106"/>
  <c r="J214" i="106"/>
  <c r="I214" i="106"/>
  <c r="I213" i="106"/>
  <c r="J213" i="106"/>
  <c r="J212" i="106"/>
  <c r="I212" i="106"/>
  <c r="J211" i="106"/>
  <c r="I211" i="106"/>
  <c r="J210" i="106"/>
  <c r="I210" i="106"/>
  <c r="J209" i="106"/>
  <c r="I209" i="106"/>
  <c r="J208" i="106"/>
  <c r="I208" i="106"/>
  <c r="J207" i="106"/>
  <c r="I207" i="106"/>
  <c r="J206" i="106"/>
  <c r="I206" i="106"/>
  <c r="J205" i="106"/>
  <c r="I205" i="106"/>
  <c r="J204" i="106"/>
  <c r="I204" i="106"/>
  <c r="J203" i="106"/>
  <c r="I203" i="106"/>
  <c r="J202" i="106"/>
  <c r="I202" i="106"/>
  <c r="J201" i="106"/>
  <c r="I201" i="106"/>
  <c r="J200" i="106"/>
  <c r="I200" i="106"/>
  <c r="J199" i="106"/>
  <c r="I199" i="106"/>
  <c r="J198" i="106"/>
  <c r="I198" i="106"/>
  <c r="J197" i="106"/>
  <c r="I197" i="106"/>
  <c r="J196" i="106"/>
  <c r="I196" i="106"/>
  <c r="J195" i="106"/>
  <c r="I195" i="106"/>
  <c r="J194" i="106"/>
  <c r="I194" i="106"/>
  <c r="J193" i="106"/>
  <c r="I193" i="106"/>
  <c r="J192" i="106"/>
  <c r="I192" i="106"/>
  <c r="I191" i="106"/>
  <c r="J191" i="106"/>
  <c r="L45" i="108" l="1"/>
  <c r="L47" i="108" s="1"/>
  <c r="E39" i="108"/>
  <c r="E38" i="108"/>
  <c r="H37" i="108"/>
  <c r="E37" i="108" s="1"/>
  <c r="H36" i="108"/>
  <c r="I41" i="108" s="1"/>
  <c r="H35" i="108"/>
  <c r="H41" i="108" s="1"/>
  <c r="G34" i="108"/>
  <c r="J41" i="108" s="1"/>
  <c r="E33" i="108"/>
  <c r="E32" i="108"/>
  <c r="E31" i="108"/>
  <c r="E30" i="108"/>
  <c r="E29" i="108"/>
  <c r="E28" i="108"/>
  <c r="E27" i="108"/>
  <c r="E34" i="108" l="1"/>
  <c r="I70" i="108"/>
  <c r="I66" i="108"/>
  <c r="I62" i="108"/>
  <c r="I58" i="108"/>
  <c r="I54" i="108"/>
  <c r="I50" i="108"/>
  <c r="I45" i="108"/>
  <c r="I49" i="108"/>
  <c r="I44" i="108"/>
  <c r="I46" i="108"/>
  <c r="I55" i="108"/>
  <c r="I67" i="108"/>
  <c r="I63" i="108"/>
  <c r="I59" i="108"/>
  <c r="I51" i="108"/>
  <c r="I42" i="108"/>
  <c r="I61" i="108"/>
  <c r="I47" i="108"/>
  <c r="I53" i="108"/>
  <c r="I68" i="108"/>
  <c r="I64" i="108"/>
  <c r="I60" i="108"/>
  <c r="I56" i="108"/>
  <c r="I52" i="108"/>
  <c r="I48" i="108"/>
  <c r="I43" i="108"/>
  <c r="I69" i="108"/>
  <c r="I65" i="108"/>
  <c r="I57" i="108"/>
  <c r="J70" i="108"/>
  <c r="J66" i="108"/>
  <c r="J62" i="108"/>
  <c r="J58" i="108"/>
  <c r="J54" i="108"/>
  <c r="J50" i="108"/>
  <c r="J45" i="108"/>
  <c r="H40" i="108"/>
  <c r="J46" i="108"/>
  <c r="J67" i="108"/>
  <c r="J63" i="108"/>
  <c r="J59" i="108"/>
  <c r="J55" i="108"/>
  <c r="J51" i="108"/>
  <c r="J42" i="108"/>
  <c r="J47" i="108"/>
  <c r="I40" i="108"/>
  <c r="J68" i="108"/>
  <c r="J64" i="108"/>
  <c r="J60" i="108"/>
  <c r="J56" i="108"/>
  <c r="J52" i="108"/>
  <c r="J48" i="108"/>
  <c r="J43" i="108"/>
  <c r="J69" i="108"/>
  <c r="J65" i="108"/>
  <c r="J61" i="108"/>
  <c r="J57" i="108"/>
  <c r="J53" i="108"/>
  <c r="J49" i="108"/>
  <c r="J44" i="108"/>
  <c r="H69" i="108"/>
  <c r="H65" i="108"/>
  <c r="H61" i="108"/>
  <c r="H57" i="108"/>
  <c r="H53" i="108"/>
  <c r="H49" i="108"/>
  <c r="H44" i="108"/>
  <c r="H70" i="108"/>
  <c r="H66" i="108"/>
  <c r="H62" i="108"/>
  <c r="H58" i="108"/>
  <c r="H54" i="108"/>
  <c r="H50" i="108"/>
  <c r="H45" i="108"/>
  <c r="H46" i="108"/>
  <c r="H67" i="108"/>
  <c r="H63" i="108"/>
  <c r="H59" i="108"/>
  <c r="H55" i="108"/>
  <c r="H51" i="108"/>
  <c r="H42" i="108"/>
  <c r="H47" i="108"/>
  <c r="H68" i="108"/>
  <c r="H64" i="108"/>
  <c r="H60" i="108"/>
  <c r="H56" i="108"/>
  <c r="H52" i="108"/>
  <c r="H48" i="108"/>
  <c r="H43" i="108"/>
  <c r="I36" i="108"/>
  <c r="E35" i="108"/>
  <c r="J190" i="106"/>
  <c r="I190" i="106"/>
  <c r="J189" i="106"/>
  <c r="I189" i="106"/>
  <c r="J188" i="106"/>
  <c r="I188" i="106"/>
  <c r="J187" i="106"/>
  <c r="I187" i="106"/>
  <c r="J186" i="106"/>
  <c r="I186" i="106"/>
  <c r="J185" i="106"/>
  <c r="I185" i="106"/>
  <c r="J184" i="106"/>
  <c r="I184" i="106"/>
  <c r="J183" i="106"/>
  <c r="I183" i="106"/>
  <c r="J182" i="106"/>
  <c r="I182" i="106"/>
  <c r="J181" i="106"/>
  <c r="I181" i="106"/>
  <c r="J180" i="106"/>
  <c r="I180" i="106"/>
  <c r="J179" i="106"/>
  <c r="I179" i="106"/>
  <c r="J178" i="106"/>
  <c r="I178" i="106"/>
  <c r="J177" i="106"/>
  <c r="I177" i="106"/>
  <c r="J176" i="106"/>
  <c r="I176" i="106"/>
  <c r="J175" i="106"/>
  <c r="I175" i="106"/>
  <c r="J174" i="106"/>
  <c r="I174" i="106"/>
  <c r="J173" i="106"/>
  <c r="I173" i="106"/>
  <c r="J172" i="106"/>
  <c r="I172" i="106"/>
  <c r="J171" i="106"/>
  <c r="I171" i="106"/>
  <c r="J170" i="106"/>
  <c r="I170" i="106"/>
  <c r="J169" i="106"/>
  <c r="I169" i="106"/>
  <c r="J168" i="106"/>
  <c r="I168" i="106"/>
  <c r="J167" i="106"/>
  <c r="I167" i="106"/>
  <c r="J166" i="106"/>
  <c r="I166" i="106"/>
  <c r="J165" i="106"/>
  <c r="I165" i="106"/>
  <c r="J164" i="106"/>
  <c r="I164" i="106"/>
  <c r="J163" i="106"/>
  <c r="I163" i="106"/>
  <c r="J162" i="106"/>
  <c r="I162" i="106"/>
  <c r="J161" i="106"/>
  <c r="I161" i="106"/>
  <c r="J160" i="106"/>
  <c r="I160" i="106"/>
  <c r="J159" i="106"/>
  <c r="I159" i="106"/>
  <c r="J158" i="106"/>
  <c r="I158" i="106"/>
  <c r="J157" i="106"/>
  <c r="I157" i="106"/>
  <c r="J156" i="106"/>
  <c r="I156" i="106"/>
  <c r="J155" i="106"/>
  <c r="I155" i="106"/>
  <c r="J154" i="106"/>
  <c r="I154" i="106"/>
  <c r="J153" i="106"/>
  <c r="I153" i="106"/>
  <c r="J152" i="106"/>
  <c r="I152" i="106"/>
  <c r="J151" i="106"/>
  <c r="I151" i="106"/>
  <c r="J150" i="106"/>
  <c r="I150" i="106"/>
  <c r="J149" i="106"/>
  <c r="I149" i="106"/>
  <c r="J148" i="106"/>
  <c r="I148" i="106"/>
  <c r="J147" i="106"/>
  <c r="I147" i="106"/>
  <c r="J146" i="106"/>
  <c r="I146" i="106"/>
  <c r="J145" i="106"/>
  <c r="I145" i="106"/>
  <c r="J144" i="106"/>
  <c r="I144" i="106"/>
  <c r="J143" i="106"/>
  <c r="I143" i="106"/>
  <c r="J142" i="106"/>
  <c r="I142" i="106"/>
  <c r="J141" i="106"/>
  <c r="I141" i="106"/>
  <c r="J140" i="106"/>
  <c r="I140" i="106"/>
  <c r="J139" i="106"/>
  <c r="I139" i="106"/>
  <c r="J138" i="106"/>
  <c r="I138" i="106"/>
  <c r="J137" i="106"/>
  <c r="I137" i="106"/>
  <c r="J136" i="106"/>
  <c r="I136" i="106"/>
  <c r="J135" i="106"/>
  <c r="I135" i="106"/>
  <c r="J134" i="106"/>
  <c r="I134" i="106"/>
  <c r="J133" i="106"/>
  <c r="I133" i="106"/>
  <c r="J132" i="106"/>
  <c r="I132" i="106"/>
  <c r="J131" i="106"/>
  <c r="I131" i="106"/>
  <c r="J130" i="106"/>
  <c r="I130" i="106"/>
  <c r="J129" i="106"/>
  <c r="I129" i="106"/>
  <c r="J128" i="106"/>
  <c r="I128" i="106"/>
  <c r="J127" i="106"/>
  <c r="I127" i="106"/>
  <c r="J126" i="106"/>
  <c r="I126" i="106"/>
  <c r="J125" i="106"/>
  <c r="I125" i="106"/>
  <c r="J124" i="106"/>
  <c r="I124" i="106"/>
  <c r="J123" i="106"/>
  <c r="I123" i="106"/>
  <c r="J122" i="106"/>
  <c r="I122" i="106"/>
  <c r="J121" i="106"/>
  <c r="I121" i="106"/>
  <c r="J120" i="106"/>
  <c r="I120" i="106"/>
  <c r="J119" i="106"/>
  <c r="I119" i="106"/>
  <c r="J118" i="106"/>
  <c r="I118" i="106"/>
  <c r="J117" i="106"/>
  <c r="I117" i="106"/>
  <c r="J116" i="106"/>
  <c r="I116" i="106"/>
  <c r="J115" i="106"/>
  <c r="I115" i="106"/>
  <c r="J114" i="106"/>
  <c r="I114" i="106"/>
  <c r="J113" i="106"/>
  <c r="I113" i="106"/>
  <c r="J112" i="106"/>
  <c r="I112" i="106"/>
  <c r="J111" i="106"/>
  <c r="I111" i="106"/>
  <c r="J110" i="106"/>
  <c r="I110" i="106"/>
  <c r="J109" i="106"/>
  <c r="I109" i="106"/>
  <c r="J108" i="106"/>
  <c r="I108" i="106"/>
  <c r="J107" i="106"/>
  <c r="I107" i="106"/>
  <c r="J106" i="106"/>
  <c r="I106" i="106"/>
  <c r="J105" i="106"/>
  <c r="I105" i="106"/>
  <c r="J104" i="106"/>
  <c r="I104" i="106"/>
  <c r="J103" i="106"/>
  <c r="I103" i="106"/>
  <c r="J102" i="106"/>
  <c r="I102" i="106"/>
  <c r="J101" i="106"/>
  <c r="I101" i="106"/>
  <c r="J100" i="106"/>
  <c r="I100" i="106"/>
  <c r="J99" i="106"/>
  <c r="I99" i="106"/>
  <c r="J98" i="106"/>
  <c r="I98" i="106"/>
  <c r="J97" i="106"/>
  <c r="I97" i="106"/>
  <c r="J96" i="106"/>
  <c r="I96" i="106"/>
  <c r="J95" i="106"/>
  <c r="I95" i="106"/>
  <c r="J94" i="106"/>
  <c r="I94" i="106"/>
  <c r="J93" i="106"/>
  <c r="I93" i="106"/>
  <c r="J92" i="106"/>
  <c r="I92" i="106"/>
  <c r="J91" i="106"/>
  <c r="I91" i="106"/>
  <c r="J90" i="106"/>
  <c r="I90" i="106"/>
  <c r="J89" i="106"/>
  <c r="I89" i="106"/>
  <c r="J88" i="106"/>
  <c r="I88" i="106"/>
  <c r="J87" i="106"/>
  <c r="I87" i="106"/>
  <c r="J86" i="106"/>
  <c r="I86" i="106"/>
  <c r="J85" i="106"/>
  <c r="I85" i="106"/>
  <c r="J84" i="106"/>
  <c r="I84" i="106"/>
  <c r="J83" i="106"/>
  <c r="I83" i="106"/>
  <c r="J82" i="106"/>
  <c r="I82" i="106"/>
  <c r="J81" i="106"/>
  <c r="I81" i="106"/>
  <c r="J80" i="106"/>
  <c r="I80" i="106"/>
  <c r="J79" i="106"/>
  <c r="I79" i="106"/>
  <c r="J78" i="106"/>
  <c r="I78" i="106"/>
  <c r="J77" i="106"/>
  <c r="I77" i="106"/>
  <c r="J76" i="106"/>
  <c r="I76" i="106"/>
  <c r="J75" i="106"/>
  <c r="I75" i="106"/>
  <c r="J74" i="106"/>
  <c r="I74" i="106"/>
  <c r="J73" i="106"/>
  <c r="I73" i="106"/>
  <c r="J72" i="106"/>
  <c r="I72" i="106"/>
  <c r="J71" i="106"/>
  <c r="I71" i="106"/>
  <c r="J70" i="106"/>
  <c r="I70" i="106"/>
  <c r="J69" i="106"/>
  <c r="I69" i="106"/>
  <c r="J68" i="106"/>
  <c r="I68" i="106"/>
  <c r="J67" i="106"/>
  <c r="I67" i="106"/>
  <c r="J66" i="106"/>
  <c r="I66" i="106"/>
  <c r="J65" i="106"/>
  <c r="I65" i="106"/>
  <c r="J64" i="106"/>
  <c r="I64" i="106"/>
  <c r="J63" i="106"/>
  <c r="I63" i="106"/>
  <c r="J62" i="106"/>
  <c r="I62" i="106"/>
  <c r="J61" i="106"/>
  <c r="I61" i="106"/>
  <c r="J60" i="106"/>
  <c r="I60" i="106"/>
  <c r="J59" i="106"/>
  <c r="I59" i="106"/>
  <c r="J58" i="106"/>
  <c r="I58" i="106"/>
  <c r="J57" i="106"/>
  <c r="I57" i="106"/>
  <c r="J56" i="106"/>
  <c r="I56" i="106"/>
  <c r="J55" i="106"/>
  <c r="I55" i="106"/>
  <c r="J54" i="106"/>
  <c r="I54" i="106"/>
  <c r="J53" i="106"/>
  <c r="I53" i="106"/>
  <c r="J52" i="106"/>
  <c r="I52" i="106"/>
  <c r="J51" i="106"/>
  <c r="I51" i="106"/>
  <c r="J50" i="106"/>
  <c r="I50" i="106"/>
  <c r="J49" i="106"/>
  <c r="I49" i="106"/>
  <c r="J48" i="106"/>
  <c r="I48" i="106"/>
  <c r="J47" i="106"/>
  <c r="I47" i="106"/>
  <c r="J46" i="106"/>
  <c r="I46" i="106"/>
  <c r="J45" i="106"/>
  <c r="I45" i="106"/>
  <c r="J44" i="106"/>
  <c r="I44" i="106"/>
  <c r="J43" i="106"/>
  <c r="I43" i="106"/>
  <c r="J42" i="106"/>
  <c r="I42" i="106"/>
  <c r="J41" i="106"/>
  <c r="I41" i="106"/>
  <c r="J40" i="106"/>
  <c r="I40" i="106"/>
  <c r="J39" i="106"/>
  <c r="I39" i="106"/>
  <c r="J38" i="106"/>
  <c r="I38" i="106"/>
  <c r="J37" i="106"/>
  <c r="I37" i="106"/>
  <c r="J36" i="106"/>
  <c r="I36" i="106"/>
  <c r="J35" i="106"/>
  <c r="I35" i="106"/>
  <c r="J34" i="106"/>
  <c r="I34" i="106"/>
  <c r="J33" i="106"/>
  <c r="I33" i="106"/>
  <c r="J32" i="106"/>
  <c r="I32" i="106"/>
  <c r="J31" i="106"/>
  <c r="I31" i="106"/>
  <c r="J30" i="106"/>
  <c r="I30" i="106"/>
  <c r="J29" i="106"/>
  <c r="I29" i="106"/>
  <c r="J28" i="106"/>
  <c r="I28" i="106"/>
  <c r="J27" i="106"/>
  <c r="I27" i="106"/>
  <c r="J26" i="106"/>
  <c r="I26" i="106"/>
  <c r="J25" i="106"/>
  <c r="I25" i="106"/>
  <c r="J24" i="106"/>
  <c r="I24" i="106"/>
  <c r="J23" i="106"/>
  <c r="I23" i="106"/>
  <c r="J22" i="106"/>
  <c r="I22" i="106"/>
  <c r="J21" i="106"/>
  <c r="I21" i="106"/>
  <c r="J20" i="106"/>
  <c r="I20" i="106"/>
  <c r="J19" i="106"/>
  <c r="I19" i="106"/>
  <c r="J18" i="106"/>
  <c r="I18" i="106"/>
  <c r="J17" i="106"/>
  <c r="I17" i="106"/>
  <c r="J16" i="106"/>
  <c r="I16" i="106"/>
  <c r="J15" i="106"/>
  <c r="I15" i="106"/>
  <c r="J14" i="106"/>
  <c r="I14" i="106"/>
  <c r="J13" i="106"/>
  <c r="I13" i="106"/>
  <c r="J12" i="106"/>
  <c r="I12" i="106"/>
  <c r="J11" i="106"/>
  <c r="I11" i="106"/>
  <c r="J10" i="106"/>
  <c r="I10" i="106"/>
  <c r="J9" i="106"/>
  <c r="I9" i="106"/>
  <c r="J8" i="106"/>
  <c r="I8" i="106"/>
  <c r="J7" i="106"/>
  <c r="I7" i="106"/>
  <c r="J6" i="106"/>
  <c r="I6" i="106"/>
  <c r="J5" i="106"/>
  <c r="I5" i="106"/>
  <c r="J4" i="106"/>
  <c r="I4" i="106"/>
  <c r="J3" i="106"/>
  <c r="I3" i="106"/>
  <c r="J2" i="106"/>
  <c r="I2" i="106"/>
  <c r="F68" i="108" l="1"/>
  <c r="F64" i="108"/>
  <c r="F60" i="108"/>
  <c r="F56" i="108"/>
  <c r="F52" i="108"/>
  <c r="F48" i="108"/>
  <c r="F43" i="108"/>
  <c r="F37" i="108"/>
  <c r="F32" i="108"/>
  <c r="F28" i="108"/>
  <c r="F22" i="108"/>
  <c r="F14" i="108"/>
  <c r="F6" i="108"/>
  <c r="F35" i="108"/>
  <c r="F21" i="108"/>
  <c r="F13" i="108"/>
  <c r="F40" i="108"/>
  <c r="F69" i="108"/>
  <c r="F65" i="108"/>
  <c r="F61" i="108"/>
  <c r="F57" i="108"/>
  <c r="F53" i="108"/>
  <c r="F49" i="108"/>
  <c r="F44" i="108"/>
  <c r="J36" i="108"/>
  <c r="E36" i="108" s="1"/>
  <c r="F31" i="108"/>
  <c r="F27" i="108"/>
  <c r="F20" i="108"/>
  <c r="F12" i="108"/>
  <c r="F19" i="108"/>
  <c r="F11" i="108"/>
  <c r="F18" i="108"/>
  <c r="F15" i="108"/>
  <c r="G41" i="108"/>
  <c r="F39" i="108"/>
  <c r="F47" i="108"/>
  <c r="F70" i="108"/>
  <c r="F66" i="108"/>
  <c r="F62" i="108"/>
  <c r="F58" i="108"/>
  <c r="F54" i="108"/>
  <c r="F50" i="108"/>
  <c r="F45" i="108"/>
  <c r="F41" i="108"/>
  <c r="F34" i="108"/>
  <c r="F30" i="108"/>
  <c r="F26" i="108"/>
  <c r="F10" i="108"/>
  <c r="F25" i="108"/>
  <c r="F17" i="108"/>
  <c r="F9" i="108"/>
  <c r="F23" i="108"/>
  <c r="F7" i="108"/>
  <c r="F46" i="108"/>
  <c r="F38" i="108"/>
  <c r="F36" i="108"/>
  <c r="F67" i="108"/>
  <c r="F63" i="108"/>
  <c r="F59" i="108"/>
  <c r="F55" i="108"/>
  <c r="F51" i="108"/>
  <c r="F42" i="108"/>
  <c r="F33" i="108"/>
  <c r="F29" i="108"/>
  <c r="F24" i="108"/>
  <c r="F16" i="108"/>
  <c r="F8" i="108"/>
  <c r="J40" i="108"/>
  <c r="E40" i="108"/>
  <c r="G69" i="108" l="1"/>
  <c r="E69" i="108" s="1"/>
  <c r="G65" i="108"/>
  <c r="E65" i="108" s="1"/>
  <c r="G61" i="108"/>
  <c r="E61" i="108" s="1"/>
  <c r="G57" i="108"/>
  <c r="E57" i="108" s="1"/>
  <c r="G53" i="108"/>
  <c r="E53" i="108" s="1"/>
  <c r="G49" i="108"/>
  <c r="E49" i="108" s="1"/>
  <c r="G44" i="108"/>
  <c r="E44" i="108" s="1"/>
  <c r="G56" i="108"/>
  <c r="E56" i="108" s="1"/>
  <c r="G70" i="108"/>
  <c r="G66" i="108"/>
  <c r="E66" i="108" s="1"/>
  <c r="G62" i="108"/>
  <c r="E62" i="108" s="1"/>
  <c r="G58" i="108"/>
  <c r="E58" i="108" s="1"/>
  <c r="G54" i="108"/>
  <c r="E54" i="108" s="1"/>
  <c r="G50" i="108"/>
  <c r="E50" i="108" s="1"/>
  <c r="G45" i="108"/>
  <c r="E45" i="108" s="1"/>
  <c r="G52" i="108"/>
  <c r="E52" i="108" s="1"/>
  <c r="G46" i="108"/>
  <c r="E46" i="108" s="1"/>
  <c r="G60" i="108"/>
  <c r="E60" i="108" s="1"/>
  <c r="G48" i="108"/>
  <c r="E48" i="108" s="1"/>
  <c r="G43" i="108"/>
  <c r="E43" i="108" s="1"/>
  <c r="G67" i="108"/>
  <c r="E67" i="108" s="1"/>
  <c r="G63" i="108"/>
  <c r="E63" i="108" s="1"/>
  <c r="G59" i="108"/>
  <c r="E59" i="108" s="1"/>
  <c r="G55" i="108"/>
  <c r="E55" i="108" s="1"/>
  <c r="G51" i="108"/>
  <c r="E51" i="108" s="1"/>
  <c r="G42" i="108"/>
  <c r="E41" i="108"/>
  <c r="G47" i="108"/>
  <c r="E47" i="108" s="1"/>
  <c r="G68" i="108"/>
  <c r="E68" i="108" s="1"/>
  <c r="G64" i="108"/>
  <c r="E64" i="108" s="1"/>
  <c r="E42" i="108" l="1"/>
  <c r="K35" i="108"/>
</calcChain>
</file>

<file path=xl/sharedStrings.xml><?xml version="1.0" encoding="utf-8"?>
<sst xmlns="http://schemas.openxmlformats.org/spreadsheetml/2006/main" count="1696" uniqueCount="332">
  <si>
    <t>CONDICION DE LAS PROPUESTAS FRENTE AL MINIMO ACEPTABLE</t>
  </si>
  <si>
    <t/>
  </si>
  <si>
    <t>PRESUPUESTO OFICIAL</t>
  </si>
  <si>
    <t>MEDIA ARITMETICA=</t>
  </si>
  <si>
    <t>VALOR MINIMO ACEPTABLE</t>
  </si>
  <si>
    <t>CON RESPECTO AL PO</t>
  </si>
  <si>
    <t>MEDIANA=</t>
  </si>
  <si>
    <t>DESVIACION ESTANDAR=</t>
  </si>
  <si>
    <t>ANALISIS DE ACUERDO A COLOMBIA COMPRA EFICIENTE</t>
  </si>
  <si>
    <t>PROMEDIO DE LOS TRES AÑOS COMO REFERENTE</t>
  </si>
  <si>
    <t>PROMEDIO</t>
  </si>
  <si>
    <t>MEDIANA</t>
  </si>
  <si>
    <t>PROMEDIO HISTORICO DE OFERTAS Y CONTRATOS DE LOS AÑOS 2017, 2018 y 2019 DE ADJUDICACIONES POR DEBAJO DEL PRESUPUESTO OFICIAL</t>
  </si>
  <si>
    <t>MINIMO ADMISIBLE</t>
  </si>
  <si>
    <t>AÑO 2017</t>
  </si>
  <si>
    <t>IPC-PROYECTADO PARA EL AÑO 2020 POR BANREPUBLICA</t>
  </si>
  <si>
    <t>AÑO 2018</t>
  </si>
  <si>
    <t>AÑO 2019</t>
  </si>
  <si>
    <t>IPC + PROMEDIO</t>
  </si>
  <si>
    <t>INSTITUTO NACIONAL DE VÍAS</t>
  </si>
  <si>
    <t>DIRECCIÓN GENERAL</t>
  </si>
  <si>
    <t>DIRECCIÓN DE CONTRATACIÓN</t>
  </si>
  <si>
    <t>DIRECCIÓN OPERATIVA - SUBDIRECCIÓN RED NACIONAL DE CARRETERAS</t>
  </si>
  <si>
    <t>LICITACIÓN PÚBLICA LP-DT-050-2020</t>
  </si>
  <si>
    <t>MODULO No.2</t>
  </si>
  <si>
    <t>OBJETO: REALIZAR LA CONTRATACION DE LAS OBRAS DE CONSTRUCCION Y/O MEJORAMIENTO Y/O REHABILITACION Y/O MANTENIMIENTO DE LOS CORREDORES VIALES INCLUIDOS EN EL PROGRAMA DE OBRA PUBLICA "CONCLUIR Y CONCLUIR PARA LA REACTIVACIÓN DE LAS REGIONES", LOCALIZADOS EN LOS DEPARTAMENTOS DE ANTIOQUIA,CHOCO Y RISARALDA-REGION PACIFICO</t>
  </si>
  <si>
    <t>CUADRO No. 1</t>
  </si>
  <si>
    <t>RESULTADO FINAL DEL PROCESO DE EVALUACIÓN</t>
  </si>
  <si>
    <t>CONSECUTIVO</t>
  </si>
  <si>
    <t>PROPONENTE NÚMERO</t>
  </si>
  <si>
    <t>NOMBRE PROPONENTE</t>
  </si>
  <si>
    <t>CALIFICACIÓN OBTENIDA</t>
  </si>
  <si>
    <t>PUNTAJES OTORGADOS A LOS SIGUIENTES CRITERIOS:</t>
  </si>
  <si>
    <t>Apoyo a la industria nacional</t>
  </si>
  <si>
    <t>Factor de Calidad</t>
  </si>
  <si>
    <t>Vinculación trabajadores con discapacidad en planta de personal</t>
  </si>
  <si>
    <t>KMA CONSTRUCCIONES S.A.S.</t>
  </si>
  <si>
    <t>ADMISIBLE</t>
  </si>
  <si>
    <t>CONSORCIO CH 050</t>
  </si>
  <si>
    <t>CONSTRUCCIONES EL CONDOR S.A.</t>
  </si>
  <si>
    <t>CONSORCIO ISLA PACIFICO</t>
  </si>
  <si>
    <t>CONSORCIO PACIFICO PSP</t>
  </si>
  <si>
    <t>CONSORCIO SAN FRANCISCO</t>
  </si>
  <si>
    <t>ESTYMA ESTUDIOS Y MANEJOS S.A.</t>
  </si>
  <si>
    <t>CONSORCIO VÍAS Y EQUIPOS PACIFICO 2021</t>
  </si>
  <si>
    <t>CONSORCIO FCCB 050</t>
  </si>
  <si>
    <t>NO ADMISIBLE</t>
  </si>
  <si>
    <t>CONSORCIO MECO VIAL</t>
  </si>
  <si>
    <t>CONSORCIO MEGA VÍAS CHOCO</t>
  </si>
  <si>
    <t>CONSORCIO PACIFICO VIAL EG</t>
  </si>
  <si>
    <t>TOTALES</t>
  </si>
  <si>
    <t>RECHAZO</t>
  </si>
  <si>
    <t>TOTAL</t>
  </si>
  <si>
    <t>*</t>
  </si>
  <si>
    <t>CUADRO No. 2 - VERIFICACIÓN DE LAS PROPUESTAS ECONÓMICAS</t>
  </si>
  <si>
    <t>MOVILIZAR</t>
  </si>
  <si>
    <t>INMOVILIZAR</t>
  </si>
  <si>
    <t>No.</t>
  </si>
  <si>
    <t>Ítem
Pago</t>
  </si>
  <si>
    <t>DESCRIPCIÓN</t>
  </si>
  <si>
    <t>UNIDAD</t>
  </si>
  <si>
    <t>CANTIDAD</t>
  </si>
  <si>
    <t>P/UNIT</t>
  </si>
  <si>
    <t>VR PARCIAL
(1)</t>
  </si>
  <si>
    <t>VR PARCIAL</t>
  </si>
  <si>
    <t>PU vs PO</t>
  </si>
  <si>
    <t>I - EXPLANACIONES</t>
  </si>
  <si>
    <t>200.2</t>
  </si>
  <si>
    <t>Desmonte y limpieza en zonas no boscosas</t>
  </si>
  <si>
    <t>Ha</t>
  </si>
  <si>
    <t>201.7</t>
  </si>
  <si>
    <t xml:space="preserve">Demolición de Estructuras </t>
  </si>
  <si>
    <t>m3</t>
  </si>
  <si>
    <t>201.15</t>
  </si>
  <si>
    <t xml:space="preserve">Remoción de alcantarillas   </t>
  </si>
  <si>
    <t>m</t>
  </si>
  <si>
    <t>201.16</t>
  </si>
  <si>
    <t xml:space="preserve">Remoción de cercas de alambre     </t>
  </si>
  <si>
    <t>210.2.1</t>
  </si>
  <si>
    <t>Excavación en roca de la explanación y canales</t>
  </si>
  <si>
    <t>210.2.2</t>
  </si>
  <si>
    <t>Excavaciones en material común de la Explanación y Canales</t>
  </si>
  <si>
    <t>211.1</t>
  </si>
  <si>
    <t>Remoción de Derrumbes</t>
  </si>
  <si>
    <t>220.1</t>
  </si>
  <si>
    <t xml:space="preserve">Terraplenes </t>
  </si>
  <si>
    <t>221.1P</t>
  </si>
  <si>
    <t>Material aluvial - crudo de rio y/o material de cantera tipo seleccionado para mejoramientos (compacto) (incluye transporte)</t>
  </si>
  <si>
    <t>230.1P</t>
  </si>
  <si>
    <t>Mejoramiento de la subrasante con adición de materiales</t>
  </si>
  <si>
    <t>231.1</t>
  </si>
  <si>
    <t>Geotextil para separación de suelos de subrasante y capas granulares</t>
  </si>
  <si>
    <t>m2</t>
  </si>
  <si>
    <t>II - SUBBASES, BASES Y AFIRMADOS</t>
  </si>
  <si>
    <t>310.1</t>
  </si>
  <si>
    <t>Conformación de la calzada existente</t>
  </si>
  <si>
    <t>311.1</t>
  </si>
  <si>
    <t>Afirmado</t>
  </si>
  <si>
    <t>320.1</t>
  </si>
  <si>
    <t>Subbase Granular clase A</t>
  </si>
  <si>
    <t>330.1</t>
  </si>
  <si>
    <t>Base granular clase A</t>
  </si>
  <si>
    <t xml:space="preserve">III - PAVIMENTOS ASFÁLTICOS </t>
  </si>
  <si>
    <t>420.2</t>
  </si>
  <si>
    <t>Riego de imprimación con emulsión  asfáltica  CRL‐1</t>
  </si>
  <si>
    <t>450.2P</t>
  </si>
  <si>
    <t>Mezcla densa en caliente Tipo MDC-19</t>
  </si>
  <si>
    <t>450.9P</t>
  </si>
  <si>
    <t>Mezcla densa en caliente Tipo MDC-19 para bacheos</t>
  </si>
  <si>
    <t>460.1P</t>
  </si>
  <si>
    <t>Fresado de pavimento asfaltico</t>
  </si>
  <si>
    <t>465.1</t>
  </si>
  <si>
    <t>Excavación para reparación de pavimento asfáltico existente incluyendo el corte y la remoción de las capas asfálticas y de las subyacentes.</t>
  </si>
  <si>
    <t>IV - PAVIMENTOS DE CONCRETO</t>
  </si>
  <si>
    <t>500.1</t>
  </si>
  <si>
    <t>Pavimento de concreto Hidraulico</t>
  </si>
  <si>
    <t>V - ESTRUCTURAS Y DRENAJES</t>
  </si>
  <si>
    <t>600.1.1</t>
  </si>
  <si>
    <t>Excavaciones varias sin clasificar</t>
  </si>
  <si>
    <t>600.2.1</t>
  </si>
  <si>
    <t>Excavaciones varias en roca en seco</t>
  </si>
  <si>
    <t>600.2.3</t>
  </si>
  <si>
    <t>Excavaciones varias en material comun en seco</t>
  </si>
  <si>
    <t>600.2.4</t>
  </si>
  <si>
    <t xml:space="preserve">Excavaciones varias en material comun bajo agua </t>
  </si>
  <si>
    <t>610.1</t>
  </si>
  <si>
    <t>Rellenos para Estructuras con suelo</t>
  </si>
  <si>
    <t>610.2</t>
  </si>
  <si>
    <t>Relleno para estructuras con recebo</t>
  </si>
  <si>
    <t>621.1.1P</t>
  </si>
  <si>
    <t>Pilote de concreto vaciado in situ de diametro 1,30 m. (incluye excavación No incluye acero de refuerzo)</t>
  </si>
  <si>
    <t>623.1.</t>
  </si>
  <si>
    <t>Anclaje tipo activo con cinco (6) cables o torones de 1/2"</t>
  </si>
  <si>
    <t>623.1P</t>
  </si>
  <si>
    <t xml:space="preserve"> Anclaje con epoxico sikadur anchorfix-4 para refuerzo de 3/8", de 20 cm de profundidad y perforación de 1/2".</t>
  </si>
  <si>
    <t>U</t>
  </si>
  <si>
    <t>623.2P</t>
  </si>
  <si>
    <t xml:space="preserve"> Anclaje con epoxico sikadur anchorfix-4 para refuerzo de 1/2", de 20 cm de profundidad y perforación de 5/8".</t>
  </si>
  <si>
    <t>630.1.1P</t>
  </si>
  <si>
    <t>Concreto clase  35 MPA, para vigas puentes tipo 1.</t>
  </si>
  <si>
    <t>630.3.1P</t>
  </si>
  <si>
    <t xml:space="preserve">Concreto clase  28 MPA  para Zapatas, Estribos y Aletas </t>
  </si>
  <si>
    <t>630.3.4P</t>
  </si>
  <si>
    <t>Concreto clase 28 MPA para tablero y anden</t>
  </si>
  <si>
    <t>630.4</t>
  </si>
  <si>
    <t>Concreto clase 21 MPA</t>
  </si>
  <si>
    <t>630.6</t>
  </si>
  <si>
    <t>Concreto clase 14 MPA</t>
  </si>
  <si>
    <t>630.7</t>
  </si>
  <si>
    <t>Concreto clase 14 MPA Ciclópeo</t>
  </si>
  <si>
    <t>632.1P</t>
  </si>
  <si>
    <t>Baranda Metalica</t>
  </si>
  <si>
    <t>640.1</t>
  </si>
  <si>
    <t>Acero de refuerzo Fy=420 Mpa.</t>
  </si>
  <si>
    <t>kg</t>
  </si>
  <si>
    <t>641.1</t>
  </si>
  <si>
    <t>Acero de Preesfuerzo</t>
  </si>
  <si>
    <t>Tf-m</t>
  </si>
  <si>
    <t xml:space="preserve">Apoyo elastomérico </t>
  </si>
  <si>
    <t>u</t>
  </si>
  <si>
    <t>642.5P</t>
  </si>
  <si>
    <t>Cinta pvc, para junta de construcción estructuras en concreto</t>
  </si>
  <si>
    <t>642.6P</t>
  </si>
  <si>
    <t xml:space="preserve">Juntas transversales </t>
  </si>
  <si>
    <t>650.2</t>
  </si>
  <si>
    <t>Fabricación de la estructura  metálica Acero A-36</t>
  </si>
  <si>
    <t>650.3</t>
  </si>
  <si>
    <t>Transporte de estructura metalica</t>
  </si>
  <si>
    <t>650.4</t>
  </si>
  <si>
    <t>Montaje  y pintura de estructura  metálica Acero A-36</t>
  </si>
  <si>
    <t>661.1</t>
  </si>
  <si>
    <t>Tubería de Concreto Reforzado CLASE III, de 900mm de diámetro interior</t>
  </si>
  <si>
    <t>663.1P</t>
  </si>
  <si>
    <t>Tubería para filtro PVC RDE 21 ø 6"</t>
  </si>
  <si>
    <t>663.2P</t>
  </si>
  <si>
    <t>Tubería corrugada de polietileno de alta densidad, de diametro 1.20 m</t>
  </si>
  <si>
    <t>663.3P</t>
  </si>
  <si>
    <t>Tuberia  para filtro PVC perforada diametro 100 mm</t>
  </si>
  <si>
    <t>663.4P</t>
  </si>
  <si>
    <t>Tubería corrugada de polietileno de alta densidad, de diametro 900 mm</t>
  </si>
  <si>
    <t>671.1P</t>
  </si>
  <si>
    <t>Berma cuneta en concreto clase 21 MPA  (incluye sello de juntas)</t>
  </si>
  <si>
    <t>673.1</t>
  </si>
  <si>
    <t>Geotextil Tipo II no tejido</t>
  </si>
  <si>
    <t>673.2</t>
  </si>
  <si>
    <t>Material granular drenante</t>
  </si>
  <si>
    <t>673.3</t>
  </si>
  <si>
    <t>Material de cobertura tipo SBG</t>
  </si>
  <si>
    <t>673.3P</t>
  </si>
  <si>
    <t>Geodren</t>
  </si>
  <si>
    <t>673.1P</t>
  </si>
  <si>
    <t>Geodren triplanar H = 2 m</t>
  </si>
  <si>
    <t>674.1</t>
  </si>
  <si>
    <t>Dren Horizontal de Longitud menor o igual a diez (10) metros.</t>
  </si>
  <si>
    <t>Dren horizontal de longitud mayor a diez (10) metros.</t>
  </si>
  <si>
    <t>683.2</t>
  </si>
  <si>
    <t>Geomalla de refuerzo de resistencia mnima a la tensión de 49 kn/m  para muros de tierra estabilizada mecanicamente con geosinteticos</t>
  </si>
  <si>
    <t>681.1</t>
  </si>
  <si>
    <t>Gaviones de malla de alambre de acero entrelazado clase 1: recubrimiento de zinc (galvanizado)</t>
  </si>
  <si>
    <t>VI. SEÑALIZACIÓN Y SEGURIDAD VIAL</t>
  </si>
  <si>
    <t>1P</t>
  </si>
  <si>
    <t>Suministro y aplicación de pintura en frío acrílica pura base agua para líneas de demarcación de pavimentos</t>
  </si>
  <si>
    <t>2P</t>
  </si>
  <si>
    <t>Suministro y aplicación de pintura en frío acrílica pura base agua para marca Vial con pintura en frío</t>
  </si>
  <si>
    <t>4P</t>
  </si>
  <si>
    <t>Suministro e instalación de tachas reflectiva bidireccionales</t>
  </si>
  <si>
    <t>5P</t>
  </si>
  <si>
    <t>Suministro e instalación de señal vertical de transito sp, sr y si  (75cm*75cm) con lamina acero galvanizado retroreflectiva</t>
  </si>
  <si>
    <t>730.1</t>
  </si>
  <si>
    <t xml:space="preserve">Defensa metalica </t>
  </si>
  <si>
    <t>740.1</t>
  </si>
  <si>
    <t>Captafaros</t>
  </si>
  <si>
    <t>VII - OBRAS VARIAS</t>
  </si>
  <si>
    <t>800.2</t>
  </si>
  <si>
    <t>Cerca de Alambre de Púas con postes de concreto</t>
  </si>
  <si>
    <t>801.6P</t>
  </si>
  <si>
    <t>Limpieza a mano de alcantarillas de tubo de 600 ó 900 mm</t>
  </si>
  <si>
    <t>810.2</t>
  </si>
  <si>
    <t>Proteccion de taludes con tierra organica</t>
  </si>
  <si>
    <t>VII - ILUMINACION</t>
  </si>
  <si>
    <t>Transporte de materiales provenientes de la excavación de la explanación, canales y préstamos, entre cien metros(100 m) y mil metros(1.000 m) de distancia.</t>
  </si>
  <si>
    <t>m3-E</t>
  </si>
  <si>
    <t>900.2</t>
  </si>
  <si>
    <t>Transporte de materiales provenientes de la excavación de la explanación, canales y préstamos para distancias mayores de mil metros (1000 m), medido a partir de cien metros (100 m)</t>
  </si>
  <si>
    <t>m3-km</t>
  </si>
  <si>
    <t>900.3</t>
  </si>
  <si>
    <t>Transporte de materiales provenientes de derrumbes, medido a partir de cien metros (100m)</t>
  </si>
  <si>
    <t>SUBTOTAL BÁSICO DE OBRA</t>
  </si>
  <si>
    <t>PROVISIÓN PARA AJUSTES, OBRAS COMPLEMENTARIAS Y/O ADICIONALES</t>
  </si>
  <si>
    <t>NO MODIFICAR</t>
  </si>
  <si>
    <t>PROVISION PARA JORNADAS DE TRABAJO 24 HORAS DIARIAS 7 DÍAS DE LA SEMANA</t>
  </si>
  <si>
    <t>SUBTOTAL BÁSICO DE OBRA (A)</t>
  </si>
  <si>
    <t>ADMINISTRACIÓN</t>
  </si>
  <si>
    <t>IMPREVISTOS</t>
  </si>
  <si>
    <t>UTILIDAD</t>
  </si>
  <si>
    <t>AIU</t>
  </si>
  <si>
    <t>VALOR IVA (OBRA) (19% SOBRE UTILIDAD OBRA)</t>
  </si>
  <si>
    <t>TOTAL OBRAS (INCLUYE IVA)</t>
  </si>
  <si>
    <t>REVISIÓN, AJUSTE Y/O ACTUALIZACIÓN Y/O MODIFICACIÓN Y/O COMPLEMENTACIÓN DE LOS ESTUDIOS Y DISEÑOS Y/O ELABORACION DEL CÁLCULO DE LA ESTRUCTURA DEL PAVIMENTO Y/O CÁLCULOS ESTRUCTURALES Y/O DE OBRAS REQUERIDAS PARA GARANTIZAR LA ESTABILIDAD DE LA INFRAESTRUCTURA VIAL</t>
  </si>
  <si>
    <t>IVA - REVISIÓN, AJUSTE Y/O ACTUALIZACIÓN Y/O MODIFICACIÓN Y/O COMPLEMENTACIÓN DE LOS ESTUDIOS Y DISEÑOS Y/O ELABORACION DEL CÁLCULO DE LA ESTRUCTURA DEL PAVIMENTO Y/O CÁLCULOS ESTRUCTURALES Y/O DE OBRAS REQUERIDAS PARA GARANTIZAR LA ESTABILIDAD DE LA INFRAESTRUCTURA VIAL</t>
  </si>
  <si>
    <t>TOTAL ESTUDIOS Y DISEÑOS, REVISIÓN, AJUSTE Y/O ACTUALIZACIÓN Y/O MODIFICACIÓN Y/O COMPLEMENTACIÓN DE LOS ESTUDIOS Y DISEÑOS Y/O ELABORACION DEL CÁLCULO DE LA ESTRUCTURA DEL PAVIMENTO Y/O CÁLCULOS ESTRUCTURALES Y/O DE OBRAS REQUERIDAS PARA GARANTIZAR LA ESTABILIDAD DE LA INFRAESTRUCTURA VIAL</t>
  </si>
  <si>
    <t>GESTIÓN SOCIAL, PREDIAL Y AMBIENTAL (incluye PAGA e IVA 19%)</t>
  </si>
  <si>
    <t>PROVISIÓN PARA IMPLEMENTACIÓN DEL PROTOCOLO DE BIOSEGURIDAD POR COVID-19 (INCLUYE IVA)</t>
  </si>
  <si>
    <t xml:space="preserve">VALOR TOTAL TOTAL DEL CONTRATO </t>
  </si>
  <si>
    <t>VALOR INICIAL DE LA PROPUESTA ECONÓMICA SEGÚN FORMULARIO No. 1</t>
  </si>
  <si>
    <t>% DE ERROR FRENTE AL VALOR DE LA OFERTA ECONÓMICA INICIAL</t>
  </si>
  <si>
    <t>NOTAS ACLARATORIAS PARA RECHAZO DE LA PROPUESTA ECONÓMICA</t>
  </si>
  <si>
    <t>NOTAS ACLARATORIAS DE LA PROPUESTA ECONÓMICA</t>
  </si>
  <si>
    <t>CUADRO No. 3</t>
  </si>
  <si>
    <t>DETERMINACIÓN DEL PUNTAJE POR VALOR DE LA PROPUESTA</t>
  </si>
  <si>
    <t>No. de Módulos del Proceso</t>
  </si>
  <si>
    <t>Determinación del Método para la Ponderación de la Propuesta Económica</t>
  </si>
  <si>
    <t>TRM DEL DÍA DE LA INSTALACIÓN DE LA AUDIENCIA DE ASIGNACIÓN DE PUNTAJE</t>
  </si>
  <si>
    <t xml:space="preserve">Valor = </t>
  </si>
  <si>
    <t>Último Método Utilizado</t>
  </si>
  <si>
    <t>CENTESIMAS =</t>
  </si>
  <si>
    <t>MENOR VALOR</t>
  </si>
  <si>
    <t>MÉTODO DE PONDERACIÓN =</t>
  </si>
  <si>
    <t>NO APLICA</t>
  </si>
  <si>
    <t>Parámetros para la ponderación de la propuesta económica</t>
  </si>
  <si>
    <t>Número de propuestas válidas</t>
  </si>
  <si>
    <t>Mínimo</t>
  </si>
  <si>
    <t>Media Aritmética = X</t>
  </si>
  <si>
    <t>Mediana= Me</t>
  </si>
  <si>
    <t>Presupuesto Oficial</t>
  </si>
  <si>
    <t>Puntaje propuesta Económica</t>
  </si>
  <si>
    <t>1. Mediana con Valor Absoluto</t>
  </si>
  <si>
    <t>¿Número de Propuestas Válidas es Par o Impar?</t>
  </si>
  <si>
    <t xml:space="preserve">2. Media Geométrica </t>
  </si>
  <si>
    <r>
      <t>Producto (1x10</t>
    </r>
    <r>
      <rPr>
        <b/>
        <vertAlign val="superscript"/>
        <sz val="9"/>
        <rFont val="Arial"/>
        <family val="2"/>
      </rPr>
      <t>9</t>
    </r>
    <r>
      <rPr>
        <b/>
        <sz val="10"/>
        <rFont val="Arial"/>
        <family val="2"/>
      </rPr>
      <t>)</t>
    </r>
  </si>
  <si>
    <t>Valor de la Propuesta más cercana al valor de la Media Geometrica:</t>
  </si>
  <si>
    <t>Media geométrica aproximada a números enteros = Mg</t>
  </si>
  <si>
    <t>3. Media Aritmética Baja</t>
  </si>
  <si>
    <r>
      <t>Media artimética baja (X</t>
    </r>
    <r>
      <rPr>
        <b/>
        <sz val="6"/>
        <rFont val="Arial"/>
        <family val="2"/>
      </rPr>
      <t>B</t>
    </r>
    <r>
      <rPr>
        <b/>
        <sz val="8"/>
        <rFont val="Arial"/>
        <family val="2"/>
      </rPr>
      <t>)</t>
    </r>
  </si>
  <si>
    <t>4. Menor Valor</t>
  </si>
  <si>
    <t>Menor Valor (Vmin)</t>
  </si>
  <si>
    <t>Estadistico usado para ponderar :</t>
  </si>
  <si>
    <t>PONDERACIÓN</t>
  </si>
  <si>
    <t>PROP. No.</t>
  </si>
  <si>
    <t>PROPONENTE</t>
  </si>
  <si>
    <t>PROPUESTA ECONÓMICA INICIAL</t>
  </si>
  <si>
    <t>PROPUESTA ECONÓMICA CORREGIDA</t>
  </si>
  <si>
    <t>PROPUESTA ECONÓMICA</t>
  </si>
  <si>
    <t>PORCENTAJE DE MEJORA</t>
  </si>
  <si>
    <t>PUNTAJE</t>
  </si>
  <si>
    <t>CON RESPECTO A PO</t>
  </si>
  <si>
    <t>CON RESPECTO A M1</t>
  </si>
  <si>
    <t>CON RESPECTO A M2</t>
  </si>
  <si>
    <t>CON RESPECTO A M3</t>
  </si>
  <si>
    <t>CON RESPECTO A M4</t>
  </si>
  <si>
    <t>($)</t>
  </si>
  <si>
    <t>(%)</t>
  </si>
  <si>
    <r>
      <t>($1x10</t>
    </r>
    <r>
      <rPr>
        <b/>
        <vertAlign val="superscript"/>
        <sz val="11"/>
        <rFont val="Arial"/>
        <family val="2"/>
      </rPr>
      <t>9</t>
    </r>
    <r>
      <rPr>
        <b/>
        <sz val="11"/>
        <rFont val="Arial"/>
        <family val="2"/>
      </rPr>
      <t>)</t>
    </r>
  </si>
  <si>
    <t>(Puntos)</t>
  </si>
  <si>
    <t>Estado de la Ponderación</t>
  </si>
  <si>
    <t>Indicador</t>
  </si>
  <si>
    <t>Cantidad</t>
  </si>
  <si>
    <t>Número total de propuestas descartadas</t>
  </si>
  <si>
    <t>Número de propuestas inferiores o iguales al estadistico de ponderación</t>
  </si>
  <si>
    <t>Número de propuestas superiores al estadistico de ponderación</t>
  </si>
  <si>
    <t>Descuento de la propuesta con mayor ponderación</t>
  </si>
  <si>
    <t>Número propuesta con mayor ponderación</t>
  </si>
  <si>
    <t>Propuesta con mayor ponderación</t>
  </si>
  <si>
    <t>&lt;0</t>
  </si>
  <si>
    <t>ID</t>
  </si>
  <si>
    <t>DEPENDENCIAS</t>
  </si>
  <si>
    <t>RESULTADO</t>
  </si>
  <si>
    <t>MÉTODOS DE EVALUACIÓN</t>
  </si>
  <si>
    <t>PROPUESTA</t>
  </si>
  <si>
    <t>MEDIANA CON VALOR ABSOLUTO</t>
  </si>
  <si>
    <t>SECRETARIA GENERAL - SUBDIRECCIÓN ADMINISTRATIVA</t>
  </si>
  <si>
    <t>MEDIA GEOMÉTRICA</t>
  </si>
  <si>
    <t>SECRETARIA GENERAL - SUBDIRECCIÓN FINANCIERA</t>
  </si>
  <si>
    <t>MEDIA ARITMÉTICA BAJA</t>
  </si>
  <si>
    <t>DIRECCIÓN OPERATIVA - DIRECCIONES TERRITORIALES</t>
  </si>
  <si>
    <t>DIRECCIÓN OPERATIVA - GERENCIA DE GRANDES PROYECTOS</t>
  </si>
  <si>
    <t>DIRECCIÓN OPERATIVA - GRUPO PLAN 2500</t>
  </si>
  <si>
    <t>DIRECCIÓN TÉCNICA - SUBDIRECCIÓN DE ESTUDIOS DE INNOVACIÓN</t>
  </si>
  <si>
    <t>DIRECCIÓN TÉCNICA - SUBDIRECCIÓN DE MEDIO AMBIENTE Y GESTIÓN SOCIAL</t>
  </si>
  <si>
    <t>DIRECCIÓN TÉCNICA - SUBDIRECCIÓN DE PREVENCIÓN Y ATENCIÓN DE EMERGENCIAS</t>
  </si>
  <si>
    <t>DIRECCIÓN OPERATIVA - SUBDIRECCIÓN MARÍTIMA Y FLUVIAL</t>
  </si>
  <si>
    <t>DIRECCIÓN OPERATIVA - SUBDIRECCIÓN RED TERCIARIA Y FERREA</t>
  </si>
  <si>
    <t>DIRECCIÓN TÉCNICA</t>
  </si>
  <si>
    <t>DIRECCIÓN OPERATIVA - GRUPO TÚNEL DE LA LÍNEA</t>
  </si>
  <si>
    <t>DIRECCIÓN OPERATIVA</t>
  </si>
  <si>
    <t>Impar</t>
  </si>
  <si>
    <t>Valor de la Mediana</t>
  </si>
  <si>
    <t>MÍNIMO</t>
  </si>
  <si>
    <t>DESCARTADO</t>
  </si>
  <si>
    <t>VÁLIDA</t>
  </si>
  <si>
    <t>NO VÁLIDA</t>
  </si>
  <si>
    <t>CORRECTO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</si>
</sst>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6">
    <numFmt numFmtId="41" formatCode="_(* #,##0_);_(* \(#,##0\);_(* &quot;-&quot;_);_(@_)"/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_-;\-* #,##0_-;_-* &quot;-&quot;_-;_-@_-"/>
    <numFmt numFmtId="165" formatCode="_-&quot;$&quot;\ * #,##0_-;\-&quot;$&quot;\ * #,##0_-;_-&quot;$&quot;\ * &quot;-&quot;_-;_-@_-"/>
    <numFmt numFmtId="166" formatCode="_-* #,##0.00\ _€_-;\-* #,##0.00\ _€_-;_-* &quot;-&quot;??\ _€_-;_-@_-"/>
    <numFmt numFmtId="167" formatCode="_(&quot;$&quot;* #,##0.00_);_(&quot;$&quot;* \(#,##0.00\);_(&quot;$&quot;* &quot;-&quot;??_);_(@_)"/>
    <numFmt numFmtId="168" formatCode="_-* #,##0.00\ &quot;Pts&quot;_-;\-* #,##0.00\ &quot;Pts&quot;_-;_-* &quot;-&quot;??\ &quot;Pts&quot;_-;_-@_-"/>
    <numFmt numFmtId="169" formatCode="_-* #,##0.00\ _P_t_s_-;\-* #,##0.00\ _P_t_s_-;_-* &quot;-&quot;??\ _P_t_s_-;_-@_-"/>
    <numFmt numFmtId="170" formatCode="#,##0.0"/>
    <numFmt numFmtId="171" formatCode="#,##0.00;[Red]#,##0.00"/>
    <numFmt numFmtId="172" formatCode="&quot;NN&quot;\ 0"/>
    <numFmt numFmtId="173" formatCode="0.0%"/>
    <numFmt numFmtId="174" formatCode="_ [$€-2]\ * #,##0.00_ ;_ [$€-2]\ * \-#,##0.00_ ;_ [$€-2]\ * &quot;-&quot;??_ "/>
    <numFmt numFmtId="175" formatCode="_(* #,##0_);_(* \(#,##0\);_(* &quot;-&quot;??_);_(@_)"/>
    <numFmt numFmtId="176" formatCode="_([$$-240A]\ * #,##0.00_);_([$$-240A]\ * \(#,##0.00\);_([$$-240A]\ * &quot;-&quot;??_);_(@_)"/>
    <numFmt numFmtId="177" formatCode="0.000000000000000E+00"/>
    <numFmt numFmtId="178" formatCode="_-* #,##0\ _P_t_s_-;\-* #,##0\ _P_t_s_-;_-* &quot;-&quot;??\ _P_t_s_-;_-@_-"/>
    <numFmt numFmtId="179" formatCode="0.0000000000000"/>
    <numFmt numFmtId="180" formatCode="0.000E+00"/>
    <numFmt numFmtId="181" formatCode="##0"/>
    <numFmt numFmtId="182" formatCode="0.000"/>
    <numFmt numFmtId="183" formatCode="0.0000"/>
    <numFmt numFmtId="184" formatCode="&quot;$&quot;#,##0\ ;\(&quot;$&quot;#,##0\)"/>
    <numFmt numFmtId="185" formatCode="\(0%\)"/>
    <numFmt numFmtId="186" formatCode="d\ \d\e\ mmmm\ \d\e\ yyyy"/>
    <numFmt numFmtId="187" formatCode="000\°00&quot;´&quot;00&quot;´´&quot;"/>
    <numFmt numFmtId="188" formatCode="0%;\-0%;&quot;&quot;"/>
    <numFmt numFmtId="189" formatCode="#0&quot;.&quot;000&quot;´&quot;000&quot;.&quot;000"/>
    <numFmt numFmtId="190" formatCode="##0&quot;.&quot;000"/>
    <numFmt numFmtId="191" formatCode="&quot;$&quot;\ #,##0.00"/>
    <numFmt numFmtId="192" formatCode="#,##0.0000"/>
    <numFmt numFmtId="193" formatCode="_-* #,##0.00\ _P_t_a_-;\-* #,##0.00\ _P_t_a_-;_-* &quot;-&quot;??\ _P_t_a_-;_-@_-"/>
    <numFmt numFmtId="194" formatCode="_ * #,##0.00_ ;_ * \-#,##0.00_ ;_ * &quot;-&quot;??_ ;_ @_ "/>
    <numFmt numFmtId="195" formatCode="##0&quot;´&quot;000&quot;.&quot;000"/>
    <numFmt numFmtId="196" formatCode="[$$-240A]\ #,##0.00"/>
    <numFmt numFmtId="197" formatCode="_ &quot;$&quot;* #,##0.00_ ;_ &quot;$&quot;* \-#,##0.00_ ;_ &quot;$&quot;* &quot;-&quot;??_ ;_ @_ "/>
    <numFmt numFmtId="198" formatCode="#.##\ \K\g"/>
    <numFmt numFmtId="199" formatCode="_(* #,##0.0_);_(* \(#,##0.0\);_(* &quot;-&quot;??_);_(@_)"/>
    <numFmt numFmtId="200" formatCode="#0&quot;.&quot;"/>
    <numFmt numFmtId="201" formatCode="_([$€]* #,##0.00_);_([$€]* \(#,##0.00\);_([$€]* &quot;-&quot;??_);_(@_)"/>
    <numFmt numFmtId="202" formatCode="&quot;$&quot;\ #,##0.00;&quot;$&quot;\ \-#,##0.00"/>
    <numFmt numFmtId="203" formatCode="0\+000"/>
    <numFmt numFmtId="204" formatCode="#,##0.0000000"/>
    <numFmt numFmtId="205" formatCode="0.0000%"/>
    <numFmt numFmtId="206" formatCode="#,##0.000"/>
    <numFmt numFmtId="207" formatCode="_([$$-240A]\ * #,##0.0000000_);_([$$-240A]\ * \(#,##0.0000000\);_([$$-240A]\ * &quot;-&quot;??_);_(@_)"/>
    <numFmt numFmtId="208" formatCode="_-&quot;$&quot;\ * #,##0.00_-;\-&quot;$&quot;\ * #,##0.00_-;_-&quot;$&quot;\ * &quot;-&quot;_-;_-@_-"/>
    <numFmt numFmtId="209" formatCode="&quot;$&quot;\ #,##0.000"/>
    <numFmt numFmtId="210" formatCode="0.000%"/>
    <numFmt numFmtId="211" formatCode="&quot;$&quot;\ \ \ #,##0.00"/>
    <numFmt numFmtId="212" formatCode="&quot;(PO-P½  )/PO= &quot;0.000%"/>
    <numFmt numFmtId="213" formatCode="&quot;(PO-½ANA ) = &quot;0\ .000%"/>
    <numFmt numFmtId="214" formatCode="&quot;(PO - MinAC)/PO = &quot;0.000%"/>
    <numFmt numFmtId="215" formatCode="&quot;MODULO No. &quot;0&quot;→→&quot;"/>
    <numFmt numFmtId="216" formatCode="&quot;DE UN TOTAL DE &quot;0&quot; MODULOS&quot;"/>
  </numFmts>
  <fonts count="74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1"/>
      <name val="Arial"/>
      <family val="2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4"/>
      <name val="Arial"/>
      <family val="2"/>
    </font>
    <font>
      <b/>
      <sz val="14"/>
      <name val="Times New Roman"/>
      <family val="1"/>
    </font>
    <font>
      <sz val="10"/>
      <color indexed="8"/>
      <name val="Arial"/>
      <family val="2"/>
    </font>
    <font>
      <b/>
      <i/>
      <sz val="10"/>
      <name val="Arial"/>
      <family val="2"/>
    </font>
    <font>
      <b/>
      <sz val="16"/>
      <name val="Arial"/>
      <family val="2"/>
    </font>
    <font>
      <b/>
      <sz val="6"/>
      <name val="Arial"/>
      <family val="2"/>
    </font>
    <font>
      <b/>
      <vertAlign val="superscript"/>
      <sz val="9"/>
      <name val="Arial"/>
      <family val="2"/>
    </font>
    <font>
      <b/>
      <sz val="11"/>
      <color theme="1"/>
      <name val="Calibri"/>
      <family val="2"/>
      <scheme val="minor"/>
    </font>
    <font>
      <b/>
      <vertAlign val="superscript"/>
      <sz val="11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indexed="24"/>
      <name val="Modern"/>
      <family val="3"/>
      <charset val="255"/>
    </font>
    <font>
      <sz val="10"/>
      <name val="Helv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11"/>
      <color indexed="17"/>
      <name val="Calibri"/>
      <family val="2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8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20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1"/>
      <color rgb="FF000000"/>
      <name val="Calibri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sz val="14"/>
      <color rgb="FF0000FF"/>
      <name val="Arial"/>
      <family val="2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8"/>
      <name val="Calibri"/>
      <family val="2"/>
    </font>
    <font>
      <sz val="16"/>
      <name val="Calibri"/>
      <family val="2"/>
    </font>
    <font>
      <sz val="10"/>
      <name val="Calibri"/>
      <family val="2"/>
    </font>
    <font>
      <sz val="16"/>
      <color rgb="FF000000"/>
      <name val="Calibri"/>
      <family val="2"/>
    </font>
    <font>
      <b/>
      <sz val="18"/>
      <color rgb="FF000000"/>
      <name val="Calibri"/>
      <family val="2"/>
    </font>
    <font>
      <b/>
      <sz val="20"/>
      <color rgb="FF000000"/>
      <name val="Calibri"/>
      <family val="2"/>
    </font>
    <font>
      <b/>
      <sz val="11"/>
      <color theme="2"/>
      <name val="Arial"/>
      <family val="2"/>
    </font>
    <font>
      <b/>
      <sz val="25"/>
      <color rgb="FF0000FF"/>
      <name val="Swis721 BdCnOul BT"/>
      <family val="5"/>
    </font>
    <font>
      <b/>
      <sz val="10"/>
      <color rgb="FF0000FF"/>
      <name val="Arial"/>
      <family val="2"/>
    </font>
  </fonts>
  <fills count="6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8B4C8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96CC"/>
        <bgColor indexed="64"/>
      </patternFill>
    </fill>
    <fill>
      <patternFill patternType="solid">
        <fgColor rgb="FFFFC8C8"/>
        <bgColor indexed="64"/>
      </patternFill>
    </fill>
    <fill>
      <patternFill patternType="solid">
        <fgColor rgb="FF00FFCC"/>
        <bgColor rgb="FF000000"/>
      </patternFill>
    </fill>
    <fill>
      <patternFill patternType="solid">
        <fgColor rgb="FF66FF66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CC81"/>
        <bgColor rgb="FF000000"/>
      </patternFill>
    </fill>
    <fill>
      <patternFill patternType="solid">
        <fgColor rgb="FFC8B4C8"/>
        <bgColor rgb="FF000000"/>
      </patternFill>
    </fill>
    <fill>
      <patternFill patternType="solid">
        <fgColor rgb="FFE7E6E6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AEAAAA"/>
        <bgColor rgb="FF000000"/>
      </patternFill>
    </fill>
    <fill>
      <patternFill patternType="solid">
        <fgColor rgb="FFD0CECE"/>
        <bgColor rgb="FF000000"/>
      </patternFill>
    </fill>
    <fill>
      <patternFill patternType="solid">
        <fgColor rgb="FFE3D9E3"/>
        <bgColor rgb="FF000000"/>
      </patternFill>
    </fill>
  </fills>
  <borders count="131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dotted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28">
    <xf numFmtId="0" fontId="0" fillId="0" borderId="0"/>
    <xf numFmtId="0" fontId="19" fillId="0" borderId="0">
      <alignment vertical="top"/>
    </xf>
    <xf numFmtId="174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9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2" fontId="2" fillId="0" borderId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2" borderId="0" applyNumberFormat="0" applyBorder="0" applyAlignment="0" applyProtection="0"/>
    <xf numFmtId="0" fontId="27" fillId="15" borderId="0" applyNumberFormat="0" applyBorder="0" applyAlignment="0" applyProtection="0"/>
    <xf numFmtId="0" fontId="27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20" borderId="0" applyNumberFormat="0" applyBorder="0" applyAlignment="0" applyProtection="0"/>
    <xf numFmtId="0" fontId="28" fillId="21" borderId="0" applyNumberFormat="0" applyBorder="0" applyAlignment="0" applyProtection="0"/>
    <xf numFmtId="0" fontId="28" fillId="22" borderId="0" applyNumberFormat="0" applyBorder="0" applyAlignment="0" applyProtection="0"/>
    <xf numFmtId="0" fontId="28" fillId="23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1" borderId="0" applyNumberFormat="0" applyBorder="0" applyAlignment="0" applyProtection="0"/>
    <xf numFmtId="0" fontId="28" fillId="26" borderId="0" applyNumberFormat="0" applyBorder="0" applyAlignment="0" applyProtection="0"/>
    <xf numFmtId="0" fontId="29" fillId="10" borderId="0" applyNumberFormat="0" applyBorder="0" applyAlignment="0" applyProtection="0"/>
    <xf numFmtId="0" fontId="30" fillId="27" borderId="86" applyNumberFormat="0" applyAlignment="0" applyProtection="0"/>
    <xf numFmtId="0" fontId="31" fillId="28" borderId="87" applyNumberFormat="0" applyAlignment="0" applyProtection="0"/>
    <xf numFmtId="181" fontId="8" fillId="0" borderId="80">
      <alignment horizontal="right"/>
    </xf>
    <xf numFmtId="2" fontId="8" fillId="0" borderId="0"/>
    <xf numFmtId="182" fontId="8" fillId="0" borderId="0"/>
    <xf numFmtId="183" fontId="7" fillId="0" borderId="0"/>
    <xf numFmtId="181" fontId="8" fillId="0" borderId="80">
      <alignment horizontal="right"/>
    </xf>
    <xf numFmtId="3" fontId="32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184" fontId="32" fillId="0" borderId="0" applyFont="0" applyFill="0" applyBorder="0" applyAlignment="0" applyProtection="0"/>
    <xf numFmtId="185" fontId="2" fillId="0" borderId="0">
      <protection locked="0"/>
    </xf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34" fillId="31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8" fillId="36" borderId="0" applyNumberFormat="0" applyBorder="0" applyAlignment="0" applyProtection="0"/>
    <xf numFmtId="0" fontId="27" fillId="34" borderId="0" applyNumberFormat="0" applyBorder="0" applyAlignment="0" applyProtection="0"/>
    <xf numFmtId="0" fontId="27" fillId="37" borderId="0" applyNumberFormat="0" applyBorder="0" applyAlignment="0" applyProtection="0"/>
    <xf numFmtId="0" fontId="28" fillId="35" borderId="0" applyNumberFormat="0" applyBorder="0" applyAlignment="0" applyProtection="0"/>
    <xf numFmtId="0" fontId="27" fillId="32" borderId="0" applyNumberFormat="0" applyBorder="0" applyAlignment="0" applyProtection="0"/>
    <xf numFmtId="0" fontId="27" fillId="35" borderId="0" applyNumberFormat="0" applyBorder="0" applyAlignment="0" applyProtection="0"/>
    <xf numFmtId="0" fontId="28" fillId="35" borderId="0" applyNumberFormat="0" applyBorder="0" applyAlignment="0" applyProtection="0"/>
    <xf numFmtId="0" fontId="27" fillId="38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7" fillId="34" borderId="0" applyNumberFormat="0" applyBorder="0" applyAlignment="0" applyProtection="0"/>
    <xf numFmtId="0" fontId="27" fillId="39" borderId="0" applyNumberFormat="0" applyBorder="0" applyAlignment="0" applyProtection="0"/>
    <xf numFmtId="0" fontId="28" fillId="39" borderId="0" applyNumberFormat="0" applyBorder="0" applyAlignment="0" applyProtection="0"/>
    <xf numFmtId="1" fontId="2" fillId="0" borderId="0"/>
    <xf numFmtId="0" fontId="2" fillId="0" borderId="0" applyFont="0" applyFill="0" applyBorder="0" applyAlignment="0" applyProtection="0"/>
    <xf numFmtId="0" fontId="35" fillId="0" borderId="0" applyNumberFormat="0" applyFill="0" applyBorder="0" applyAlignment="0" applyProtection="0"/>
    <xf numFmtId="4" fontId="36" fillId="0" borderId="0">
      <protection locked="0"/>
    </xf>
    <xf numFmtId="4" fontId="36" fillId="0" borderId="0">
      <protection locked="0"/>
    </xf>
    <xf numFmtId="4" fontId="37" fillId="0" borderId="0">
      <protection locked="0"/>
    </xf>
    <xf numFmtId="4" fontId="36" fillId="0" borderId="0">
      <protection locked="0"/>
    </xf>
    <xf numFmtId="4" fontId="36" fillId="0" borderId="0">
      <protection locked="0"/>
    </xf>
    <xf numFmtId="4" fontId="36" fillId="0" borderId="0">
      <protection locked="0"/>
    </xf>
    <xf numFmtId="4" fontId="37" fillId="0" borderId="0">
      <protection locked="0"/>
    </xf>
    <xf numFmtId="186" fontId="2" fillId="0" borderId="0">
      <protection locked="0"/>
    </xf>
    <xf numFmtId="0" fontId="38" fillId="11" borderId="0" applyNumberFormat="0" applyBorder="0" applyAlignment="0" applyProtection="0"/>
    <xf numFmtId="187" fontId="2" fillId="0" borderId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88" applyNumberFormat="0" applyFill="0" applyAlignment="0" applyProtection="0"/>
    <xf numFmtId="0" fontId="41" fillId="0" borderId="0" applyNumberFormat="0" applyFill="0" applyBorder="0" applyAlignment="0" applyProtection="0"/>
    <xf numFmtId="188" fontId="2" fillId="0" borderId="0">
      <protection locked="0"/>
    </xf>
    <xf numFmtId="188" fontId="2" fillId="0" borderId="0"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3" fillId="14" borderId="86" applyNumberFormat="0" applyAlignment="0" applyProtection="0"/>
    <xf numFmtId="0" fontId="44" fillId="0" borderId="89" applyNumberFormat="0" applyFill="0" applyAlignment="0" applyProtection="0"/>
    <xf numFmtId="189" fontId="8" fillId="0" borderId="0">
      <alignment horizontal="right"/>
    </xf>
    <xf numFmtId="190" fontId="8" fillId="0" borderId="0" applyFont="0" applyFill="0" applyBorder="0" applyAlignment="0">
      <alignment horizontal="center"/>
    </xf>
    <xf numFmtId="41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66" fontId="4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5" fontId="8" fillId="0" borderId="0">
      <alignment horizontal="right"/>
    </xf>
    <xf numFmtId="196" fontId="8" fillId="0" borderId="51"/>
    <xf numFmtId="197" fontId="2" fillId="0" borderId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44" fontId="27" fillId="0" borderId="0" applyFont="0" applyFill="0" applyBorder="0" applyAlignment="0" applyProtection="0"/>
    <xf numFmtId="19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200" fontId="8" fillId="0" borderId="0" applyFont="0" applyFill="0" applyBorder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27" fillId="0" borderId="0"/>
    <xf numFmtId="0" fontId="27" fillId="40" borderId="90" applyNumberFormat="0" applyFont="0" applyAlignment="0" applyProtection="0"/>
    <xf numFmtId="0" fontId="46" fillId="27" borderId="91" applyNumberFormat="0" applyAlignment="0" applyProtection="0"/>
    <xf numFmtId="0" fontId="33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7" fillId="0" borderId="0" applyNumberFormat="0" applyFill="0" applyBorder="0" applyAlignment="0" applyProtection="0"/>
    <xf numFmtId="49" fontId="5" fillId="0" borderId="0">
      <alignment horizontal="center" vertical="center"/>
    </xf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44" fontId="1" fillId="0" borderId="0" applyFont="0" applyFill="0" applyBorder="0" applyAlignment="0" applyProtection="0"/>
    <xf numFmtId="20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9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203" fontId="2" fillId="0" borderId="0" applyFont="0" applyFill="0" applyBorder="0" applyAlignment="0" applyProtection="0"/>
    <xf numFmtId="0" fontId="27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02" fontId="2" fillId="0" borderId="0" applyFont="0" applyFill="0" applyBorder="0" applyAlignment="0" applyProtection="0"/>
    <xf numFmtId="0" fontId="1" fillId="0" borderId="0"/>
    <xf numFmtId="0" fontId="1" fillId="0" borderId="0"/>
    <xf numFmtId="9" fontId="51" fillId="0" borderId="0" applyFont="0" applyFill="0" applyBorder="0" applyAlignment="0" applyProtection="0"/>
    <xf numFmtId="164" fontId="56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483">
    <xf numFmtId="0" fontId="0" fillId="0" borderId="0" xfId="0"/>
    <xf numFmtId="0" fontId="9" fillId="0" borderId="0" xfId="0" applyFont="1" applyProtection="1">
      <protection hidden="1"/>
    </xf>
    <xf numFmtId="0" fontId="9" fillId="0" borderId="0" xfId="0" applyFont="1" applyAlignment="1" applyProtection="1">
      <protection hidden="1"/>
    </xf>
    <xf numFmtId="0" fontId="3" fillId="0" borderId="0" xfId="0" applyFont="1" applyAlignment="1" applyProtection="1">
      <alignment horizontal="left"/>
      <protection hidden="1"/>
    </xf>
    <xf numFmtId="0" fontId="9" fillId="0" borderId="0" xfId="0" applyFont="1" applyAlignment="1" applyProtection="1">
      <alignment horizontal="left" vertical="center"/>
      <protection hidden="1"/>
    </xf>
    <xf numFmtId="0" fontId="8" fillId="0" borderId="0" xfId="0" applyFont="1" applyProtection="1">
      <protection hidden="1"/>
    </xf>
    <xf numFmtId="0" fontId="15" fillId="0" borderId="0" xfId="0" applyFont="1" applyFill="1" applyAlignment="1" applyProtection="1">
      <alignment horizontal="centerContinuous" vertical="center" wrapText="1"/>
      <protection hidden="1"/>
    </xf>
    <xf numFmtId="0" fontId="11" fillId="0" borderId="0" xfId="0" applyFont="1" applyFill="1" applyAlignment="1" applyProtection="1">
      <alignment horizontal="centerContinuous" vertical="center" wrapText="1"/>
      <protection hidden="1"/>
    </xf>
    <xf numFmtId="0" fontId="12" fillId="0" borderId="0" xfId="0" applyFont="1" applyFill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hidden="1"/>
    </xf>
    <xf numFmtId="0" fontId="16" fillId="0" borderId="0" xfId="0" applyFont="1" applyFill="1" applyAlignment="1" applyProtection="1">
      <alignment horizontal="centerContinuous" vertical="center" wrapText="1"/>
      <protection hidden="1"/>
    </xf>
    <xf numFmtId="0" fontId="8" fillId="0" borderId="0" xfId="0" applyFont="1" applyFill="1" applyAlignment="1" applyProtection="1">
      <alignment horizontal="centerContinuous" vertical="center" wrapText="1"/>
      <protection hidden="1"/>
    </xf>
    <xf numFmtId="0" fontId="3" fillId="0" borderId="0" xfId="0" applyFont="1" applyFill="1" applyAlignment="1" applyProtection="1">
      <alignment horizontal="left"/>
      <protection hidden="1"/>
    </xf>
    <xf numFmtId="0" fontId="3" fillId="0" borderId="0" xfId="0" applyFont="1" applyFill="1" applyAlignment="1" applyProtection="1">
      <alignment horizontal="centerContinuous" vertical="center" wrapText="1"/>
      <protection hidden="1"/>
    </xf>
    <xf numFmtId="0" fontId="8" fillId="0" borderId="0" xfId="0" applyFont="1" applyFill="1" applyBorder="1" applyAlignment="1" applyProtection="1">
      <alignment horizontal="center"/>
      <protection hidden="1"/>
    </xf>
    <xf numFmtId="0" fontId="8" fillId="0" borderId="0" xfId="0" quotePrefix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Continuous" vertical="center"/>
      <protection hidden="1"/>
    </xf>
    <xf numFmtId="0" fontId="8" fillId="0" borderId="0" xfId="0" applyFont="1" applyFill="1" applyProtection="1">
      <protection hidden="1"/>
    </xf>
    <xf numFmtId="0" fontId="17" fillId="0" borderId="0" xfId="0" applyFont="1" applyProtection="1">
      <protection hidden="1"/>
    </xf>
    <xf numFmtId="0" fontId="17" fillId="0" borderId="0" xfId="0" applyFont="1" applyAlignment="1" applyProtection="1">
      <protection hidden="1"/>
    </xf>
    <xf numFmtId="0" fontId="17" fillId="0" borderId="0" xfId="0" applyFont="1" applyFill="1" applyAlignment="1" applyProtection="1">
      <protection hidden="1"/>
    </xf>
    <xf numFmtId="0" fontId="17" fillId="0" borderId="0" xfId="0" quotePrefix="1" applyFont="1" applyFill="1" applyAlignment="1" applyProtection="1">
      <alignment vertical="center"/>
      <protection hidden="1"/>
    </xf>
    <xf numFmtId="0" fontId="17" fillId="0" borderId="0" xfId="0" applyFont="1" applyFill="1" applyAlignment="1" applyProtection="1">
      <alignment horizontal="center"/>
      <protection hidden="1"/>
    </xf>
    <xf numFmtId="0" fontId="18" fillId="0" borderId="0" xfId="0" applyFont="1" applyAlignment="1" applyProtection="1">
      <alignment horizontal="centerContinuous" vertical="center" wrapText="1"/>
      <protection locked="0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2" borderId="0" xfId="12" applyFont="1" applyFill="1" applyAlignment="1">
      <alignment horizontal="left" vertical="top" wrapText="1"/>
    </xf>
    <xf numFmtId="0" fontId="2" fillId="2" borderId="0" xfId="12" applyFont="1" applyFill="1" applyAlignment="1">
      <alignment wrapText="1"/>
    </xf>
    <xf numFmtId="0" fontId="2" fillId="2" borderId="0" xfId="12" applyFont="1" applyFill="1"/>
    <xf numFmtId="0" fontId="4" fillId="2" borderId="0" xfId="12" applyFont="1" applyFill="1" applyAlignment="1">
      <alignment horizontal="centerContinuous" vertical="center" wrapText="1"/>
    </xf>
    <xf numFmtId="0" fontId="2" fillId="2" borderId="0" xfId="12" applyFont="1" applyFill="1" applyAlignment="1">
      <alignment horizontal="center" vertical="center"/>
    </xf>
    <xf numFmtId="0" fontId="7" fillId="2" borderId="2" xfId="12" applyFont="1" applyFill="1" applyBorder="1" applyAlignment="1">
      <alignment horizontal="center" vertical="center"/>
    </xf>
    <xf numFmtId="1" fontId="14" fillId="0" borderId="0" xfId="12" applyNumberFormat="1" applyFont="1" applyAlignment="1">
      <alignment horizontal="centerContinuous" vertical="center" wrapText="1"/>
    </xf>
    <xf numFmtId="1" fontId="5" fillId="0" borderId="0" xfId="12" applyNumberFormat="1" applyFont="1" applyAlignment="1">
      <alignment horizontal="centerContinuous" vertical="center" wrapText="1"/>
    </xf>
    <xf numFmtId="0" fontId="5" fillId="0" borderId="0" xfId="12" applyFont="1" applyAlignment="1">
      <alignment horizontal="centerContinuous" vertical="center"/>
    </xf>
    <xf numFmtId="0" fontId="7" fillId="0" borderId="3" xfId="0" applyFont="1" applyBorder="1" applyAlignment="1" applyProtection="1">
      <alignment horizontal="centerContinuous"/>
      <protection hidden="1"/>
    </xf>
    <xf numFmtId="0" fontId="7" fillId="0" borderId="4" xfId="0" applyFont="1" applyBorder="1" applyAlignment="1" applyProtection="1">
      <alignment horizontal="center" vertical="center"/>
      <protection hidden="1"/>
    </xf>
    <xf numFmtId="0" fontId="24" fillId="3" borderId="13" xfId="13" applyFont="1" applyFill="1" applyBorder="1" applyAlignment="1">
      <alignment horizontal="center" vertical="center"/>
    </xf>
    <xf numFmtId="0" fontId="20" fillId="4" borderId="14" xfId="11" applyFont="1" applyFill="1" applyBorder="1"/>
    <xf numFmtId="0" fontId="20" fillId="4" borderId="15" xfId="11" applyFont="1" applyFill="1" applyBorder="1"/>
    <xf numFmtId="0" fontId="2" fillId="0" borderId="16" xfId="11" applyBorder="1"/>
    <xf numFmtId="0" fontId="20" fillId="4" borderId="17" xfId="11" applyFont="1" applyFill="1" applyBorder="1"/>
    <xf numFmtId="0" fontId="2" fillId="0" borderId="18" xfId="11" applyBorder="1"/>
    <xf numFmtId="0" fontId="20" fillId="4" borderId="19" xfId="11" applyFont="1" applyFill="1" applyBorder="1"/>
    <xf numFmtId="0" fontId="2" fillId="0" borderId="20" xfId="11" applyBorder="1"/>
    <xf numFmtId="0" fontId="2" fillId="0" borderId="20" xfId="11" applyFont="1" applyBorder="1"/>
    <xf numFmtId="0" fontId="2" fillId="0" borderId="21" xfId="11" applyFont="1" applyFill="1" applyBorder="1"/>
    <xf numFmtId="0" fontId="2" fillId="0" borderId="25" xfId="11" applyFont="1" applyFill="1" applyBorder="1"/>
    <xf numFmtId="0" fontId="2" fillId="0" borderId="26" xfId="11" applyFont="1" applyFill="1" applyBorder="1"/>
    <xf numFmtId="0" fontId="2" fillId="0" borderId="27" xfId="11" applyFont="1" applyFill="1" applyBorder="1"/>
    <xf numFmtId="0" fontId="7" fillId="0" borderId="4" xfId="0" applyFont="1" applyBorder="1" applyAlignment="1" applyProtection="1">
      <alignment horizontal="centerContinuous"/>
      <protection hidden="1"/>
    </xf>
    <xf numFmtId="0" fontId="7" fillId="2" borderId="0" xfId="12" applyFont="1" applyFill="1" applyBorder="1" applyAlignment="1">
      <alignment vertical="center"/>
    </xf>
    <xf numFmtId="176" fontId="13" fillId="2" borderId="0" xfId="7" applyNumberFormat="1" applyFont="1" applyFill="1" applyBorder="1" applyAlignment="1"/>
    <xf numFmtId="10" fontId="5" fillId="2" borderId="34" xfId="12" applyNumberFormat="1" applyFont="1" applyFill="1" applyBorder="1" applyAlignment="1">
      <alignment horizontal="center" vertical="center" wrapText="1"/>
    </xf>
    <xf numFmtId="10" fontId="5" fillId="2" borderId="56" xfId="12" applyNumberFormat="1" applyFont="1" applyFill="1" applyBorder="1" applyAlignment="1">
      <alignment horizontal="center" vertical="center" wrapText="1"/>
    </xf>
    <xf numFmtId="0" fontId="2" fillId="2" borderId="49" xfId="12" applyFont="1" applyFill="1" applyBorder="1"/>
    <xf numFmtId="0" fontId="2" fillId="2" borderId="50" xfId="12" applyFont="1" applyFill="1" applyBorder="1"/>
    <xf numFmtId="0" fontId="2" fillId="0" borderId="50" xfId="12" applyFont="1" applyFill="1" applyBorder="1"/>
    <xf numFmtId="0" fontId="2" fillId="2" borderId="53" xfId="12" applyFont="1" applyFill="1" applyBorder="1"/>
    <xf numFmtId="0" fontId="2" fillId="0" borderId="53" xfId="12" applyFont="1" applyFill="1" applyBorder="1"/>
    <xf numFmtId="0" fontId="5" fillId="0" borderId="50" xfId="12" applyFont="1" applyFill="1" applyBorder="1" applyAlignment="1">
      <alignment horizontal="right" vertical="center"/>
    </xf>
    <xf numFmtId="0" fontId="5" fillId="0" borderId="49" xfId="12" applyFont="1" applyFill="1" applyBorder="1" applyAlignment="1">
      <alignment horizontal="left" vertical="center"/>
    </xf>
    <xf numFmtId="0" fontId="5" fillId="0" borderId="50" xfId="12" applyFont="1" applyFill="1" applyBorder="1" applyAlignment="1">
      <alignment vertical="center"/>
    </xf>
    <xf numFmtId="0" fontId="5" fillId="0" borderId="49" xfId="12" applyFont="1" applyFill="1" applyBorder="1" applyAlignment="1">
      <alignment horizontal="center" vertical="center" wrapText="1"/>
    </xf>
    <xf numFmtId="0" fontId="5" fillId="0" borderId="50" xfId="12" applyFont="1" applyFill="1" applyBorder="1" applyAlignment="1">
      <alignment horizontal="center" vertical="center" wrapText="1"/>
    </xf>
    <xf numFmtId="0" fontId="5" fillId="0" borderId="52" xfId="12" applyFont="1" applyFill="1" applyBorder="1" applyAlignment="1">
      <alignment horizontal="center" vertical="center" wrapText="1"/>
    </xf>
    <xf numFmtId="0" fontId="5" fillId="0" borderId="53" xfId="12" applyFont="1" applyFill="1" applyBorder="1" applyAlignment="1">
      <alignment horizontal="center" vertical="center" wrapText="1"/>
    </xf>
    <xf numFmtId="0" fontId="5" fillId="0" borderId="53" xfId="12" applyFont="1" applyFill="1" applyBorder="1" applyAlignment="1">
      <alignment horizontal="right" vertical="center"/>
    </xf>
    <xf numFmtId="175" fontId="5" fillId="0" borderId="45" xfId="6" applyNumberFormat="1" applyFont="1" applyFill="1" applyBorder="1" applyAlignment="1" applyProtection="1">
      <alignment vertical="center"/>
      <protection locked="0"/>
    </xf>
    <xf numFmtId="43" fontId="5" fillId="0" borderId="57" xfId="6" applyNumberFormat="1" applyFont="1" applyFill="1" applyBorder="1" applyAlignment="1" applyProtection="1">
      <alignment vertical="center"/>
      <protection locked="0"/>
    </xf>
    <xf numFmtId="176" fontId="5" fillId="2" borderId="51" xfId="7" applyNumberFormat="1" applyFont="1" applyFill="1" applyBorder="1" applyAlignment="1"/>
    <xf numFmtId="176" fontId="5" fillId="2" borderId="45" xfId="7" applyNumberFormat="1" applyFont="1" applyFill="1" applyBorder="1" applyAlignment="1"/>
    <xf numFmtId="177" fontId="5" fillId="2" borderId="51" xfId="7" applyNumberFormat="1" applyFont="1" applyFill="1" applyBorder="1" applyAlignment="1"/>
    <xf numFmtId="176" fontId="5" fillId="2" borderId="54" xfId="7" applyNumberFormat="1" applyFont="1" applyFill="1" applyBorder="1" applyAlignment="1"/>
    <xf numFmtId="0" fontId="5" fillId="0" borderId="51" xfId="0" applyFont="1" applyBorder="1" applyAlignment="1">
      <alignment horizontal="center" vertical="center"/>
    </xf>
    <xf numFmtId="0" fontId="5" fillId="2" borderId="51" xfId="12" applyFont="1" applyFill="1" applyBorder="1" applyAlignment="1">
      <alignment horizontal="center"/>
    </xf>
    <xf numFmtId="10" fontId="5" fillId="2" borderId="51" xfId="12" applyNumberFormat="1" applyFont="1" applyFill="1" applyBorder="1" applyAlignment="1">
      <alignment horizontal="center" vertical="center" wrapText="1"/>
    </xf>
    <xf numFmtId="10" fontId="5" fillId="2" borderId="54" xfId="12" applyNumberFormat="1" applyFont="1" applyFill="1" applyBorder="1" applyAlignment="1">
      <alignment horizontal="center" vertical="center" wrapText="1"/>
    </xf>
    <xf numFmtId="0" fontId="7" fillId="2" borderId="4" xfId="12" applyFont="1" applyFill="1" applyBorder="1" applyAlignment="1">
      <alignment horizontal="center" vertical="center" wrapText="1"/>
    </xf>
    <xf numFmtId="4" fontId="7" fillId="2" borderId="2" xfId="12" applyNumberFormat="1" applyFont="1" applyFill="1" applyBorder="1" applyAlignment="1">
      <alignment horizontal="center" vertical="center"/>
    </xf>
    <xf numFmtId="1" fontId="5" fillId="2" borderId="51" xfId="12" applyNumberFormat="1" applyFont="1" applyFill="1" applyBorder="1" applyAlignment="1">
      <alignment horizontal="center" vertical="center" wrapText="1"/>
    </xf>
    <xf numFmtId="0" fontId="5" fillId="0" borderId="50" xfId="12" applyFont="1" applyBorder="1" applyAlignment="1">
      <alignment horizontal="right" vertical="center"/>
    </xf>
    <xf numFmtId="169" fontId="5" fillId="0" borderId="61" xfId="3" applyFont="1" applyFill="1" applyBorder="1" applyAlignment="1" applyProtection="1">
      <alignment horizontal="center" vertical="center" wrapText="1"/>
    </xf>
    <xf numFmtId="178" fontId="5" fillId="2" borderId="61" xfId="3" applyNumberFormat="1" applyFont="1" applyFill="1" applyBorder="1" applyAlignment="1" applyProtection="1">
      <alignment horizontal="center" vertical="center" wrapText="1"/>
    </xf>
    <xf numFmtId="0" fontId="5" fillId="2" borderId="0" xfId="12" applyFont="1" applyFill="1" applyBorder="1" applyAlignment="1">
      <alignment horizontal="right" vertical="center"/>
    </xf>
    <xf numFmtId="176" fontId="5" fillId="2" borderId="0" xfId="7" applyNumberFormat="1" applyFont="1" applyFill="1" applyBorder="1" applyAlignment="1"/>
    <xf numFmtId="0" fontId="0" fillId="0" borderId="0" xfId="0" applyAlignment="1">
      <alignment wrapText="1"/>
    </xf>
    <xf numFmtId="177" fontId="0" fillId="0" borderId="0" xfId="0" applyNumberFormat="1"/>
    <xf numFmtId="176" fontId="0" fillId="0" borderId="0" xfId="7" applyNumberFormat="1" applyFont="1"/>
    <xf numFmtId="1" fontId="6" fillId="0" borderId="32" xfId="0" applyNumberFormat="1" applyFont="1" applyFill="1" applyBorder="1" applyAlignment="1" applyProtection="1">
      <alignment horizontal="center" vertical="center"/>
      <protection hidden="1"/>
    </xf>
    <xf numFmtId="1" fontId="6" fillId="0" borderId="33" xfId="0" applyNumberFormat="1" applyFont="1" applyFill="1" applyBorder="1" applyAlignment="1" applyProtection="1">
      <alignment horizontal="center" vertical="center"/>
      <protection hidden="1"/>
    </xf>
    <xf numFmtId="3" fontId="6" fillId="0" borderId="33" xfId="0" applyNumberFormat="1" applyFont="1" applyBorder="1" applyAlignment="1">
      <alignment horizontal="center" vertical="center"/>
    </xf>
    <xf numFmtId="0" fontId="6" fillId="0" borderId="33" xfId="0" applyFont="1" applyBorder="1" applyAlignment="1" applyProtection="1">
      <alignment horizontal="center" vertical="center"/>
      <protection hidden="1"/>
    </xf>
    <xf numFmtId="3" fontId="5" fillId="5" borderId="28" xfId="11" applyNumberFormat="1" applyFont="1" applyFill="1" applyBorder="1" applyAlignment="1" applyProtection="1">
      <alignment horizontal="right"/>
      <protection hidden="1"/>
    </xf>
    <xf numFmtId="3" fontId="5" fillId="7" borderId="34" xfId="11" applyNumberFormat="1" applyFont="1" applyFill="1" applyBorder="1" applyAlignment="1" applyProtection="1">
      <alignment horizontal="right"/>
      <protection hidden="1"/>
    </xf>
    <xf numFmtId="3" fontId="5" fillId="6" borderId="29" xfId="11" applyNumberFormat="1" applyFont="1" applyFill="1" applyBorder="1" applyAlignment="1" applyProtection="1">
      <alignment horizontal="right"/>
      <protection hidden="1"/>
    </xf>
    <xf numFmtId="0" fontId="10" fillId="8" borderId="42" xfId="0" applyFont="1" applyFill="1" applyBorder="1" applyAlignment="1" applyProtection="1">
      <alignment horizontal="centerContinuous"/>
      <protection hidden="1"/>
    </xf>
    <xf numFmtId="1" fontId="5" fillId="2" borderId="44" xfId="12" applyNumberFormat="1" applyFont="1" applyFill="1" applyBorder="1" applyAlignment="1">
      <alignment horizontal="center" vertical="center" wrapText="1"/>
    </xf>
    <xf numFmtId="1" fontId="5" fillId="2" borderId="33" xfId="12" applyNumberFormat="1" applyFont="1" applyFill="1" applyBorder="1" applyAlignment="1">
      <alignment horizontal="center" vertical="center" wrapText="1"/>
    </xf>
    <xf numFmtId="1" fontId="5" fillId="2" borderId="33" xfId="12" applyNumberFormat="1" applyFont="1" applyFill="1" applyBorder="1" applyAlignment="1">
      <alignment horizontal="left" vertical="center" wrapText="1"/>
    </xf>
    <xf numFmtId="3" fontId="5" fillId="0" borderId="33" xfId="12" applyNumberFormat="1" applyFont="1" applyFill="1" applyBorder="1" applyAlignment="1">
      <alignment horizontal="center" vertical="center" wrapText="1"/>
    </xf>
    <xf numFmtId="180" fontId="5" fillId="0" borderId="33" xfId="12" applyNumberFormat="1" applyFont="1" applyFill="1" applyBorder="1" applyAlignment="1">
      <alignment horizontal="center" vertical="center" wrapText="1"/>
    </xf>
    <xf numFmtId="0" fontId="26" fillId="0" borderId="0" xfId="0" applyFont="1" applyAlignment="1" applyProtection="1">
      <alignment horizontal="center" vertical="center"/>
      <protection hidden="1"/>
    </xf>
    <xf numFmtId="204" fontId="5" fillId="0" borderId="45" xfId="12" applyNumberFormat="1" applyFont="1" applyFill="1" applyBorder="1" applyAlignment="1">
      <alignment horizontal="center" vertical="center" wrapText="1"/>
    </xf>
    <xf numFmtId="171" fontId="17" fillId="0" borderId="0" xfId="0" applyNumberFormat="1" applyFont="1" applyFill="1" applyAlignment="1" applyProtection="1">
      <protection hidden="1"/>
    </xf>
    <xf numFmtId="171" fontId="2" fillId="0" borderId="0" xfId="0" applyNumberFormat="1" applyFont="1" applyFill="1" applyAlignment="1" applyProtection="1">
      <protection hidden="1"/>
    </xf>
    <xf numFmtId="0" fontId="5" fillId="0" borderId="95" xfId="0" applyFont="1" applyFill="1" applyBorder="1" applyAlignment="1" applyProtection="1">
      <alignment horizontal="center" vertical="center"/>
      <protection hidden="1"/>
    </xf>
    <xf numFmtId="0" fontId="5" fillId="0" borderId="95" xfId="0" quotePrefix="1" applyFont="1" applyFill="1" applyBorder="1" applyAlignment="1" applyProtection="1">
      <alignment horizontal="center" vertical="center"/>
      <protection hidden="1"/>
    </xf>
    <xf numFmtId="0" fontId="5" fillId="0" borderId="96" xfId="0" applyFont="1" applyFill="1" applyBorder="1" applyAlignment="1" applyProtection="1">
      <alignment horizontal="center" vertical="center" wrapText="1"/>
      <protection hidden="1"/>
    </xf>
    <xf numFmtId="0" fontId="5" fillId="0" borderId="94" xfId="0" quotePrefix="1" applyFont="1" applyFill="1" applyBorder="1" applyAlignment="1" applyProtection="1">
      <alignment horizontal="center" vertical="center"/>
      <protection hidden="1"/>
    </xf>
    <xf numFmtId="0" fontId="52" fillId="0" borderId="0" xfId="0" applyFont="1"/>
    <xf numFmtId="0" fontId="52" fillId="2" borderId="0" xfId="12" applyFont="1" applyFill="1"/>
    <xf numFmtId="0" fontId="52" fillId="2" borderId="0" xfId="12" applyFont="1" applyFill="1" applyAlignment="1">
      <alignment wrapText="1"/>
    </xf>
    <xf numFmtId="205" fontId="5" fillId="0" borderId="33" xfId="225" applyNumberFormat="1" applyFont="1" applyFill="1" applyBorder="1" applyAlignment="1">
      <alignment horizontal="center" vertical="center" wrapText="1"/>
    </xf>
    <xf numFmtId="0" fontId="0" fillId="42" borderId="0" xfId="0" applyFill="1"/>
    <xf numFmtId="205" fontId="5" fillId="2" borderId="33" xfId="12" applyNumberFormat="1" applyFont="1" applyFill="1" applyBorder="1" applyAlignment="1">
      <alignment horizontal="center" vertical="center" wrapText="1"/>
    </xf>
    <xf numFmtId="0" fontId="6" fillId="0" borderId="97" xfId="0" applyFont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right" vertical="center"/>
      <protection hidden="1"/>
    </xf>
    <xf numFmtId="172" fontId="6" fillId="0" borderId="33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01" xfId="11" applyFont="1" applyFill="1" applyBorder="1"/>
    <xf numFmtId="0" fontId="2" fillId="0" borderId="102" xfId="11" applyFont="1" applyFill="1" applyBorder="1"/>
    <xf numFmtId="0" fontId="2" fillId="0" borderId="103" xfId="11" applyFont="1" applyFill="1" applyBorder="1"/>
    <xf numFmtId="0" fontId="24" fillId="3" borderId="5" xfId="13" applyFont="1" applyFill="1" applyBorder="1" applyAlignment="1">
      <alignment horizontal="center" vertical="center"/>
    </xf>
    <xf numFmtId="176" fontId="5" fillId="2" borderId="61" xfId="7" applyNumberFormat="1" applyFont="1" applyFill="1" applyBorder="1" applyAlignment="1">
      <alignment horizontal="center" vertical="center"/>
    </xf>
    <xf numFmtId="0" fontId="52" fillId="2" borderId="0" xfId="12" applyFont="1" applyFill="1" applyAlignment="1">
      <alignment horizontal="center" vertical="center"/>
    </xf>
    <xf numFmtId="0" fontId="54" fillId="42" borderId="38" xfId="12" applyFont="1" applyFill="1" applyBorder="1" applyAlignment="1">
      <alignment horizontal="center" vertical="center" wrapText="1"/>
    </xf>
    <xf numFmtId="0" fontId="55" fillId="42" borderId="38" xfId="12" applyFont="1" applyFill="1" applyBorder="1" applyAlignment="1">
      <alignment horizontal="center" vertical="center"/>
    </xf>
    <xf numFmtId="0" fontId="52" fillId="42" borderId="0" xfId="12" applyFont="1" applyFill="1" applyAlignment="1">
      <alignment horizontal="center" vertical="center"/>
    </xf>
    <xf numFmtId="179" fontId="52" fillId="2" borderId="0" xfId="12" applyNumberFormat="1" applyFont="1" applyFill="1" applyAlignment="1">
      <alignment horizontal="right" vertical="center"/>
    </xf>
    <xf numFmtId="169" fontId="52" fillId="2" borderId="0" xfId="3" applyFont="1" applyFill="1" applyAlignment="1">
      <alignment horizontal="center" vertical="center"/>
    </xf>
    <xf numFmtId="0" fontId="2" fillId="42" borderId="0" xfId="0" applyFont="1" applyFill="1"/>
    <xf numFmtId="0" fontId="52" fillId="0" borderId="0" xfId="0" applyFont="1" applyAlignment="1">
      <alignment horizontal="center" vertical="center"/>
    </xf>
    <xf numFmtId="0" fontId="52" fillId="2" borderId="0" xfId="12" applyFont="1" applyFill="1" applyAlignment="1">
      <alignment horizontal="center" vertical="center" wrapText="1"/>
    </xf>
    <xf numFmtId="179" fontId="52" fillId="0" borderId="0" xfId="0" applyNumberFormat="1" applyFont="1"/>
    <xf numFmtId="3" fontId="52" fillId="2" borderId="0" xfId="12" applyNumberFormat="1" applyFont="1" applyFill="1" applyAlignment="1">
      <alignment horizontal="center" vertical="center"/>
    </xf>
    <xf numFmtId="0" fontId="52" fillId="0" borderId="0" xfId="0" applyFont="1" applyAlignment="1">
      <alignment wrapText="1"/>
    </xf>
    <xf numFmtId="0" fontId="5" fillId="0" borderId="0" xfId="12" applyFont="1" applyAlignment="1" applyProtection="1">
      <alignment horizontal="centerContinuous" vertical="center"/>
      <protection hidden="1"/>
    </xf>
    <xf numFmtId="0" fontId="5" fillId="0" borderId="94" xfId="0" applyFont="1" applyFill="1" applyBorder="1" applyAlignment="1" applyProtection="1">
      <alignment horizontal="center" vertical="center"/>
      <protection hidden="1"/>
    </xf>
    <xf numFmtId="0" fontId="5" fillId="0" borderId="95" xfId="0" applyFont="1" applyFill="1" applyBorder="1" applyAlignment="1" applyProtection="1">
      <alignment horizontal="center" vertical="center" wrapText="1"/>
      <protection hidden="1"/>
    </xf>
    <xf numFmtId="0" fontId="2" fillId="0" borderId="44" xfId="0" applyFont="1" applyFill="1" applyBorder="1" applyAlignment="1" applyProtection="1">
      <alignment horizontal="center" vertical="center" wrapText="1"/>
      <protection hidden="1"/>
    </xf>
    <xf numFmtId="0" fontId="2" fillId="0" borderId="33" xfId="0" applyFont="1" applyFill="1" applyBorder="1" applyAlignment="1" applyProtection="1">
      <alignment horizontal="center" vertical="center" wrapText="1"/>
      <protection hidden="1"/>
    </xf>
    <xf numFmtId="0" fontId="2" fillId="0" borderId="33" xfId="0" applyFont="1" applyFill="1" applyBorder="1" applyAlignment="1" applyProtection="1">
      <alignment horizontal="justify" vertical="center" wrapText="1"/>
      <protection hidden="1"/>
    </xf>
    <xf numFmtId="170" fontId="2" fillId="0" borderId="33" xfId="0" applyNumberFormat="1" applyFont="1" applyFill="1" applyBorder="1" applyAlignment="1" applyProtection="1">
      <alignment horizontal="right" vertical="center"/>
      <protection hidden="1"/>
    </xf>
    <xf numFmtId="4" fontId="2" fillId="0" borderId="33" xfId="0" applyNumberFormat="1" applyFont="1" applyFill="1" applyBorder="1" applyAlignment="1" applyProtection="1">
      <alignment horizontal="right" vertical="center"/>
      <protection hidden="1"/>
    </xf>
    <xf numFmtId="4" fontId="2" fillId="0" borderId="45" xfId="7" applyNumberFormat="1" applyFont="1" applyFill="1" applyBorder="1" applyAlignment="1" applyProtection="1">
      <alignment vertical="center"/>
      <protection hidden="1"/>
    </xf>
    <xf numFmtId="4" fontId="2" fillId="0" borderId="44" xfId="0" applyNumberFormat="1" applyFont="1" applyFill="1" applyBorder="1" applyAlignment="1" applyProtection="1">
      <alignment horizontal="right" vertical="center"/>
      <protection hidden="1"/>
    </xf>
    <xf numFmtId="171" fontId="2" fillId="0" borderId="33" xfId="0" applyNumberFormat="1" applyFont="1" applyFill="1" applyBorder="1" applyAlignment="1" applyProtection="1">
      <alignment horizontal="right" vertical="center"/>
      <protection hidden="1"/>
    </xf>
    <xf numFmtId="3" fontId="2" fillId="0" borderId="43" xfId="0" applyNumberFormat="1" applyFont="1" applyFill="1" applyBorder="1" applyAlignment="1" applyProtection="1">
      <alignment horizontal="centerContinuous" vertical="center"/>
      <protection hidden="1"/>
    </xf>
    <xf numFmtId="0" fontId="2" fillId="0" borderId="77" xfId="0" applyFont="1" applyFill="1" applyBorder="1" applyAlignment="1" applyProtection="1">
      <alignment horizontal="center" vertical="center" wrapText="1"/>
      <protection hidden="1"/>
    </xf>
    <xf numFmtId="4" fontId="5" fillId="42" borderId="51" xfId="7" applyNumberFormat="1" applyFont="1" applyFill="1" applyBorder="1" applyAlignment="1" applyProtection="1">
      <alignment horizontal="right" vertical="center"/>
      <protection hidden="1"/>
    </xf>
    <xf numFmtId="3" fontId="2" fillId="0" borderId="37" xfId="0" applyNumberFormat="1" applyFont="1" applyFill="1" applyBorder="1" applyAlignment="1" applyProtection="1">
      <alignment horizontal="centerContinuous" vertical="center"/>
      <protection hidden="1"/>
    </xf>
    <xf numFmtId="3" fontId="2" fillId="42" borderId="37" xfId="0" applyNumberFormat="1" applyFont="1" applyFill="1" applyBorder="1" applyAlignment="1" applyProtection="1">
      <alignment horizontal="centerContinuous" vertical="center"/>
      <protection hidden="1"/>
    </xf>
    <xf numFmtId="206" fontId="2" fillId="0" borderId="37" xfId="0" applyNumberFormat="1" applyFont="1" applyFill="1" applyBorder="1" applyAlignment="1" applyProtection="1">
      <alignment horizontal="centerContinuous" vertical="center"/>
      <protection hidden="1"/>
    </xf>
    <xf numFmtId="3" fontId="2" fillId="0" borderId="37" xfId="0" applyNumberFormat="1" applyFont="1" applyFill="1" applyBorder="1" applyAlignment="1" applyProtection="1">
      <alignment horizontal="right" vertical="center"/>
      <protection hidden="1"/>
    </xf>
    <xf numFmtId="0" fontId="13" fillId="8" borderId="39" xfId="0" applyFont="1" applyFill="1" applyBorder="1" applyAlignment="1" applyProtection="1">
      <alignment horizontal="centerContinuous" vertical="center"/>
      <protection hidden="1"/>
    </xf>
    <xf numFmtId="0" fontId="10" fillId="8" borderId="40" xfId="0" applyFont="1" applyFill="1" applyBorder="1" applyAlignment="1" applyProtection="1">
      <alignment horizontal="centerContinuous"/>
      <protection hidden="1"/>
    </xf>
    <xf numFmtId="0" fontId="13" fillId="8" borderId="41" xfId="0" applyFont="1" applyFill="1" applyBorder="1" applyAlignment="1" applyProtection="1">
      <alignment horizontal="centerContinuous" vertical="center"/>
      <protection hidden="1"/>
    </xf>
    <xf numFmtId="3" fontId="10" fillId="8" borderId="40" xfId="0" applyNumberFormat="1" applyFont="1" applyFill="1" applyBorder="1" applyAlignment="1" applyProtection="1">
      <alignment horizontal="centerContinuous" vertical="center"/>
      <protection hidden="1"/>
    </xf>
    <xf numFmtId="0" fontId="52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46" borderId="12" xfId="0" applyFont="1" applyFill="1" applyBorder="1" applyAlignment="1" applyProtection="1">
      <alignment horizontal="center" vertical="center" wrapText="1"/>
      <protection locked="0"/>
    </xf>
    <xf numFmtId="0" fontId="5" fillId="46" borderId="100" xfId="0" applyFont="1" applyFill="1" applyBorder="1" applyAlignment="1" applyProtection="1">
      <alignment horizontal="center" vertical="center" wrapText="1"/>
      <protection hidden="1"/>
    </xf>
    <xf numFmtId="0" fontId="5" fillId="46" borderId="106" xfId="0" applyFont="1" applyFill="1" applyBorder="1" applyAlignment="1" applyProtection="1">
      <alignment horizontal="center" vertical="center" wrapText="1"/>
      <protection locked="0"/>
    </xf>
    <xf numFmtId="3" fontId="5" fillId="46" borderId="31" xfId="11" applyNumberFormat="1" applyFont="1" applyFill="1" applyBorder="1" applyAlignment="1" applyProtection="1">
      <alignment horizontal="right"/>
      <protection hidden="1"/>
    </xf>
    <xf numFmtId="0" fontId="5" fillId="47" borderId="5" xfId="11" applyFont="1" applyFill="1" applyBorder="1" applyAlignment="1" applyProtection="1">
      <alignment horizontal="center"/>
      <protection hidden="1"/>
    </xf>
    <xf numFmtId="0" fontId="5" fillId="49" borderId="6" xfId="11" applyFont="1" applyFill="1" applyBorder="1" applyAlignment="1" applyProtection="1">
      <alignment horizontal="center"/>
      <protection hidden="1"/>
    </xf>
    <xf numFmtId="0" fontId="50" fillId="48" borderId="30" xfId="11" applyFont="1" applyFill="1" applyBorder="1" applyAlignment="1" applyProtection="1">
      <alignment horizontal="center"/>
      <protection hidden="1"/>
    </xf>
    <xf numFmtId="0" fontId="5" fillId="46" borderId="7" xfId="11" applyFont="1" applyFill="1" applyBorder="1" applyAlignment="1" applyProtection="1">
      <alignment horizontal="center"/>
      <protection hidden="1"/>
    </xf>
    <xf numFmtId="0" fontId="13" fillId="46" borderId="62" xfId="12" applyFont="1" applyFill="1" applyBorder="1" applyAlignment="1">
      <alignment horizontal="center" vertical="center" wrapText="1"/>
    </xf>
    <xf numFmtId="0" fontId="13" fillId="46" borderId="63" xfId="12" applyFont="1" applyFill="1" applyBorder="1" applyAlignment="1">
      <alignment horizontal="center" vertical="center" wrapText="1"/>
    </xf>
    <xf numFmtId="0" fontId="13" fillId="46" borderId="35" xfId="12" applyFont="1" applyFill="1" applyBorder="1" applyAlignment="1">
      <alignment horizontal="center" vertical="center" wrapText="1"/>
    </xf>
    <xf numFmtId="0" fontId="13" fillId="46" borderId="35" xfId="12" applyFont="1" applyFill="1" applyBorder="1" applyAlignment="1">
      <alignment horizontal="center" vertical="center"/>
    </xf>
    <xf numFmtId="0" fontId="13" fillId="46" borderId="55" xfId="12" applyFont="1" applyFill="1" applyBorder="1" applyAlignment="1">
      <alignment horizontal="center" vertical="center"/>
    </xf>
    <xf numFmtId="0" fontId="5" fillId="46" borderId="51" xfId="12" applyFont="1" applyFill="1" applyBorder="1" applyAlignment="1">
      <alignment horizontal="center" vertical="center"/>
    </xf>
    <xf numFmtId="0" fontId="5" fillId="46" borderId="46" xfId="0" applyFont="1" applyFill="1" applyBorder="1" applyAlignment="1" applyProtection="1">
      <alignment horizontal="right" vertical="center"/>
      <protection hidden="1"/>
    </xf>
    <xf numFmtId="0" fontId="5" fillId="46" borderId="47" xfId="0" applyFont="1" applyFill="1" applyBorder="1" applyAlignment="1" applyProtection="1">
      <alignment horizontal="right" vertical="center"/>
      <protection hidden="1"/>
    </xf>
    <xf numFmtId="0" fontId="5" fillId="46" borderId="47" xfId="0" quotePrefix="1" applyFont="1" applyFill="1" applyBorder="1" applyAlignment="1" applyProtection="1">
      <alignment horizontal="right" vertical="center"/>
      <protection hidden="1"/>
    </xf>
    <xf numFmtId="4" fontId="50" fillId="46" borderId="47" xfId="0" applyNumberFormat="1" applyFont="1" applyFill="1" applyBorder="1" applyAlignment="1" applyProtection="1">
      <alignment horizontal="right" vertical="center"/>
      <protection hidden="1"/>
    </xf>
    <xf numFmtId="4" fontId="5" fillId="46" borderId="47" xfId="0" applyNumberFormat="1" applyFont="1" applyFill="1" applyBorder="1" applyAlignment="1" applyProtection="1">
      <alignment horizontal="right" vertical="center"/>
      <protection hidden="1"/>
    </xf>
    <xf numFmtId="4" fontId="5" fillId="46" borderId="48" xfId="7" applyNumberFormat="1" applyFont="1" applyFill="1" applyBorder="1" applyAlignment="1" applyProtection="1">
      <alignment horizontal="right" vertical="center"/>
      <protection hidden="1"/>
    </xf>
    <xf numFmtId="4" fontId="5" fillId="46" borderId="51" xfId="7" applyNumberFormat="1" applyFont="1" applyFill="1" applyBorder="1" applyAlignment="1" applyProtection="1">
      <alignment horizontal="right" vertical="center"/>
      <protection hidden="1"/>
    </xf>
    <xf numFmtId="0" fontId="5" fillId="46" borderId="49" xfId="0" applyFont="1" applyFill="1" applyBorder="1" applyAlignment="1" applyProtection="1">
      <alignment horizontal="right" vertical="center"/>
      <protection hidden="1"/>
    </xf>
    <xf numFmtId="0" fontId="5" fillId="46" borderId="50" xfId="0" applyFont="1" applyFill="1" applyBorder="1" applyAlignment="1" applyProtection="1">
      <alignment horizontal="right" vertical="center"/>
      <protection hidden="1"/>
    </xf>
    <xf numFmtId="0" fontId="5" fillId="46" borderId="50" xfId="0" quotePrefix="1" applyFont="1" applyFill="1" applyBorder="1" applyAlignment="1" applyProtection="1">
      <alignment horizontal="right" vertical="center"/>
      <protection hidden="1"/>
    </xf>
    <xf numFmtId="4" fontId="5" fillId="46" borderId="50" xfId="0" applyNumberFormat="1" applyFont="1" applyFill="1" applyBorder="1" applyAlignment="1" applyProtection="1">
      <alignment horizontal="right" vertical="center"/>
      <protection hidden="1"/>
    </xf>
    <xf numFmtId="173" fontId="5" fillId="46" borderId="51" xfId="7" applyNumberFormat="1" applyFont="1" applyFill="1" applyBorder="1" applyAlignment="1" applyProtection="1">
      <alignment horizontal="right" vertical="center"/>
      <protection hidden="1"/>
    </xf>
    <xf numFmtId="0" fontId="5" fillId="46" borderId="52" xfId="0" applyFont="1" applyFill="1" applyBorder="1" applyAlignment="1" applyProtection="1">
      <alignment horizontal="right" vertical="center"/>
      <protection hidden="1"/>
    </xf>
    <xf numFmtId="0" fontId="5" fillId="46" borderId="53" xfId="0" applyFont="1" applyFill="1" applyBorder="1" applyAlignment="1" applyProtection="1">
      <alignment horizontal="right" vertical="center"/>
      <protection hidden="1"/>
    </xf>
    <xf numFmtId="0" fontId="5" fillId="46" borderId="53" xfId="0" quotePrefix="1" applyFont="1" applyFill="1" applyBorder="1" applyAlignment="1" applyProtection="1">
      <alignment horizontal="right" vertical="center"/>
      <protection hidden="1"/>
    </xf>
    <xf numFmtId="4" fontId="5" fillId="46" borderId="53" xfId="0" applyNumberFormat="1" applyFont="1" applyFill="1" applyBorder="1" applyAlignment="1" applyProtection="1">
      <alignment horizontal="right" vertical="center"/>
      <protection hidden="1"/>
    </xf>
    <xf numFmtId="4" fontId="5" fillId="46" borderId="54" xfId="7" applyNumberFormat="1" applyFont="1" applyFill="1" applyBorder="1" applyAlignment="1" applyProtection="1">
      <alignment horizontal="right" vertical="center"/>
      <protection hidden="1"/>
    </xf>
    <xf numFmtId="0" fontId="7" fillId="50" borderId="0" xfId="0" applyFont="1" applyFill="1" applyAlignment="1" applyProtection="1">
      <alignment horizontal="center" vertical="center"/>
      <protection hidden="1"/>
    </xf>
    <xf numFmtId="0" fontId="7" fillId="51" borderId="0" xfId="0" applyFont="1" applyFill="1" applyAlignment="1" applyProtection="1">
      <alignment horizontal="center" vertical="center"/>
      <protection hidden="1"/>
    </xf>
    <xf numFmtId="4" fontId="4" fillId="2" borderId="0" xfId="12" applyNumberFormat="1" applyFont="1" applyFill="1" applyAlignment="1">
      <alignment horizontal="centerContinuous" vertical="center" wrapText="1"/>
    </xf>
    <xf numFmtId="164" fontId="2" fillId="2" borderId="0" xfId="226" applyFont="1" applyFill="1" applyBorder="1"/>
    <xf numFmtId="0" fontId="57" fillId="2" borderId="0" xfId="12" applyFont="1" applyFill="1" applyBorder="1"/>
    <xf numFmtId="0" fontId="2" fillId="2" borderId="0" xfId="12" applyFont="1" applyFill="1" applyBorder="1"/>
    <xf numFmtId="0" fontId="57" fillId="0" borderId="0" xfId="0" applyFont="1" applyBorder="1"/>
    <xf numFmtId="0" fontId="0" fillId="0" borderId="0" xfId="0" applyBorder="1"/>
    <xf numFmtId="0" fontId="57" fillId="2" borderId="0" xfId="12" applyFont="1" applyFill="1" applyBorder="1" applyAlignment="1">
      <alignment wrapText="1"/>
    </xf>
    <xf numFmtId="0" fontId="2" fillId="2" borderId="0" xfId="12" applyFont="1" applyFill="1" applyBorder="1" applyAlignment="1">
      <alignment wrapText="1"/>
    </xf>
    <xf numFmtId="0" fontId="2" fillId="0" borderId="0" xfId="0" applyFont="1" applyBorder="1"/>
    <xf numFmtId="2" fontId="5" fillId="2" borderId="51" xfId="7" applyNumberFormat="1" applyFont="1" applyFill="1" applyBorder="1" applyAlignment="1"/>
    <xf numFmtId="207" fontId="13" fillId="46" borderId="65" xfId="7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 applyProtection="1">
      <protection hidden="1"/>
    </xf>
    <xf numFmtId="1" fontId="5" fillId="2" borderId="108" xfId="12" applyNumberFormat="1" applyFont="1" applyFill="1" applyBorder="1" applyAlignment="1">
      <alignment horizontal="center" vertical="center" wrapText="1"/>
    </xf>
    <xf numFmtId="1" fontId="5" fillId="2" borderId="109" xfId="12" applyNumberFormat="1" applyFont="1" applyFill="1" applyBorder="1" applyAlignment="1">
      <alignment horizontal="center" vertical="center" wrapText="1"/>
    </xf>
    <xf numFmtId="1" fontId="5" fillId="2" borderId="109" xfId="12" applyNumberFormat="1" applyFont="1" applyFill="1" applyBorder="1" applyAlignment="1">
      <alignment horizontal="left" vertical="center" wrapText="1"/>
    </xf>
    <xf numFmtId="3" fontId="5" fillId="0" borderId="109" xfId="12" applyNumberFormat="1" applyFont="1" applyFill="1" applyBorder="1" applyAlignment="1">
      <alignment horizontal="center" vertical="center" wrapText="1"/>
    </xf>
    <xf numFmtId="205" fontId="5" fillId="0" borderId="109" xfId="225" applyNumberFormat="1" applyFont="1" applyFill="1" applyBorder="1" applyAlignment="1">
      <alignment horizontal="center" vertical="center" wrapText="1"/>
    </xf>
    <xf numFmtId="180" fontId="5" fillId="0" borderId="109" xfId="12" applyNumberFormat="1" applyFont="1" applyFill="1" applyBorder="1" applyAlignment="1">
      <alignment horizontal="center" vertical="center" wrapText="1"/>
    </xf>
    <xf numFmtId="205" fontId="5" fillId="2" borderId="109" xfId="12" applyNumberFormat="1" applyFont="1" applyFill="1" applyBorder="1" applyAlignment="1">
      <alignment horizontal="center" vertical="center" wrapText="1"/>
    </xf>
    <xf numFmtId="204" fontId="5" fillId="0" borderId="110" xfId="12" applyNumberFormat="1" applyFont="1" applyFill="1" applyBorder="1" applyAlignment="1">
      <alignment horizontal="center" vertical="center" wrapText="1"/>
    </xf>
    <xf numFmtId="0" fontId="13" fillId="52" borderId="39" xfId="12" applyFont="1" applyFill="1" applyBorder="1" applyAlignment="1">
      <alignment horizontal="center" vertical="center" wrapText="1"/>
    </xf>
    <xf numFmtId="0" fontId="13" fillId="52" borderId="40" xfId="12" applyFont="1" applyFill="1" applyBorder="1" applyAlignment="1">
      <alignment horizontal="center" vertical="center" wrapText="1"/>
    </xf>
    <xf numFmtId="0" fontId="13" fillId="52" borderId="40" xfId="12" applyFont="1" applyFill="1" applyBorder="1" applyAlignment="1">
      <alignment horizontal="center" vertical="center"/>
    </xf>
    <xf numFmtId="0" fontId="13" fillId="52" borderId="65" xfId="12" applyFont="1" applyFill="1" applyBorder="1" applyAlignment="1">
      <alignment horizontal="center" vertical="center"/>
    </xf>
    <xf numFmtId="0" fontId="2" fillId="0" borderId="0" xfId="0" applyFont="1"/>
    <xf numFmtId="0" fontId="5" fillId="46" borderId="43" xfId="0" applyFont="1" applyFill="1" applyBorder="1" applyAlignment="1" applyProtection="1">
      <alignment horizontal="centerContinuous" vertical="center" wrapText="1"/>
      <protection hidden="1"/>
    </xf>
    <xf numFmtId="0" fontId="5" fillId="46" borderId="4" xfId="0" applyFont="1" applyFill="1" applyBorder="1" applyAlignment="1" applyProtection="1">
      <alignment horizontal="centerContinuous" vertical="center" wrapText="1"/>
      <protection hidden="1"/>
    </xf>
    <xf numFmtId="170" fontId="5" fillId="46" borderId="4" xfId="0" applyNumberFormat="1" applyFont="1" applyFill="1" applyBorder="1" applyAlignment="1" applyProtection="1">
      <alignment horizontal="centerContinuous" vertical="center" wrapText="1"/>
      <protection hidden="1"/>
    </xf>
    <xf numFmtId="176" fontId="5" fillId="46" borderId="36" xfId="7" applyNumberFormat="1" applyFont="1" applyFill="1" applyBorder="1" applyAlignment="1" applyProtection="1">
      <alignment vertical="center" wrapText="1"/>
      <protection hidden="1"/>
    </xf>
    <xf numFmtId="0" fontId="5" fillId="47" borderId="58" xfId="0" applyFont="1" applyFill="1" applyBorder="1" applyAlignment="1" applyProtection="1">
      <alignment horizontal="centerContinuous" vertical="center" wrapText="1"/>
      <protection hidden="1"/>
    </xf>
    <xf numFmtId="176" fontId="5" fillId="47" borderId="59" xfId="7" applyNumberFormat="1" applyFont="1" applyFill="1" applyBorder="1" applyAlignment="1" applyProtection="1">
      <alignment vertical="center" wrapText="1"/>
      <protection hidden="1"/>
    </xf>
    <xf numFmtId="171" fontId="13" fillId="0" borderId="38" xfId="9" applyNumberFormat="1" applyFont="1" applyFill="1" applyBorder="1" applyAlignment="1" applyProtection="1">
      <alignment horizontal="center" vertical="center"/>
      <protection hidden="1"/>
    </xf>
    <xf numFmtId="4" fontId="5" fillId="0" borderId="51" xfId="7" applyNumberFormat="1" applyFont="1" applyFill="1" applyBorder="1" applyAlignment="1" applyProtection="1">
      <alignment horizontal="right" vertical="center"/>
      <protection hidden="1"/>
    </xf>
    <xf numFmtId="0" fontId="5" fillId="0" borderId="96" xfId="0" applyFont="1" applyFill="1" applyBorder="1" applyAlignment="1" applyProtection="1">
      <alignment horizontal="center" vertical="center"/>
      <protection hidden="1"/>
    </xf>
    <xf numFmtId="0" fontId="5" fillId="47" borderId="111" xfId="0" applyFont="1" applyFill="1" applyBorder="1" applyAlignment="1" applyProtection="1">
      <alignment horizontal="centerContinuous" vertical="center" wrapText="1"/>
      <protection hidden="1"/>
    </xf>
    <xf numFmtId="3" fontId="2" fillId="0" borderId="93" xfId="7" applyNumberFormat="1" applyFont="1" applyFill="1" applyBorder="1" applyAlignment="1" applyProtection="1">
      <alignment horizontal="center" vertical="center"/>
      <protection hidden="1"/>
    </xf>
    <xf numFmtId="3" fontId="2" fillId="0" borderId="4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/>
      <protection hidden="1"/>
    </xf>
    <xf numFmtId="3" fontId="2" fillId="0" borderId="0" xfId="7" applyNumberFormat="1" applyFont="1" applyFill="1" applyBorder="1" applyAlignment="1" applyProtection="1">
      <alignment horizontal="center" vertical="center"/>
      <protection hidden="1"/>
    </xf>
    <xf numFmtId="3" fontId="2" fillId="0" borderId="0" xfId="0" applyNumberFormat="1" applyFont="1" applyFill="1" applyBorder="1" applyAlignment="1" applyProtection="1">
      <alignment horizontal="center" vertical="center"/>
      <protection hidden="1"/>
    </xf>
    <xf numFmtId="3" fontId="2" fillId="0" borderId="0" xfId="0" applyNumberFormat="1" applyFont="1" applyFill="1" applyBorder="1" applyAlignment="1" applyProtection="1">
      <alignment horizontal="right" vertical="center"/>
      <protection hidden="1"/>
    </xf>
    <xf numFmtId="0" fontId="10" fillId="0" borderId="113" xfId="0" applyFont="1" applyFill="1" applyBorder="1" applyProtection="1">
      <protection hidden="1"/>
    </xf>
    <xf numFmtId="171" fontId="13" fillId="0" borderId="112" xfId="9" applyNumberFormat="1" applyFont="1" applyFill="1" applyBorder="1" applyAlignment="1" applyProtection="1">
      <alignment horizontal="center" vertical="center"/>
      <protection hidden="1"/>
    </xf>
    <xf numFmtId="3" fontId="2" fillId="0" borderId="114" xfId="7" applyNumberFormat="1" applyFont="1" applyFill="1" applyBorder="1" applyAlignment="1" applyProtection="1">
      <alignment horizontal="center" vertical="center"/>
      <protection hidden="1"/>
    </xf>
    <xf numFmtId="0" fontId="2" fillId="53" borderId="0" xfId="0" applyFont="1" applyFill="1" applyBorder="1"/>
    <xf numFmtId="0" fontId="2" fillId="53" borderId="0" xfId="0" applyFont="1" applyFill="1" applyBorder="1" applyAlignment="1">
      <alignment horizontal="center"/>
    </xf>
    <xf numFmtId="0" fontId="52" fillId="0" borderId="0" xfId="0" applyFont="1" applyAlignment="1" applyProtection="1">
      <protection hidden="1"/>
    </xf>
    <xf numFmtId="0" fontId="13" fillId="55" borderId="48" xfId="12" applyFont="1" applyFill="1" applyBorder="1" applyAlignment="1">
      <alignment horizontal="center" vertical="center" wrapText="1"/>
    </xf>
    <xf numFmtId="167" fontId="58" fillId="46" borderId="63" xfId="173" applyNumberFormat="1" applyFont="1" applyFill="1" applyBorder="1" applyAlignment="1">
      <alignment horizontal="center" vertical="center" wrapText="1"/>
    </xf>
    <xf numFmtId="167" fontId="58" fillId="46" borderId="55" xfId="173" applyNumberFormat="1" applyFont="1" applyFill="1" applyBorder="1" applyAlignment="1">
      <alignment horizontal="center" vertical="center" wrapText="1"/>
    </xf>
    <xf numFmtId="0" fontId="13" fillId="56" borderId="65" xfId="12" applyFont="1" applyFill="1" applyBorder="1" applyAlignment="1">
      <alignment horizontal="center" vertical="center" wrapText="1"/>
    </xf>
    <xf numFmtId="1" fontId="5" fillId="0" borderId="0" xfId="12" applyNumberFormat="1" applyFont="1" applyFill="1" applyBorder="1" applyAlignment="1">
      <alignment horizontal="center" vertical="center" wrapText="1"/>
    </xf>
    <xf numFmtId="1" fontId="5" fillId="0" borderId="0" xfId="12" applyNumberFormat="1" applyFont="1" applyFill="1" applyBorder="1" applyAlignment="1">
      <alignment horizontal="left" vertical="center" wrapText="1"/>
    </xf>
    <xf numFmtId="3" fontId="5" fillId="0" borderId="0" xfId="12" applyNumberFormat="1" applyFont="1" applyFill="1" applyBorder="1" applyAlignment="1">
      <alignment horizontal="center" vertical="center" wrapText="1"/>
    </xf>
    <xf numFmtId="167" fontId="58" fillId="0" borderId="56" xfId="173" applyNumberFormat="1" applyFont="1" applyFill="1" applyBorder="1" applyAlignment="1">
      <alignment horizontal="center" vertical="center"/>
    </xf>
    <xf numFmtId="0" fontId="59" fillId="53" borderId="0" xfId="12" applyFont="1" applyFill="1" applyBorder="1" applyAlignment="1">
      <alignment horizontal="center" vertical="center"/>
    </xf>
    <xf numFmtId="0" fontId="59" fillId="53" borderId="0" xfId="12" applyFont="1" applyFill="1" applyBorder="1"/>
    <xf numFmtId="208" fontId="53" fillId="53" borderId="37" xfId="227" applyNumberFormat="1" applyFont="1" applyFill="1" applyBorder="1" applyAlignment="1">
      <alignment vertical="center"/>
    </xf>
    <xf numFmtId="169" fontId="59" fillId="53" borderId="0" xfId="3" applyFont="1" applyFill="1" applyBorder="1" applyAlignment="1">
      <alignment horizontal="center" vertical="center"/>
    </xf>
    <xf numFmtId="208" fontId="21" fillId="57" borderId="115" xfId="227" applyNumberFormat="1" applyFont="1" applyFill="1" applyBorder="1" applyAlignment="1">
      <alignment vertical="center"/>
    </xf>
    <xf numFmtId="209" fontId="60" fillId="53" borderId="0" xfId="12" applyNumberFormat="1" applyFont="1" applyFill="1" applyBorder="1" applyAlignment="1">
      <alignment horizontal="center" vertical="center"/>
    </xf>
    <xf numFmtId="210" fontId="60" fillId="53" borderId="0" xfId="189" applyNumberFormat="1" applyFont="1" applyFill="1" applyBorder="1"/>
    <xf numFmtId="0" fontId="60" fillId="53" borderId="0" xfId="12" applyFont="1" applyFill="1" applyBorder="1"/>
    <xf numFmtId="211" fontId="53" fillId="57" borderId="116" xfId="227" applyNumberFormat="1" applyFont="1" applyFill="1" applyBorder="1" applyAlignment="1">
      <alignment horizontal="center" vertical="center"/>
    </xf>
    <xf numFmtId="0" fontId="60" fillId="53" borderId="0" xfId="12" applyFont="1" applyFill="1" applyBorder="1" applyAlignment="1">
      <alignment horizontal="center" vertical="center"/>
    </xf>
    <xf numFmtId="169" fontId="21" fillId="53" borderId="81" xfId="3" applyFont="1" applyFill="1" applyBorder="1" applyAlignment="1">
      <alignment horizontal="right" vertical="center"/>
    </xf>
    <xf numFmtId="208" fontId="53" fillId="53" borderId="115" xfId="227" applyNumberFormat="1" applyFont="1" applyFill="1" applyBorder="1" applyAlignment="1">
      <alignment horizontal="center" vertical="center"/>
    </xf>
    <xf numFmtId="0" fontId="4" fillId="58" borderId="81" xfId="12" applyFont="1" applyFill="1" applyBorder="1" applyAlignment="1">
      <alignment horizontal="center" vertical="center"/>
    </xf>
    <xf numFmtId="0" fontId="4" fillId="58" borderId="48" xfId="12" applyFont="1" applyFill="1" applyBorder="1" applyAlignment="1">
      <alignment horizontal="center" vertical="center"/>
    </xf>
    <xf numFmtId="169" fontId="21" fillId="53" borderId="77" xfId="3" applyFont="1" applyFill="1" applyBorder="1" applyAlignment="1">
      <alignment horizontal="right" vertical="center"/>
    </xf>
    <xf numFmtId="169" fontId="21" fillId="53" borderId="78" xfId="3" applyFont="1" applyFill="1" applyBorder="1" applyAlignment="1">
      <alignment horizontal="right" vertical="center"/>
    </xf>
    <xf numFmtId="208" fontId="53" fillId="53" borderId="38" xfId="227" applyNumberFormat="1" applyFont="1" applyFill="1" applyBorder="1" applyAlignment="1">
      <alignment horizontal="center" vertical="center"/>
    </xf>
    <xf numFmtId="167" fontId="62" fillId="61" borderId="122" xfId="173" applyNumberFormat="1" applyFont="1" applyFill="1" applyBorder="1" applyAlignment="1">
      <alignment horizontal="center"/>
    </xf>
    <xf numFmtId="167" fontId="62" fillId="61" borderId="123" xfId="173" applyNumberFormat="1" applyFont="1" applyFill="1" applyBorder="1" applyAlignment="1">
      <alignment horizontal="center"/>
    </xf>
    <xf numFmtId="167" fontId="62" fillId="61" borderId="124" xfId="173" applyNumberFormat="1" applyFont="1" applyFill="1" applyBorder="1" applyAlignment="1">
      <alignment horizontal="center"/>
    </xf>
    <xf numFmtId="0" fontId="58" fillId="61" borderId="115" xfId="173" applyFont="1" applyFill="1" applyBorder="1" applyAlignment="1">
      <alignment horizontal="center" vertical="center" wrapText="1"/>
    </xf>
    <xf numFmtId="167" fontId="63" fillId="62" borderId="81" xfId="173" applyNumberFormat="1" applyFont="1" applyFill="1" applyBorder="1"/>
    <xf numFmtId="0" fontId="58" fillId="62" borderId="82" xfId="173" applyFont="1" applyFill="1" applyBorder="1" applyAlignment="1">
      <alignment horizontal="center" vertical="center"/>
    </xf>
    <xf numFmtId="0" fontId="58" fillId="62" borderId="48" xfId="173" applyFont="1" applyFill="1" applyBorder="1" applyAlignment="1">
      <alignment horizontal="center" vertical="center" wrapText="1"/>
    </xf>
    <xf numFmtId="0" fontId="58" fillId="61" borderId="98" xfId="173" applyFont="1" applyFill="1" applyBorder="1" applyAlignment="1">
      <alignment horizontal="center" vertical="center" wrapText="1"/>
    </xf>
    <xf numFmtId="0" fontId="62" fillId="62" borderId="77" xfId="173" applyFont="1" applyFill="1" applyBorder="1" applyAlignment="1">
      <alignment horizontal="center" vertical="center"/>
    </xf>
    <xf numFmtId="212" fontId="62" fillId="62" borderId="56" xfId="189" applyNumberFormat="1" applyFont="1" applyFill="1" applyBorder="1" applyAlignment="1">
      <alignment horizontal="center" vertical="center"/>
    </xf>
    <xf numFmtId="213" fontId="62" fillId="62" borderId="56" xfId="189" applyNumberFormat="1" applyFont="1" applyFill="1" applyBorder="1" applyAlignment="1">
      <alignment horizontal="center" vertical="center"/>
    </xf>
    <xf numFmtId="214" fontId="64" fillId="62" borderId="56" xfId="189" applyNumberFormat="1" applyFont="1" applyFill="1" applyBorder="1" applyAlignment="1">
      <alignment horizontal="center" vertical="center"/>
    </xf>
    <xf numFmtId="0" fontId="58" fillId="62" borderId="51" xfId="173" applyFont="1" applyFill="1" applyBorder="1" applyAlignment="1">
      <alignment horizontal="center" vertical="center" wrapText="1"/>
    </xf>
    <xf numFmtId="0" fontId="58" fillId="62" borderId="54" xfId="173" applyFont="1" applyFill="1" applyBorder="1" applyAlignment="1">
      <alignment horizontal="center" vertical="center" wrapText="1"/>
    </xf>
    <xf numFmtId="0" fontId="58" fillId="61" borderId="116" xfId="173" applyFont="1" applyFill="1" applyBorder="1" applyAlignment="1">
      <alignment horizontal="center" vertical="center" wrapText="1"/>
    </xf>
    <xf numFmtId="210" fontId="58" fillId="0" borderId="125" xfId="189" applyNumberFormat="1" applyFont="1" applyFill="1" applyBorder="1" applyAlignment="1">
      <alignment horizontal="center" vertical="center"/>
    </xf>
    <xf numFmtId="210" fontId="58" fillId="0" borderId="64" xfId="189" applyNumberFormat="1" applyFont="1" applyFill="1" applyBorder="1" applyAlignment="1">
      <alignment horizontal="center" vertical="center"/>
    </xf>
    <xf numFmtId="210" fontId="63" fillId="0" borderId="64" xfId="189" applyNumberFormat="1" applyFont="1" applyFill="1" applyBorder="1" applyAlignment="1">
      <alignment horizontal="center" vertical="center"/>
    </xf>
    <xf numFmtId="0" fontId="64" fillId="0" borderId="126" xfId="173" applyFont="1" applyFill="1" applyBorder="1" applyAlignment="1">
      <alignment horizontal="center" vertical="center"/>
    </xf>
    <xf numFmtId="0" fontId="65" fillId="62" borderId="115" xfId="173" applyFont="1" applyFill="1" applyBorder="1" applyAlignment="1">
      <alignment horizontal="center" vertical="center" wrapText="1"/>
    </xf>
    <xf numFmtId="210" fontId="64" fillId="0" borderId="51" xfId="189" applyNumberFormat="1" applyFont="1" applyFill="1" applyBorder="1" applyAlignment="1">
      <alignment horizontal="center" vertical="center"/>
    </xf>
    <xf numFmtId="10" fontId="66" fillId="62" borderId="116" xfId="189" applyNumberFormat="1" applyFont="1" applyFill="1" applyBorder="1" applyAlignment="1">
      <alignment horizontal="center" vertical="center"/>
    </xf>
    <xf numFmtId="0" fontId="64" fillId="0" borderId="51" xfId="173" applyFont="1" applyFill="1" applyBorder="1" applyAlignment="1">
      <alignment horizontal="center" vertical="center"/>
    </xf>
    <xf numFmtId="0" fontId="67" fillId="62" borderId="98" xfId="173" applyFont="1" applyFill="1" applyBorder="1" applyAlignment="1">
      <alignment horizontal="center" vertical="center" wrapText="1"/>
    </xf>
    <xf numFmtId="210" fontId="68" fillId="62" borderId="98" xfId="173" applyNumberFormat="1" applyFont="1" applyFill="1" applyBorder="1" applyAlignment="1">
      <alignment horizontal="center" vertical="center"/>
    </xf>
    <xf numFmtId="210" fontId="69" fillId="58" borderId="115" xfId="173" applyNumberFormat="1" applyFont="1" applyFill="1" applyBorder="1" applyAlignment="1">
      <alignment horizontal="center" vertical="center"/>
    </xf>
    <xf numFmtId="210" fontId="70" fillId="58" borderId="116" xfId="173" applyNumberFormat="1" applyFont="1" applyFill="1" applyBorder="1" applyAlignment="1">
      <alignment horizontal="center" vertical="center"/>
    </xf>
    <xf numFmtId="0" fontId="2" fillId="0" borderId="0" xfId="173"/>
    <xf numFmtId="0" fontId="2" fillId="0" borderId="0" xfId="12" applyFont="1" applyFill="1" applyBorder="1"/>
    <xf numFmtId="0" fontId="71" fillId="52" borderId="40" xfId="12" applyFont="1" applyFill="1" applyBorder="1" applyAlignment="1">
      <alignment horizontal="center" vertical="center" wrapText="1"/>
    </xf>
    <xf numFmtId="3" fontId="50" fillId="41" borderId="49" xfId="0" applyNumberFormat="1" applyFont="1" applyFill="1" applyBorder="1" applyAlignment="1" applyProtection="1">
      <alignment horizontal="centerContinuous" vertical="center"/>
      <protection hidden="1"/>
    </xf>
    <xf numFmtId="3" fontId="50" fillId="0" borderId="49" xfId="0" applyNumberFormat="1" applyFont="1" applyFill="1" applyBorder="1" applyAlignment="1" applyProtection="1">
      <alignment horizontal="centerContinuous" vertical="center"/>
      <protection hidden="1"/>
    </xf>
    <xf numFmtId="3" fontId="2" fillId="0" borderId="50" xfId="7" applyNumberFormat="1" applyFont="1" applyFill="1" applyBorder="1" applyAlignment="1" applyProtection="1">
      <alignment horizontal="center" vertical="center"/>
      <protection hidden="1"/>
    </xf>
    <xf numFmtId="4" fontId="5" fillId="47" borderId="59" xfId="7" applyNumberFormat="1" applyFont="1" applyFill="1" applyBorder="1" applyAlignment="1" applyProtection="1">
      <alignment horizontal="right" vertical="center"/>
      <protection hidden="1"/>
    </xf>
    <xf numFmtId="4" fontId="5" fillId="42" borderId="33" xfId="7" applyNumberFormat="1" applyFont="1" applyFill="1" applyBorder="1" applyAlignment="1" applyProtection="1">
      <alignment horizontal="right" vertical="center"/>
      <protection hidden="1"/>
    </xf>
    <xf numFmtId="173" fontId="5" fillId="0" borderId="33" xfId="0" applyNumberFormat="1" applyFont="1" applyBorder="1" applyAlignment="1" applyProtection="1">
      <alignment horizontal="right" vertical="center"/>
      <protection hidden="1"/>
    </xf>
    <xf numFmtId="173" fontId="5" fillId="0" borderId="33" xfId="0" applyNumberFormat="1" applyFont="1" applyFill="1" applyBorder="1" applyAlignment="1" applyProtection="1">
      <alignment horizontal="right" vertical="center"/>
      <protection hidden="1"/>
    </xf>
    <xf numFmtId="173" fontId="5" fillId="47" borderId="33" xfId="0" applyNumberFormat="1" applyFont="1" applyFill="1" applyBorder="1" applyAlignment="1" applyProtection="1">
      <alignment horizontal="right" vertical="center"/>
      <protection hidden="1"/>
    </xf>
    <xf numFmtId="4" fontId="5" fillId="47" borderId="33" xfId="7" applyNumberFormat="1" applyFont="1" applyFill="1" applyBorder="1" applyAlignment="1" applyProtection="1">
      <alignment horizontal="right" vertical="center"/>
      <protection hidden="1"/>
    </xf>
    <xf numFmtId="4" fontId="5" fillId="47" borderId="127" xfId="7" applyNumberFormat="1" applyFont="1" applyFill="1" applyBorder="1" applyAlignment="1" applyProtection="1">
      <alignment horizontal="right" vertical="center"/>
      <protection hidden="1"/>
    </xf>
    <xf numFmtId="171" fontId="5" fillId="43" borderId="33" xfId="0" applyNumberFormat="1" applyFont="1" applyFill="1" applyBorder="1" applyAlignment="1" applyProtection="1">
      <alignment horizontal="right" vertical="center"/>
      <protection hidden="1"/>
    </xf>
    <xf numFmtId="205" fontId="5" fillId="44" borderId="95" xfId="225" applyNumberFormat="1" applyFont="1" applyFill="1" applyBorder="1" applyAlignment="1" applyProtection="1">
      <alignment horizontal="center" vertical="center"/>
      <protection hidden="1"/>
    </xf>
    <xf numFmtId="0" fontId="5" fillId="0" borderId="128" xfId="0" applyFont="1" applyFill="1" applyBorder="1" applyAlignment="1" applyProtection="1">
      <alignment horizontal="center" vertical="center"/>
      <protection hidden="1"/>
    </xf>
    <xf numFmtId="0" fontId="5" fillId="47" borderId="60" xfId="0" applyFont="1" applyFill="1" applyBorder="1" applyAlignment="1" applyProtection="1">
      <alignment horizontal="centerContinuous" vertical="center" wrapText="1"/>
      <protection hidden="1"/>
    </xf>
    <xf numFmtId="3" fontId="2" fillId="0" borderId="45" xfId="7" applyNumberFormat="1" applyFont="1" applyFill="1" applyBorder="1" applyAlignment="1" applyProtection="1">
      <alignment horizontal="center" vertical="center"/>
      <protection hidden="1"/>
    </xf>
    <xf numFmtId="3" fontId="2" fillId="0" borderId="36" xfId="0" applyNumberFormat="1" applyFont="1" applyFill="1" applyBorder="1" applyAlignment="1" applyProtection="1">
      <alignment horizontal="center" vertical="center"/>
      <protection hidden="1"/>
    </xf>
    <xf numFmtId="3" fontId="2" fillId="0" borderId="61" xfId="7" applyNumberFormat="1" applyFont="1" applyFill="1" applyBorder="1" applyAlignment="1" applyProtection="1">
      <alignment horizontal="center" vertical="center"/>
      <protection hidden="1"/>
    </xf>
    <xf numFmtId="0" fontId="2" fillId="0" borderId="118" xfId="0" applyFont="1" applyBorder="1" applyAlignment="1" applyProtection="1">
      <alignment horizontal="center"/>
      <protection hidden="1"/>
    </xf>
    <xf numFmtId="3" fontId="2" fillId="0" borderId="118" xfId="7" applyNumberFormat="1" applyFont="1" applyFill="1" applyBorder="1" applyAlignment="1" applyProtection="1">
      <alignment horizontal="center" vertical="center"/>
      <protection hidden="1"/>
    </xf>
    <xf numFmtId="3" fontId="2" fillId="0" borderId="118" xfId="0" applyNumberFormat="1" applyFont="1" applyFill="1" applyBorder="1" applyAlignment="1" applyProtection="1">
      <alignment horizontal="center" vertical="center"/>
      <protection hidden="1"/>
    </xf>
    <xf numFmtId="3" fontId="2" fillId="0" borderId="118" xfId="0" applyNumberFormat="1" applyFont="1" applyFill="1" applyBorder="1" applyAlignment="1" applyProtection="1">
      <alignment horizontal="right" vertical="center"/>
      <protection hidden="1"/>
    </xf>
    <xf numFmtId="3" fontId="2" fillId="0" borderId="130" xfId="7" applyNumberFormat="1" applyFont="1" applyFill="1" applyBorder="1" applyAlignment="1" applyProtection="1">
      <alignment horizontal="center" vertical="center"/>
      <protection hidden="1"/>
    </xf>
    <xf numFmtId="0" fontId="5" fillId="0" borderId="50" xfId="12" applyFont="1" applyBorder="1" applyAlignment="1">
      <alignment vertical="center"/>
    </xf>
    <xf numFmtId="216" fontId="5" fillId="63" borderId="61" xfId="12" applyNumberFormat="1" applyFont="1" applyFill="1" applyBorder="1" applyAlignment="1">
      <alignment horizontal="left"/>
    </xf>
    <xf numFmtId="0" fontId="3" fillId="0" borderId="0" xfId="0" applyFont="1" applyAlignment="1" applyProtection="1">
      <alignment horizontal="centerContinuous" vertical="center" wrapText="1"/>
      <protection locked="0"/>
    </xf>
    <xf numFmtId="1" fontId="3" fillId="0" borderId="0" xfId="12" applyNumberFormat="1" applyFont="1" applyAlignment="1">
      <alignment horizontal="centerContinuous" vertical="center" wrapText="1"/>
    </xf>
    <xf numFmtId="1" fontId="4" fillId="0" borderId="0" xfId="12" applyNumberFormat="1" applyFont="1" applyAlignment="1">
      <alignment horizontal="centerContinuous" vertical="center" wrapText="1"/>
    </xf>
    <xf numFmtId="0" fontId="2" fillId="0" borderId="4" xfId="0" applyFont="1" applyBorder="1" applyAlignment="1" applyProtection="1">
      <alignment horizontal="center"/>
      <protection hidden="1"/>
    </xf>
    <xf numFmtId="0" fontId="2" fillId="0" borderId="47" xfId="0" applyFont="1" applyBorder="1" applyAlignment="1" applyProtection="1">
      <alignment horizontal="center"/>
      <protection hidden="1"/>
    </xf>
    <xf numFmtId="0" fontId="2" fillId="0" borderId="8" xfId="0" applyFont="1" applyBorder="1" applyProtection="1">
      <protection hidden="1"/>
    </xf>
    <xf numFmtId="0" fontId="2" fillId="0" borderId="22" xfId="0" applyFont="1" applyBorder="1" applyAlignment="1" applyProtection="1">
      <alignment horizontal="center"/>
      <protection hidden="1"/>
    </xf>
    <xf numFmtId="0" fontId="2" fillId="0" borderId="23" xfId="0" applyFont="1" applyBorder="1" applyAlignment="1" applyProtection="1">
      <alignment horizontal="center"/>
      <protection hidden="1"/>
    </xf>
    <xf numFmtId="0" fontId="2" fillId="0" borderId="24" xfId="0" applyFont="1" applyBorder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center"/>
      <protection hidden="1"/>
    </xf>
    <xf numFmtId="0" fontId="2" fillId="0" borderId="9" xfId="0" applyFont="1" applyBorder="1" applyAlignment="1" applyProtection="1">
      <alignment horizontal="center"/>
      <protection hidden="1"/>
    </xf>
    <xf numFmtId="0" fontId="2" fillId="0" borderId="10" xfId="0" applyFont="1" applyBorder="1" applyAlignment="1" applyProtection="1">
      <alignment horizontal="center"/>
      <protection hidden="1"/>
    </xf>
    <xf numFmtId="0" fontId="2" fillId="0" borderId="11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2" fillId="0" borderId="0" xfId="0" applyFont="1" applyFill="1" applyAlignment="1" applyProtection="1">
      <protection hidden="1"/>
    </xf>
    <xf numFmtId="0" fontId="2" fillId="0" borderId="0" xfId="0" applyFont="1" applyAlignment="1" applyProtection="1">
      <protection hidden="1"/>
    </xf>
    <xf numFmtId="0" fontId="2" fillId="0" borderId="0" xfId="0" applyFont="1" applyFill="1" applyAlignment="1" applyProtection="1">
      <alignment horizontal="left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13" fillId="0" borderId="0" xfId="12" applyFont="1" applyFill="1" applyBorder="1" applyAlignment="1">
      <alignment horizontal="center" vertical="center" wrapText="1"/>
    </xf>
    <xf numFmtId="0" fontId="13" fillId="0" borderId="0" xfId="12" applyFont="1" applyFill="1" applyBorder="1" applyAlignment="1">
      <alignment horizontal="center" vertical="center"/>
    </xf>
    <xf numFmtId="0" fontId="13" fillId="46" borderId="40" xfId="12" applyFont="1" applyFill="1" applyBorder="1" applyAlignment="1">
      <alignment horizontal="center" vertical="center" wrapText="1"/>
    </xf>
    <xf numFmtId="0" fontId="11" fillId="2" borderId="80" xfId="12" applyFont="1" applyFill="1" applyBorder="1" applyAlignment="1">
      <alignment horizontal="center" vertical="center" wrapText="1"/>
    </xf>
    <xf numFmtId="0" fontId="11" fillId="2" borderId="79" xfId="12" applyFont="1" applyFill="1" applyBorder="1" applyAlignment="1">
      <alignment horizontal="center" vertical="center" wrapText="1"/>
    </xf>
    <xf numFmtId="169" fontId="61" fillId="59" borderId="43" xfId="3" applyFont="1" applyFill="1" applyBorder="1" applyAlignment="1">
      <alignment horizontal="center" vertical="center" wrapText="1"/>
    </xf>
    <xf numFmtId="169" fontId="61" fillId="59" borderId="36" xfId="3" applyFont="1" applyFill="1" applyBorder="1" applyAlignment="1">
      <alignment horizontal="center" vertical="center" wrapText="1"/>
    </xf>
    <xf numFmtId="169" fontId="61" fillId="59" borderId="37" xfId="3" applyFont="1" applyFill="1" applyBorder="1" applyAlignment="1">
      <alignment horizontal="center" vertical="center" wrapText="1"/>
    </xf>
    <xf numFmtId="169" fontId="61" fillId="59" borderId="118" xfId="3" applyFont="1" applyFill="1" applyBorder="1" applyAlignment="1">
      <alignment horizontal="center" vertical="center" wrapText="1"/>
    </xf>
    <xf numFmtId="169" fontId="61" fillId="59" borderId="120" xfId="3" applyFont="1" applyFill="1" applyBorder="1" applyAlignment="1">
      <alignment horizontal="center" vertical="center" wrapText="1"/>
    </xf>
    <xf numFmtId="169" fontId="61" fillId="59" borderId="121" xfId="3" applyFont="1" applyFill="1" applyBorder="1" applyAlignment="1">
      <alignment horizontal="center" vertical="center" wrapText="1"/>
    </xf>
    <xf numFmtId="3" fontId="53" fillId="60" borderId="117" xfId="12" applyNumberFormat="1" applyFont="1" applyFill="1" applyBorder="1" applyAlignment="1">
      <alignment horizontal="center" vertical="center"/>
    </xf>
    <xf numFmtId="3" fontId="53" fillId="60" borderId="119" xfId="12" applyNumberFormat="1" applyFont="1" applyFill="1" applyBorder="1" applyAlignment="1">
      <alignment horizontal="center" vertical="center"/>
    </xf>
    <xf numFmtId="210" fontId="53" fillId="60" borderId="63" xfId="189" applyNumberFormat="1" applyFont="1" applyFill="1" applyBorder="1" applyAlignment="1">
      <alignment horizontal="center" vertical="center"/>
    </xf>
    <xf numFmtId="210" fontId="53" fillId="60" borderId="55" xfId="189" applyNumberFormat="1" applyFont="1" applyFill="1" applyBorder="1" applyAlignment="1">
      <alignment horizontal="center" vertical="center"/>
    </xf>
    <xf numFmtId="4" fontId="0" fillId="0" borderId="44" xfId="0" applyNumberFormat="1" applyBorder="1" applyAlignment="1" applyProtection="1">
      <alignment horizontal="right" vertical="center"/>
      <protection hidden="1"/>
    </xf>
    <xf numFmtId="0" fontId="13" fillId="0" borderId="0" xfId="12" applyFont="1" applyFill="1" applyBorder="1" applyAlignment="1">
      <alignment horizontal="center" vertical="center" wrapText="1"/>
    </xf>
    <xf numFmtId="0" fontId="13" fillId="0" borderId="0" xfId="12" applyFont="1" applyFill="1" applyBorder="1" applyAlignment="1">
      <alignment horizontal="center" vertical="center"/>
    </xf>
    <xf numFmtId="0" fontId="5" fillId="46" borderId="22" xfId="11" applyFont="1" applyFill="1" applyBorder="1" applyAlignment="1" applyProtection="1">
      <alignment horizontal="center" vertical="center" wrapText="1"/>
      <protection hidden="1"/>
    </xf>
    <xf numFmtId="0" fontId="5" fillId="46" borderId="24" xfId="11" applyFont="1" applyFill="1" applyBorder="1" applyAlignment="1" applyProtection="1">
      <alignment horizontal="center" vertical="center" wrapText="1"/>
      <protection hidden="1"/>
    </xf>
    <xf numFmtId="0" fontId="5" fillId="46" borderId="8" xfId="11" applyFont="1" applyFill="1" applyBorder="1" applyAlignment="1" applyProtection="1">
      <alignment horizontal="center" vertical="center" wrapText="1"/>
      <protection hidden="1"/>
    </xf>
    <xf numFmtId="0" fontId="5" fillId="46" borderId="9" xfId="11" applyFont="1" applyFill="1" applyBorder="1" applyAlignment="1" applyProtection="1">
      <alignment horizontal="center" vertical="center" wrapText="1"/>
      <protection hidden="1"/>
    </xf>
    <xf numFmtId="0" fontId="5" fillId="46" borderId="10" xfId="11" applyFont="1" applyFill="1" applyBorder="1" applyAlignment="1" applyProtection="1">
      <alignment horizontal="center" vertical="center" wrapText="1"/>
      <protection hidden="1"/>
    </xf>
    <xf numFmtId="0" fontId="5" fillId="46" borderId="1" xfId="11" applyFont="1" applyFill="1" applyBorder="1" applyAlignment="1" applyProtection="1">
      <alignment horizontal="center" vertical="center" wrapText="1"/>
      <protection hidden="1"/>
    </xf>
    <xf numFmtId="1" fontId="5" fillId="0" borderId="0" xfId="12" applyNumberFormat="1" applyFont="1" applyAlignment="1">
      <alignment horizontal="center" vertical="center" wrapText="1"/>
    </xf>
    <xf numFmtId="0" fontId="5" fillId="46" borderId="68" xfId="0" applyFont="1" applyFill="1" applyBorder="1" applyAlignment="1" applyProtection="1">
      <alignment horizontal="center" vertical="center" wrapText="1"/>
      <protection hidden="1"/>
    </xf>
    <xf numFmtId="0" fontId="5" fillId="46" borderId="69" xfId="0" applyFont="1" applyFill="1" applyBorder="1" applyAlignment="1" applyProtection="1">
      <alignment horizontal="center" vertical="center" wrapText="1"/>
      <protection hidden="1"/>
    </xf>
    <xf numFmtId="0" fontId="5" fillId="46" borderId="70" xfId="0" applyFont="1" applyFill="1" applyBorder="1" applyAlignment="1" applyProtection="1">
      <alignment horizontal="center" vertical="center" textRotation="90" wrapText="1"/>
      <protection hidden="1"/>
    </xf>
    <xf numFmtId="0" fontId="5" fillId="46" borderId="71" xfId="0" applyFont="1" applyFill="1" applyBorder="1" applyAlignment="1" applyProtection="1">
      <alignment horizontal="center" vertical="center" textRotation="90" wrapText="1"/>
      <protection hidden="1"/>
    </xf>
    <xf numFmtId="0" fontId="5" fillId="46" borderId="67" xfId="0" applyFont="1" applyFill="1" applyBorder="1" applyAlignment="1" applyProtection="1">
      <alignment horizontal="center" vertical="center" wrapText="1"/>
      <protection hidden="1"/>
    </xf>
    <xf numFmtId="0" fontId="5" fillId="46" borderId="35" xfId="0" applyFont="1" applyFill="1" applyBorder="1" applyAlignment="1" applyProtection="1">
      <alignment horizontal="center" vertical="center" wrapText="1"/>
      <protection hidden="1"/>
    </xf>
    <xf numFmtId="0" fontId="5" fillId="46" borderId="67" xfId="0" applyFont="1" applyFill="1" applyBorder="1" applyAlignment="1" applyProtection="1">
      <alignment horizontal="center" vertical="center" textRotation="90" wrapText="1"/>
      <protection hidden="1"/>
    </xf>
    <xf numFmtId="0" fontId="5" fillId="46" borderId="35" xfId="0" applyFont="1" applyFill="1" applyBorder="1" applyAlignment="1" applyProtection="1">
      <alignment horizontal="center" vertical="center" textRotation="90" wrapText="1"/>
      <protection hidden="1"/>
    </xf>
    <xf numFmtId="0" fontId="5" fillId="3" borderId="24" xfId="0" applyFont="1" applyFill="1" applyBorder="1" applyAlignment="1" applyProtection="1">
      <alignment horizontal="center" vertical="center" wrapText="1"/>
      <protection hidden="1"/>
    </xf>
    <xf numFmtId="0" fontId="5" fillId="3" borderId="104" xfId="0" applyFont="1" applyFill="1" applyBorder="1" applyAlignment="1" applyProtection="1">
      <alignment horizontal="center" vertical="center" wrapText="1"/>
      <protection hidden="1"/>
    </xf>
    <xf numFmtId="0" fontId="5" fillId="46" borderId="66" xfId="0" applyFont="1" applyFill="1" applyBorder="1" applyAlignment="1" applyProtection="1">
      <alignment horizontal="center" vertical="center" wrapText="1"/>
      <protection locked="0"/>
    </xf>
    <xf numFmtId="0" fontId="5" fillId="46" borderId="99" xfId="0" applyFont="1" applyFill="1" applyBorder="1" applyAlignment="1" applyProtection="1">
      <alignment horizontal="center" vertical="center" wrapText="1"/>
      <protection locked="0"/>
    </xf>
    <xf numFmtId="0" fontId="5" fillId="46" borderId="105" xfId="0" applyFont="1" applyFill="1" applyBorder="1" applyAlignment="1" applyProtection="1">
      <alignment horizontal="center" vertical="center" wrapText="1"/>
      <protection locked="0"/>
    </xf>
    <xf numFmtId="0" fontId="5" fillId="0" borderId="0" xfId="12" applyFont="1" applyAlignment="1">
      <alignment horizontal="center" vertical="center"/>
    </xf>
    <xf numFmtId="0" fontId="5" fillId="0" borderId="11" xfId="12" applyFont="1" applyBorder="1" applyAlignment="1">
      <alignment horizontal="center" vertical="center"/>
    </xf>
    <xf numFmtId="0" fontId="2" fillId="0" borderId="107" xfId="0" applyFont="1" applyBorder="1" applyAlignment="1" applyProtection="1">
      <alignment horizontal="center"/>
      <protection hidden="1"/>
    </xf>
    <xf numFmtId="1" fontId="3" fillId="0" borderId="0" xfId="12" applyNumberFormat="1" applyFont="1" applyAlignment="1">
      <alignment horizontal="center" vertical="center" wrapText="1"/>
    </xf>
    <xf numFmtId="0" fontId="5" fillId="45" borderId="39" xfId="0" quotePrefix="1" applyFont="1" applyFill="1" applyBorder="1" applyAlignment="1" applyProtection="1">
      <alignment horizontal="center" vertical="center"/>
      <protection hidden="1"/>
    </xf>
    <xf numFmtId="0" fontId="5" fillId="45" borderId="40" xfId="0" quotePrefix="1" applyFont="1" applyFill="1" applyBorder="1" applyAlignment="1" applyProtection="1">
      <alignment horizontal="center" vertical="center"/>
      <protection hidden="1"/>
    </xf>
    <xf numFmtId="0" fontId="5" fillId="45" borderId="65" xfId="0" quotePrefix="1" applyFont="1" applyFill="1" applyBorder="1" applyAlignment="1" applyProtection="1">
      <alignment horizontal="center" vertical="center"/>
      <protection hidden="1"/>
    </xf>
    <xf numFmtId="1" fontId="72" fillId="0" borderId="73" xfId="0" quotePrefix="1" applyNumberFormat="1" applyFont="1" applyFill="1" applyBorder="1" applyAlignment="1" applyProtection="1">
      <alignment horizontal="center" vertical="center" wrapText="1"/>
      <protection hidden="1"/>
    </xf>
    <xf numFmtId="1" fontId="72" fillId="0" borderId="74" xfId="0" quotePrefix="1" applyNumberFormat="1" applyFont="1" applyFill="1" applyBorder="1" applyAlignment="1" applyProtection="1">
      <alignment horizontal="center" vertical="center" wrapText="1"/>
      <protection hidden="1"/>
    </xf>
    <xf numFmtId="1" fontId="72" fillId="0" borderId="129" xfId="0" quotePrefix="1" applyNumberFormat="1" applyFont="1" applyFill="1" applyBorder="1" applyAlignment="1" applyProtection="1">
      <alignment horizontal="center" vertical="center" wrapText="1"/>
      <protection hidden="1"/>
    </xf>
    <xf numFmtId="0" fontId="8" fillId="0" borderId="22" xfId="0" applyFont="1" applyFill="1" applyBorder="1" applyAlignment="1" applyProtection="1">
      <alignment horizontal="justify" vertical="center" wrapText="1"/>
      <protection hidden="1"/>
    </xf>
    <xf numFmtId="0" fontId="8" fillId="0" borderId="23" xfId="0" applyFont="1" applyFill="1" applyBorder="1" applyAlignment="1" applyProtection="1">
      <alignment horizontal="justify" vertical="center" wrapText="1"/>
      <protection hidden="1"/>
    </xf>
    <xf numFmtId="0" fontId="8" fillId="0" borderId="24" xfId="0" applyFont="1" applyFill="1" applyBorder="1" applyAlignment="1" applyProtection="1">
      <alignment horizontal="justify" vertical="center" wrapText="1"/>
      <protection hidden="1"/>
    </xf>
    <xf numFmtId="0" fontId="8" fillId="0" borderId="8" xfId="0" applyFont="1" applyFill="1" applyBorder="1" applyAlignment="1" applyProtection="1">
      <alignment horizontal="justify" vertical="center" wrapText="1"/>
      <protection hidden="1"/>
    </xf>
    <xf numFmtId="0" fontId="8" fillId="0" borderId="0" xfId="0" applyFont="1" applyFill="1" applyBorder="1" applyAlignment="1" applyProtection="1">
      <alignment horizontal="justify" vertical="center" wrapText="1"/>
      <protection hidden="1"/>
    </xf>
    <xf numFmtId="0" fontId="8" fillId="0" borderId="9" xfId="0" applyFont="1" applyFill="1" applyBorder="1" applyAlignment="1" applyProtection="1">
      <alignment horizontal="justify" vertical="center" wrapText="1"/>
      <protection hidden="1"/>
    </xf>
    <xf numFmtId="0" fontId="8" fillId="0" borderId="10" xfId="0" applyFont="1" applyFill="1" applyBorder="1" applyAlignment="1" applyProtection="1">
      <alignment horizontal="justify" vertical="center" wrapText="1"/>
      <protection hidden="1"/>
    </xf>
    <xf numFmtId="0" fontId="8" fillId="0" borderId="11" xfId="0" applyFont="1" applyFill="1" applyBorder="1" applyAlignment="1" applyProtection="1">
      <alignment horizontal="justify" vertical="center" wrapText="1"/>
      <protection hidden="1"/>
    </xf>
    <xf numFmtId="0" fontId="8" fillId="0" borderId="1" xfId="0" applyFont="1" applyFill="1" applyBorder="1" applyAlignment="1" applyProtection="1">
      <alignment horizontal="justify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3" fontId="4" fillId="0" borderId="72" xfId="0" applyNumberFormat="1" applyFont="1" applyFill="1" applyBorder="1" applyAlignment="1" applyProtection="1">
      <alignment horizontal="center" vertical="center"/>
      <protection hidden="1"/>
    </xf>
    <xf numFmtId="1" fontId="3" fillId="0" borderId="0" xfId="0" quotePrefix="1" applyNumberFormat="1" applyFont="1" applyFill="1" applyAlignment="1" applyProtection="1">
      <alignment horizontal="center" vertical="center" wrapText="1"/>
      <protection hidden="1"/>
    </xf>
    <xf numFmtId="4" fontId="7" fillId="46" borderId="75" xfId="0" applyNumberFormat="1" applyFont="1" applyFill="1" applyBorder="1" applyAlignment="1" applyProtection="1">
      <alignment horizontal="center" vertical="center" wrapText="1"/>
      <protection hidden="1"/>
    </xf>
    <xf numFmtId="4" fontId="7" fillId="46" borderId="76" xfId="0" applyNumberFormat="1" applyFont="1" applyFill="1" applyBorder="1" applyAlignment="1" applyProtection="1">
      <alignment horizontal="center" vertical="center" wrapText="1"/>
      <protection hidden="1"/>
    </xf>
    <xf numFmtId="4" fontId="7" fillId="46" borderId="27" xfId="0" applyNumberFormat="1" applyFont="1" applyFill="1" applyBorder="1" applyAlignment="1" applyProtection="1">
      <alignment horizontal="center" vertical="center" wrapText="1"/>
      <protection hidden="1"/>
    </xf>
    <xf numFmtId="0" fontId="21" fillId="46" borderId="0" xfId="0" applyFont="1" applyFill="1" applyAlignment="1" applyProtection="1">
      <alignment horizontal="center" vertical="center" wrapText="1"/>
      <protection hidden="1"/>
    </xf>
    <xf numFmtId="0" fontId="4" fillId="0" borderId="2" xfId="0" applyFont="1" applyFill="1" applyBorder="1" applyAlignment="1" applyProtection="1">
      <alignment horizontal="center" vertical="center"/>
      <protection hidden="1"/>
    </xf>
    <xf numFmtId="0" fontId="5" fillId="0" borderId="2" xfId="0" applyFont="1" applyFill="1" applyBorder="1" applyAlignment="1" applyProtection="1">
      <alignment horizontal="center" vertical="center" wrapText="1"/>
      <protection hidden="1"/>
    </xf>
    <xf numFmtId="0" fontId="5" fillId="43" borderId="39" xfId="0" applyFont="1" applyFill="1" applyBorder="1" applyAlignment="1" applyProtection="1">
      <alignment horizontal="center" vertical="center"/>
      <protection hidden="1"/>
    </xf>
    <xf numFmtId="0" fontId="5" fillId="43" borderId="40" xfId="0" applyFont="1" applyFill="1" applyBorder="1" applyAlignment="1" applyProtection="1">
      <alignment horizontal="center" vertical="center"/>
      <protection hidden="1"/>
    </xf>
    <xf numFmtId="0" fontId="5" fillId="43" borderId="65" xfId="0" applyFont="1" applyFill="1" applyBorder="1" applyAlignment="1" applyProtection="1">
      <alignment horizontal="center" vertical="center"/>
      <protection hidden="1"/>
    </xf>
    <xf numFmtId="0" fontId="5" fillId="44" borderId="39" xfId="0" applyFont="1" applyFill="1" applyBorder="1" applyAlignment="1" applyProtection="1">
      <alignment horizontal="center" vertical="center"/>
      <protection hidden="1"/>
    </xf>
    <xf numFmtId="0" fontId="5" fillId="44" borderId="40" xfId="0" applyFont="1" applyFill="1" applyBorder="1" applyAlignment="1" applyProtection="1">
      <alignment horizontal="center" vertical="center"/>
      <protection hidden="1"/>
    </xf>
    <xf numFmtId="0" fontId="5" fillId="44" borderId="65" xfId="0" applyFont="1" applyFill="1" applyBorder="1" applyAlignment="1" applyProtection="1">
      <alignment horizontal="center" vertical="center"/>
      <protection hidden="1"/>
    </xf>
    <xf numFmtId="0" fontId="5" fillId="45" borderId="39" xfId="0" applyFont="1" applyFill="1" applyBorder="1" applyAlignment="1" applyProtection="1">
      <alignment horizontal="center" vertical="center" wrapText="1"/>
      <protection hidden="1"/>
    </xf>
    <xf numFmtId="0" fontId="5" fillId="45" borderId="40" xfId="0" applyFont="1" applyFill="1" applyBorder="1" applyAlignment="1" applyProtection="1">
      <alignment horizontal="center" vertical="center" wrapText="1"/>
      <protection hidden="1"/>
    </xf>
    <xf numFmtId="0" fontId="5" fillId="45" borderId="65" xfId="0" applyFont="1" applyFill="1" applyBorder="1" applyAlignment="1" applyProtection="1">
      <alignment horizontal="center" vertical="center" wrapText="1"/>
      <protection hidden="1"/>
    </xf>
    <xf numFmtId="0" fontId="2" fillId="0" borderId="50" xfId="0" applyFont="1" applyFill="1" applyBorder="1" applyAlignment="1" applyProtection="1">
      <alignment horizontal="right" vertical="center" wrapText="1"/>
      <protection hidden="1"/>
    </xf>
    <xf numFmtId="0" fontId="2" fillId="0" borderId="92" xfId="0" applyFont="1" applyFill="1" applyBorder="1" applyAlignment="1" applyProtection="1">
      <alignment horizontal="right" vertical="center" wrapText="1"/>
      <protection hidden="1"/>
    </xf>
    <xf numFmtId="0" fontId="5" fillId="0" borderId="50" xfId="0" applyFont="1" applyFill="1" applyBorder="1" applyAlignment="1" applyProtection="1">
      <alignment horizontal="right" vertical="center" wrapText="1"/>
      <protection hidden="1"/>
    </xf>
    <xf numFmtId="0" fontId="5" fillId="0" borderId="34" xfId="0" applyFont="1" applyFill="1" applyBorder="1" applyAlignment="1" applyProtection="1">
      <alignment horizontal="right" vertical="center" wrapText="1"/>
      <protection hidden="1"/>
    </xf>
    <xf numFmtId="0" fontId="5" fillId="0" borderId="53" xfId="0" applyFont="1" applyFill="1" applyBorder="1" applyAlignment="1" applyProtection="1">
      <alignment horizontal="right" vertical="center" wrapText="1"/>
      <protection hidden="1"/>
    </xf>
    <xf numFmtId="0" fontId="5" fillId="0" borderId="83" xfId="0" applyFont="1" applyFill="1" applyBorder="1" applyAlignment="1" applyProtection="1">
      <alignment horizontal="right" vertical="center" wrapText="1"/>
      <protection hidden="1"/>
    </xf>
    <xf numFmtId="1" fontId="3" fillId="0" borderId="0" xfId="12" applyNumberFormat="1" applyFont="1" applyAlignment="1" applyProtection="1">
      <alignment horizontal="center" vertical="center" wrapText="1"/>
      <protection hidden="1"/>
    </xf>
    <xf numFmtId="1" fontId="5" fillId="0" borderId="0" xfId="12" applyNumberFormat="1" applyFont="1" applyAlignment="1" applyProtection="1">
      <alignment horizontal="center" vertical="center" wrapText="1"/>
      <protection hidden="1"/>
    </xf>
    <xf numFmtId="0" fontId="5" fillId="0" borderId="0" xfId="12" applyFont="1" applyAlignment="1" applyProtection="1">
      <alignment horizontal="center" vertical="center"/>
      <protection hidden="1"/>
    </xf>
    <xf numFmtId="1" fontId="18" fillId="0" borderId="0" xfId="12" applyNumberFormat="1" applyFont="1" applyAlignment="1" applyProtection="1">
      <alignment horizontal="center" vertical="center" wrapText="1"/>
      <protection hidden="1"/>
    </xf>
    <xf numFmtId="0" fontId="13" fillId="46" borderId="111" xfId="12" applyFont="1" applyFill="1" applyBorder="1" applyAlignment="1">
      <alignment horizontal="center" vertical="center" wrapText="1"/>
    </xf>
    <xf numFmtId="0" fontId="13" fillId="46" borderId="47" xfId="12" applyFont="1" applyFill="1" applyBorder="1" applyAlignment="1">
      <alignment horizontal="center" vertical="center" wrapText="1"/>
    </xf>
    <xf numFmtId="0" fontId="13" fillId="46" borderId="84" xfId="12" applyFont="1" applyFill="1" applyBorder="1" applyAlignment="1">
      <alignment horizontal="center" vertical="center" wrapText="1"/>
    </xf>
    <xf numFmtId="0" fontId="5" fillId="0" borderId="50" xfId="12" applyFont="1" applyBorder="1" applyAlignment="1">
      <alignment horizontal="center" vertical="center"/>
    </xf>
    <xf numFmtId="0" fontId="73" fillId="2" borderId="53" xfId="12" applyFont="1" applyFill="1" applyBorder="1" applyAlignment="1">
      <alignment horizontal="center" vertical="center"/>
    </xf>
    <xf numFmtId="0" fontId="73" fillId="2" borderId="85" xfId="12" applyFont="1" applyFill="1" applyBorder="1" applyAlignment="1">
      <alignment horizontal="center" vertical="center"/>
    </xf>
    <xf numFmtId="0" fontId="5" fillId="0" borderId="53" xfId="12" applyFont="1" applyBorder="1" applyAlignment="1">
      <alignment horizontal="center" vertical="center"/>
    </xf>
    <xf numFmtId="0" fontId="5" fillId="55" borderId="46" xfId="12" applyFont="1" applyFill="1" applyBorder="1" applyAlignment="1">
      <alignment horizontal="center"/>
    </xf>
    <xf numFmtId="0" fontId="5" fillId="55" borderId="47" xfId="12" applyFont="1" applyFill="1" applyBorder="1" applyAlignment="1">
      <alignment horizontal="center"/>
    </xf>
    <xf numFmtId="0" fontId="5" fillId="55" borderId="84" xfId="12" applyFont="1" applyFill="1" applyBorder="1" applyAlignment="1">
      <alignment horizontal="center"/>
    </xf>
    <xf numFmtId="0" fontId="5" fillId="55" borderId="49" xfId="12" applyFont="1" applyFill="1" applyBorder="1" applyAlignment="1">
      <alignment horizontal="center" vertical="center"/>
    </xf>
    <xf numFmtId="0" fontId="5" fillId="55" borderId="50" xfId="12" applyFont="1" applyFill="1" applyBorder="1" applyAlignment="1">
      <alignment horizontal="center" vertical="center"/>
    </xf>
    <xf numFmtId="0" fontId="5" fillId="55" borderId="61" xfId="12" applyFont="1" applyFill="1" applyBorder="1" applyAlignment="1">
      <alignment horizontal="center" vertical="center"/>
    </xf>
    <xf numFmtId="0" fontId="2" fillId="63" borderId="52" xfId="12" applyFill="1" applyBorder="1" applyAlignment="1">
      <alignment horizontal="center" vertical="center"/>
    </xf>
    <xf numFmtId="0" fontId="2" fillId="63" borderId="53" xfId="12" applyFill="1" applyBorder="1" applyAlignment="1">
      <alignment horizontal="center" vertical="center"/>
    </xf>
    <xf numFmtId="0" fontId="2" fillId="63" borderId="85" xfId="12" applyFill="1" applyBorder="1" applyAlignment="1">
      <alignment horizontal="center" vertical="center"/>
    </xf>
    <xf numFmtId="215" fontId="6" fillId="63" borderId="49" xfId="12" applyNumberFormat="1" applyFont="1" applyFill="1" applyBorder="1" applyAlignment="1">
      <alignment horizontal="center"/>
    </xf>
    <xf numFmtId="215" fontId="6" fillId="63" borderId="50" xfId="12" applyNumberFormat="1" applyFont="1" applyFill="1" applyBorder="1" applyAlignment="1">
      <alignment horizontal="center"/>
    </xf>
    <xf numFmtId="4" fontId="5" fillId="2" borderId="77" xfId="12" applyNumberFormat="1" applyFont="1" applyFill="1" applyBorder="1" applyAlignment="1">
      <alignment horizontal="right" vertical="center" wrapText="1"/>
    </xf>
    <xf numFmtId="4" fontId="5" fillId="2" borderId="56" xfId="12" applyNumberFormat="1" applyFont="1" applyFill="1" applyBorder="1" applyAlignment="1">
      <alignment horizontal="right" vertical="center" wrapText="1"/>
    </xf>
    <xf numFmtId="0" fontId="5" fillId="2" borderId="49" xfId="12" applyFont="1" applyFill="1" applyBorder="1" applyAlignment="1">
      <alignment horizontal="right" vertical="center"/>
    </xf>
    <xf numFmtId="0" fontId="5" fillId="2" borderId="50" xfId="12" applyFont="1" applyFill="1" applyBorder="1" applyAlignment="1">
      <alignment horizontal="right" vertical="center"/>
    </xf>
    <xf numFmtId="0" fontId="5" fillId="2" borderId="34" xfId="12" applyFont="1" applyFill="1" applyBorder="1" applyAlignment="1">
      <alignment horizontal="right" vertical="center"/>
    </xf>
    <xf numFmtId="4" fontId="5" fillId="2" borderId="78" xfId="12" applyNumberFormat="1" applyFont="1" applyFill="1" applyBorder="1" applyAlignment="1">
      <alignment horizontal="right" vertical="center" wrapText="1"/>
    </xf>
    <xf numFmtId="4" fontId="5" fillId="2" borderId="12" xfId="12" applyNumberFormat="1" applyFont="1" applyFill="1" applyBorder="1" applyAlignment="1">
      <alignment horizontal="right" vertical="center" wrapText="1"/>
    </xf>
    <xf numFmtId="0" fontId="13" fillId="46" borderId="81" xfId="12" applyFont="1" applyFill="1" applyBorder="1" applyAlignment="1">
      <alignment horizontal="center" vertical="center" wrapText="1"/>
    </xf>
    <xf numFmtId="0" fontId="13" fillId="46" borderId="82" xfId="12" applyFont="1" applyFill="1" applyBorder="1" applyAlignment="1">
      <alignment horizontal="center" vertical="center" wrapText="1"/>
    </xf>
    <xf numFmtId="0" fontId="13" fillId="46" borderId="48" xfId="12" applyFont="1" applyFill="1" applyBorder="1" applyAlignment="1">
      <alignment horizontal="center" vertical="center" wrapText="1"/>
    </xf>
    <xf numFmtId="0" fontId="5" fillId="46" borderId="77" xfId="12" applyFont="1" applyFill="1" applyBorder="1" applyAlignment="1">
      <alignment horizontal="center" vertical="center" wrapText="1"/>
    </xf>
    <xf numFmtId="0" fontId="5" fillId="46" borderId="56" xfId="12" applyFont="1" applyFill="1" applyBorder="1" applyAlignment="1">
      <alignment horizontal="center" vertical="center" wrapText="1"/>
    </xf>
    <xf numFmtId="0" fontId="13" fillId="46" borderId="58" xfId="12" applyFont="1" applyFill="1" applyBorder="1" applyAlignment="1">
      <alignment horizontal="center" vertical="center" wrapText="1"/>
    </xf>
    <xf numFmtId="0" fontId="13" fillId="46" borderId="59" xfId="12" applyFont="1" applyFill="1" applyBorder="1" applyAlignment="1">
      <alignment horizontal="center" vertical="center" wrapText="1"/>
    </xf>
    <xf numFmtId="0" fontId="13" fillId="46" borderId="60" xfId="12" applyFont="1" applyFill="1" applyBorder="1" applyAlignment="1">
      <alignment horizontal="center" vertical="center" wrapText="1"/>
    </xf>
    <xf numFmtId="0" fontId="5" fillId="2" borderId="52" xfId="12" applyFont="1" applyFill="1" applyBorder="1" applyAlignment="1">
      <alignment horizontal="right" vertical="center"/>
    </xf>
    <xf numFmtId="0" fontId="5" fillId="2" borderId="53" xfId="12" applyFont="1" applyFill="1" applyBorder="1" applyAlignment="1">
      <alignment horizontal="right" vertical="center"/>
    </xf>
    <xf numFmtId="0" fontId="5" fillId="2" borderId="83" xfId="12" applyFont="1" applyFill="1" applyBorder="1" applyAlignment="1">
      <alignment horizontal="right" vertical="center"/>
    </xf>
    <xf numFmtId="0" fontId="13" fillId="46" borderId="39" xfId="12" applyFont="1" applyFill="1" applyBorder="1" applyAlignment="1">
      <alignment horizontal="center" vertical="center" wrapText="1"/>
    </xf>
    <xf numFmtId="0" fontId="13" fillId="46" borderId="40" xfId="12" applyFont="1" applyFill="1" applyBorder="1" applyAlignment="1">
      <alignment horizontal="center" vertical="center" wrapText="1"/>
    </xf>
    <xf numFmtId="0" fontId="13" fillId="46" borderId="49" xfId="12" applyFont="1" applyFill="1" applyBorder="1" applyAlignment="1">
      <alignment horizontal="left" vertical="center" wrapText="1"/>
    </xf>
    <xf numFmtId="0" fontId="13" fillId="46" borderId="50" xfId="12" applyFont="1" applyFill="1" applyBorder="1" applyAlignment="1">
      <alignment horizontal="left" vertical="center" wrapText="1"/>
    </xf>
    <xf numFmtId="0" fontId="13" fillId="46" borderId="61" xfId="12" applyFont="1" applyFill="1" applyBorder="1" applyAlignment="1">
      <alignment horizontal="left" vertical="center" wrapText="1"/>
    </xf>
    <xf numFmtId="0" fontId="11" fillId="2" borderId="62" xfId="12" applyFont="1" applyFill="1" applyBorder="1" applyAlignment="1">
      <alignment horizontal="center" vertical="center" wrapText="1"/>
    </xf>
    <xf numFmtId="0" fontId="11" fillId="2" borderId="80" xfId="12" applyFont="1" applyFill="1" applyBorder="1" applyAlignment="1">
      <alignment horizontal="center" vertical="center" wrapText="1"/>
    </xf>
    <xf numFmtId="0" fontId="13" fillId="46" borderId="46" xfId="12" applyFont="1" applyFill="1" applyBorder="1" applyAlignment="1">
      <alignment horizontal="left" vertical="center" wrapText="1"/>
    </xf>
    <xf numFmtId="0" fontId="13" fillId="46" borderId="47" xfId="12" applyFont="1" applyFill="1" applyBorder="1" applyAlignment="1">
      <alignment horizontal="left" vertical="center" wrapText="1"/>
    </xf>
    <xf numFmtId="0" fontId="13" fillId="46" borderId="84" xfId="12" applyFont="1" applyFill="1" applyBorder="1" applyAlignment="1">
      <alignment horizontal="left" vertical="center" wrapText="1"/>
    </xf>
    <xf numFmtId="176" fontId="13" fillId="46" borderId="40" xfId="7" applyNumberFormat="1" applyFont="1" applyFill="1" applyBorder="1" applyAlignment="1">
      <alignment horizontal="center" vertical="center" wrapText="1"/>
    </xf>
    <xf numFmtId="0" fontId="11" fillId="2" borderId="29" xfId="12" applyFont="1" applyFill="1" applyBorder="1" applyAlignment="1">
      <alignment horizontal="center" vertical="center" wrapText="1"/>
    </xf>
    <xf numFmtId="0" fontId="11" fillId="2" borderId="79" xfId="12" applyFont="1" applyFill="1" applyBorder="1" applyAlignment="1">
      <alignment horizontal="center" vertical="center" wrapText="1"/>
    </xf>
    <xf numFmtId="0" fontId="13" fillId="46" borderId="77" xfId="12" applyFont="1" applyFill="1" applyBorder="1" applyAlignment="1">
      <alignment horizontal="center" vertical="center" wrapText="1"/>
    </xf>
    <xf numFmtId="0" fontId="13" fillId="46" borderId="78" xfId="12" applyFont="1" applyFill="1" applyBorder="1" applyAlignment="1">
      <alignment horizontal="center" vertical="center" wrapText="1"/>
    </xf>
    <xf numFmtId="0" fontId="13" fillId="46" borderId="56" xfId="12" applyFont="1" applyFill="1" applyBorder="1" applyAlignment="1">
      <alignment horizontal="center" vertical="center" wrapText="1"/>
    </xf>
    <xf numFmtId="0" fontId="13" fillId="46" borderId="12" xfId="12" applyFont="1" applyFill="1" applyBorder="1" applyAlignment="1">
      <alignment horizontal="center" vertical="center" wrapText="1"/>
    </xf>
    <xf numFmtId="0" fontId="13" fillId="46" borderId="56" xfId="12" applyFont="1" applyFill="1" applyBorder="1" applyAlignment="1">
      <alignment horizontal="center" vertical="center"/>
    </xf>
    <xf numFmtId="0" fontId="13" fillId="46" borderId="12" xfId="12" applyFont="1" applyFill="1" applyBorder="1" applyAlignment="1">
      <alignment horizontal="center" vertical="center"/>
    </xf>
    <xf numFmtId="0" fontId="5" fillId="0" borderId="0" xfId="12" applyFont="1" applyBorder="1" applyAlignment="1">
      <alignment horizontal="center" vertical="center" wrapText="1"/>
    </xf>
    <xf numFmtId="0" fontId="5" fillId="54" borderId="0" xfId="0" applyFont="1" applyFill="1" applyBorder="1" applyAlignment="1">
      <alignment horizontal="center" vertical="center"/>
    </xf>
  </cellXfs>
  <cellStyles count="228">
    <cellStyle name="20% - Accent1" xfId="21"/>
    <cellStyle name="20% - Accent2" xfId="22"/>
    <cellStyle name="20% - Accent3" xfId="23"/>
    <cellStyle name="20% - Accent4" xfId="24"/>
    <cellStyle name="20% - Accent5" xfId="25"/>
    <cellStyle name="20% - Accent6" xfId="26"/>
    <cellStyle name="2-decimales" xfId="27"/>
    <cellStyle name="40% - Accent1" xfId="28"/>
    <cellStyle name="40% - Accent2" xfId="29"/>
    <cellStyle name="40% - Accent3" xfId="30"/>
    <cellStyle name="40% - Accent4" xfId="31"/>
    <cellStyle name="40% - Accent5" xfId="32"/>
    <cellStyle name="40% - Accent6" xfId="33"/>
    <cellStyle name="60% - Accent1" xfId="34"/>
    <cellStyle name="60% - Accent2" xfId="35"/>
    <cellStyle name="60% - Accent3" xfId="36"/>
    <cellStyle name="60% - Accent4" xfId="37"/>
    <cellStyle name="60% - Accent5" xfId="38"/>
    <cellStyle name="60% - Accent6" xfId="39"/>
    <cellStyle name="Accent1" xfId="40"/>
    <cellStyle name="Accent2" xfId="41"/>
    <cellStyle name="Accent3" xfId="42"/>
    <cellStyle name="Accent4" xfId="43"/>
    <cellStyle name="Accent5" xfId="44"/>
    <cellStyle name="Accent6" xfId="45"/>
    <cellStyle name="Bad" xfId="46"/>
    <cellStyle name="Calculation" xfId="47"/>
    <cellStyle name="Check Cell" xfId="48"/>
    <cellStyle name="CIENTOS" xfId="49"/>
    <cellStyle name="CIENTOS 2D" xfId="50"/>
    <cellStyle name="CIENTOS 3D" xfId="51"/>
    <cellStyle name="CIENTOS 4D" xfId="52"/>
    <cellStyle name="CIENTOS_ANALISIS UNITARIO CONCRETO DE 3000 PSI Y VARIOS (ACERO GRADO 60)" xfId="53"/>
    <cellStyle name="Comma" xfId="3"/>
    <cellStyle name="Comma0" xfId="54"/>
    <cellStyle name="Comma0 - Modelo5" xfId="55"/>
    <cellStyle name="Comma1 - Modelo1" xfId="56"/>
    <cellStyle name="Curren - Modelo2" xfId="57"/>
    <cellStyle name="Currency" xfId="7"/>
    <cellStyle name="Currency0" xfId="58"/>
    <cellStyle name="Date" xfId="59"/>
    <cellStyle name="Énfasis 1" xfId="60"/>
    <cellStyle name="Énfasis 2" xfId="61"/>
    <cellStyle name="Énfasis 3" xfId="62"/>
    <cellStyle name="Énfasis1 - 20%" xfId="63"/>
    <cellStyle name="Énfasis1 - 40%" xfId="64"/>
    <cellStyle name="Énfasis1 - 60%" xfId="65"/>
    <cellStyle name="Énfasis2 - 20%" xfId="66"/>
    <cellStyle name="Énfasis2 - 40%" xfId="67"/>
    <cellStyle name="Énfasis2 - 60%" xfId="68"/>
    <cellStyle name="Énfasis3 - 20%" xfId="69"/>
    <cellStyle name="Énfasis3 - 40%" xfId="70"/>
    <cellStyle name="Énfasis3 - 60%" xfId="71"/>
    <cellStyle name="Énfasis4 - 20%" xfId="72"/>
    <cellStyle name="Énfasis4 - 40%" xfId="73"/>
    <cellStyle name="Énfasis4 - 60%" xfId="74"/>
    <cellStyle name="Énfasis5 - 20%" xfId="75"/>
    <cellStyle name="Énfasis5 - 40%" xfId="76"/>
    <cellStyle name="Énfasis5 - 60%" xfId="77"/>
    <cellStyle name="Énfasis6 - 20%" xfId="78"/>
    <cellStyle name="Énfasis6 - 40%" xfId="79"/>
    <cellStyle name="Énfasis6 - 60%" xfId="80"/>
    <cellStyle name="ENTERO" xfId="81"/>
    <cellStyle name="Estilo 1" xfId="1"/>
    <cellStyle name="Euro" xfId="2"/>
    <cellStyle name="Euro 2" xfId="82"/>
    <cellStyle name="Euro 3" xfId="209"/>
    <cellStyle name="Explanatory Text" xfId="83"/>
    <cellStyle name="F2" xfId="84"/>
    <cellStyle name="F3" xfId="85"/>
    <cellStyle name="F4" xfId="86"/>
    <cellStyle name="F5" xfId="87"/>
    <cellStyle name="F6" xfId="88"/>
    <cellStyle name="F7" xfId="89"/>
    <cellStyle name="F8" xfId="90"/>
    <cellStyle name="Fixed" xfId="91"/>
    <cellStyle name="Good" xfId="92"/>
    <cellStyle name="GRADOSMINSEG" xfId="93"/>
    <cellStyle name="Heading 1" xfId="94"/>
    <cellStyle name="Heading 2" xfId="95"/>
    <cellStyle name="Heading 3" xfId="96"/>
    <cellStyle name="Heading 4" xfId="97"/>
    <cellStyle name="Heading1" xfId="98"/>
    <cellStyle name="Heading2" xfId="99"/>
    <cellStyle name="Hipervínculo 2" xfId="100"/>
    <cellStyle name="Input" xfId="101"/>
    <cellStyle name="Linked Cell" xfId="102"/>
    <cellStyle name="MILE DE MILLONES" xfId="103"/>
    <cellStyle name="MILES" xfId="104"/>
    <cellStyle name="Millares [0]" xfId="226" builtinId="6"/>
    <cellStyle name="Millares [0] 2" xfId="105"/>
    <cellStyle name="Millares [0] 2 2" xfId="211"/>
    <cellStyle name="Millares [0] 3" xfId="106"/>
    <cellStyle name="Millares [0] 3 2" xfId="107"/>
    <cellStyle name="Millares [0] 4" xfId="108"/>
    <cellStyle name="Millares [0] 4 2" xfId="109"/>
    <cellStyle name="Millares [0] 5" xfId="110"/>
    <cellStyle name="Millares [0] 5 2" xfId="111"/>
    <cellStyle name="Millares 10" xfId="112"/>
    <cellStyle name="Millares 10 2" xfId="113"/>
    <cellStyle name="Millares 10 3" xfId="114"/>
    <cellStyle name="Millares 10 4" xfId="115"/>
    <cellStyle name="Millares 10 5" xfId="116"/>
    <cellStyle name="Millares 10 6" xfId="117"/>
    <cellStyle name="Millares 11" xfId="118"/>
    <cellStyle name="Millares 12" xfId="119"/>
    <cellStyle name="Millares 13" xfId="120"/>
    <cellStyle name="Millares 14" xfId="121"/>
    <cellStyle name="Millares 15" xfId="122"/>
    <cellStyle name="Millares 16" xfId="123"/>
    <cellStyle name="Millares 17" xfId="124"/>
    <cellStyle name="Millares 18" xfId="125"/>
    <cellStyle name="Millares 19" xfId="126"/>
    <cellStyle name="Millares 2" xfId="4"/>
    <cellStyle name="Millares 2 2" xfId="127"/>
    <cellStyle name="Millares 2 2 2" xfId="214"/>
    <cellStyle name="Millares 2 3" xfId="128"/>
    <cellStyle name="Millares 2 4" xfId="19"/>
    <cellStyle name="Millares 2 5" xfId="213"/>
    <cellStyle name="Millares 20" xfId="129"/>
    <cellStyle name="Millares 21" xfId="130"/>
    <cellStyle name="Millares 22" xfId="131"/>
    <cellStyle name="Millares 23" xfId="132"/>
    <cellStyle name="Millares 24" xfId="133"/>
    <cellStyle name="Millares 25" xfId="134"/>
    <cellStyle name="Millares 26" xfId="135"/>
    <cellStyle name="Millares 27" xfId="136"/>
    <cellStyle name="Millares 28" xfId="137"/>
    <cellStyle name="Millares 29" xfId="138"/>
    <cellStyle name="Millares 3" xfId="5"/>
    <cellStyle name="Millares 3 2" xfId="140"/>
    <cellStyle name="Millares 3 3" xfId="141"/>
    <cellStyle name="Millares 3 4" xfId="139"/>
    <cellStyle name="Millares 3_6._Presupuesto General Señalización" xfId="142"/>
    <cellStyle name="Millares 30" xfId="143"/>
    <cellStyle name="Millares 31" xfId="144"/>
    <cellStyle name="Millares 32" xfId="145"/>
    <cellStyle name="Millares 33" xfId="146"/>
    <cellStyle name="Millares 34" xfId="147"/>
    <cellStyle name="Millares 35" xfId="148"/>
    <cellStyle name="Millares 36" xfId="16"/>
    <cellStyle name="Millares 37" xfId="182"/>
    <cellStyle name="Millares 38" xfId="220"/>
    <cellStyle name="Millares 39" xfId="210"/>
    <cellStyle name="Millares 4" xfId="149"/>
    <cellStyle name="Millares 4 2" xfId="150"/>
    <cellStyle name="Millares 40" xfId="212"/>
    <cellStyle name="Millares 5" xfId="151"/>
    <cellStyle name="Millares 5 2" xfId="152"/>
    <cellStyle name="Millares 6" xfId="153"/>
    <cellStyle name="Millares 6 2" xfId="154"/>
    <cellStyle name="Millares 7" xfId="155"/>
    <cellStyle name="Millares 7 2" xfId="215"/>
    <cellStyle name="Millares 8" xfId="156"/>
    <cellStyle name="Millares 8 2" xfId="157"/>
    <cellStyle name="Millares 8 3" xfId="158"/>
    <cellStyle name="Millares 8 4" xfId="159"/>
    <cellStyle name="Millares 8 5" xfId="160"/>
    <cellStyle name="Millares 8 6" xfId="161"/>
    <cellStyle name="Millares 8 7" xfId="162"/>
    <cellStyle name="Millares 9" xfId="163"/>
    <cellStyle name="Millares_PtosLicitacionesSRTaño03" xfId="6"/>
    <cellStyle name="MILLONES" xfId="164"/>
    <cellStyle name="Moneda [0] 2" xfId="227"/>
    <cellStyle name="Moneda [00]" xfId="165"/>
    <cellStyle name="Moneda [2]" xfId="166"/>
    <cellStyle name="Moneda 12" xfId="167"/>
    <cellStyle name="Moneda 2" xfId="8"/>
    <cellStyle name="Moneda 2 2" xfId="168"/>
    <cellStyle name="Moneda 2 3" xfId="222"/>
    <cellStyle name="Moneda 3" xfId="169"/>
    <cellStyle name="Moneda 3 2" xfId="170"/>
    <cellStyle name="Moneda 3 3" xfId="217"/>
    <cellStyle name="Moneda 4" xfId="171"/>
    <cellStyle name="Moneda 5" xfId="17"/>
    <cellStyle name="Moneda 6" xfId="180"/>
    <cellStyle name="Moneda 7" xfId="219"/>
    <cellStyle name="Moneda 8" xfId="216"/>
    <cellStyle name="Moneda 9" xfId="208"/>
    <cellStyle name="Moneda_PtosLicitacionesSRTaño03" xfId="9"/>
    <cellStyle name="No. punto" xfId="172"/>
    <cellStyle name="Normal" xfId="0" builtinId="0"/>
    <cellStyle name="Normal 10" xfId="224"/>
    <cellStyle name="Normal 2" xfId="10"/>
    <cellStyle name="Normal 2 10" xfId="173"/>
    <cellStyle name="Normal 2 10 2" xfId="174"/>
    <cellStyle name="Normal 2 10 3" xfId="175"/>
    <cellStyle name="Normal 2 2" xfId="11"/>
    <cellStyle name="Normal 2 2 2" xfId="176"/>
    <cellStyle name="Normal 2 3" xfId="177"/>
    <cellStyle name="Normal 2 4" xfId="178"/>
    <cellStyle name="Normal 2_INFORME CTO. 52-2009 CONSORCIO H.L." xfId="179"/>
    <cellStyle name="Normal 3" xfId="12"/>
    <cellStyle name="Normal 3 2" xfId="181"/>
    <cellStyle name="Normal 4" xfId="13"/>
    <cellStyle name="Normal 4 2" xfId="218"/>
    <cellStyle name="Normal 5" xfId="183"/>
    <cellStyle name="Normal 5 2" xfId="184"/>
    <cellStyle name="Normal 5 3" xfId="185"/>
    <cellStyle name="Normal 6" xfId="15"/>
    <cellStyle name="Normal 7" xfId="20"/>
    <cellStyle name="Normal 8" xfId="221"/>
    <cellStyle name="Normal 9" xfId="223"/>
    <cellStyle name="Note" xfId="186"/>
    <cellStyle name="Output" xfId="187"/>
    <cellStyle name="Percen - Modelo3" xfId="188"/>
    <cellStyle name="Percent" xfId="225"/>
    <cellStyle name="Porcentaje 2" xfId="189"/>
    <cellStyle name="Porcentaje 3" xfId="18"/>
    <cellStyle name="Porcentual 2" xfId="14"/>
    <cellStyle name="Porcentual 2 2" xfId="190"/>
    <cellStyle name="Porcentual 2 2 2" xfId="191"/>
    <cellStyle name="Porcentual 2 3" xfId="192"/>
    <cellStyle name="Porcentual 2 4" xfId="193"/>
    <cellStyle name="Porcentual 2 5" xfId="194"/>
    <cellStyle name="Porcentual 2 6" xfId="195"/>
    <cellStyle name="Porcentual 3" xfId="196"/>
    <cellStyle name="Porcentual 3 2" xfId="197"/>
    <cellStyle name="Porcentual 4" xfId="198"/>
    <cellStyle name="Porcentual 4 2" xfId="199"/>
    <cellStyle name="Porcentual 5" xfId="200"/>
    <cellStyle name="Porcentual 5 2" xfId="201"/>
    <cellStyle name="Porcentual 6" xfId="202"/>
    <cellStyle name="Porcentual 7" xfId="203"/>
    <cellStyle name="Title" xfId="204"/>
    <cellStyle name="TITULO" xfId="205"/>
    <cellStyle name="Título de hoja" xfId="206"/>
    <cellStyle name="Warning Text" xfId="207"/>
  </cellStyles>
  <dxfs count="599"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C8FAF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ill>
        <patternFill>
          <bgColor rgb="FFCCFFCC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ill>
        <patternFill>
          <bgColor theme="6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9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ont>
        <b/>
        <i val="0"/>
      </font>
      <fill>
        <patternFill>
          <bgColor rgb="FFCCFFCC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rgb="FFFFC8C8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auto="1"/>
      </font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C8FAF0"/>
        </patternFill>
      </fill>
    </dxf>
  </dxfs>
  <tableStyles count="0" defaultTableStyle="TableStyleMedium9" defaultPivotStyle="PivotStyleLight16"/>
  <colors>
    <mruColors>
      <color rgb="FF0000FF"/>
      <color rgb="FFCCFFCC"/>
      <color rgb="FF4DD34D"/>
      <color rgb="FFC8B4C8"/>
      <color rgb="FFCCFFFF"/>
      <color rgb="FF64C864"/>
      <color rgb="FF00B050"/>
      <color rgb="FFB498D0"/>
      <color rgb="FFC8FAF0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superfinanciera.gov.co/publicacion/60819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259770</xdr:colOff>
      <xdr:row>12</xdr:row>
      <xdr:rowOff>95253</xdr:rowOff>
    </xdr:from>
    <xdr:to>
      <xdr:col>9</xdr:col>
      <xdr:colOff>909201</xdr:colOff>
      <xdr:row>12</xdr:row>
      <xdr:rowOff>744682</xdr:rowOff>
    </xdr:to>
    <xdr:sp macro="[0]!VERIFICAR" textlink="">
      <xdr:nvSpPr>
        <xdr:cNvPr id="17" name="Elipse 16">
          <a:extLst>
            <a:ext uri="{FF2B5EF4-FFF2-40B4-BE49-F238E27FC236}">
              <a16:creationId xmlns:a16="http://schemas.microsoft.com/office/drawing/2014/main" xmlns="" id="{37306A00-9B80-43FB-A073-2ACBFA1C498B}"/>
            </a:ext>
          </a:extLst>
        </xdr:cNvPr>
        <xdr:cNvSpPr/>
      </xdr:nvSpPr>
      <xdr:spPr bwMode="auto">
        <a:xfrm>
          <a:off x="10676656" y="3671458"/>
          <a:ext cx="649431" cy="649429"/>
        </a:xfrm>
        <a:prstGeom prst="ellipse">
          <a:avLst/>
        </a:prstGeom>
        <a:solidFill>
          <a:srgbClr val="9BBB59">
            <a:lumMod val="40000"/>
            <a:lumOff val="60000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VERIFICAR NOMBRES</a:t>
          </a:r>
        </a:p>
      </xdr:txBody>
    </xdr:sp>
    <xdr:clientData/>
  </xdr:twoCellAnchor>
  <xdr:twoCellAnchor>
    <xdr:from>
      <xdr:col>10</xdr:col>
      <xdr:colOff>303061</xdr:colOff>
      <xdr:row>12</xdr:row>
      <xdr:rowOff>95249</xdr:rowOff>
    </xdr:from>
    <xdr:to>
      <xdr:col>10</xdr:col>
      <xdr:colOff>952492</xdr:colOff>
      <xdr:row>12</xdr:row>
      <xdr:rowOff>744678</xdr:rowOff>
    </xdr:to>
    <xdr:sp macro="[0]!OCULTAR" textlink="">
      <xdr:nvSpPr>
        <xdr:cNvPr id="18" name="Elipse 17">
          <a:extLst>
            <a:ext uri="{FF2B5EF4-FFF2-40B4-BE49-F238E27FC236}">
              <a16:creationId xmlns:a16="http://schemas.microsoft.com/office/drawing/2014/main" xmlns="" id="{F91C545E-1FFF-4A5C-AD9C-8C8F48BF8098}"/>
            </a:ext>
          </a:extLst>
        </xdr:cNvPr>
        <xdr:cNvSpPr/>
      </xdr:nvSpPr>
      <xdr:spPr bwMode="auto">
        <a:xfrm>
          <a:off x="11767697" y="3671454"/>
          <a:ext cx="649431" cy="649429"/>
        </a:xfrm>
        <a:prstGeom prst="ellipse">
          <a:avLst/>
        </a:prstGeom>
        <a:solidFill>
          <a:srgbClr val="8064A2">
            <a:lumMod val="20000"/>
            <a:lumOff val="80000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OCULTAR VERIFICAR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8</xdr:row>
      <xdr:rowOff>164630</xdr:rowOff>
    </xdr:from>
    <xdr:to>
      <xdr:col>6</xdr:col>
      <xdr:colOff>1188000</xdr:colOff>
      <xdr:row>10</xdr:row>
      <xdr:rowOff>11297</xdr:rowOff>
    </xdr:to>
    <xdr:sp macro="[0]!MOVILIZAR" textlink="">
      <xdr:nvSpPr>
        <xdr:cNvPr id="2" name="Rectángulo 1">
          <a:extLst>
            <a:ext uri="{FF2B5EF4-FFF2-40B4-BE49-F238E27FC236}">
              <a16:creationId xmlns:a16="http://schemas.microsoft.com/office/drawing/2014/main" xmlns="" id="{555BEF3F-C75F-4DAE-928B-6D1C895FAB20}"/>
            </a:ext>
          </a:extLst>
        </xdr:cNvPr>
        <xdr:cNvSpPr>
          <a:spLocks noChangeArrowheads="1"/>
        </xdr:cNvSpPr>
      </xdr:nvSpPr>
      <xdr:spPr bwMode="auto">
        <a:xfrm>
          <a:off x="5785556" y="2340093"/>
          <a:ext cx="1188000" cy="270000"/>
        </a:xfrm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6</xdr:col>
      <xdr:colOff>1184240</xdr:colOff>
      <xdr:row>8</xdr:row>
      <xdr:rowOff>164631</xdr:rowOff>
    </xdr:from>
    <xdr:to>
      <xdr:col>8</xdr:col>
      <xdr:colOff>15129</xdr:colOff>
      <xdr:row>10</xdr:row>
      <xdr:rowOff>11298</xdr:rowOff>
    </xdr:to>
    <xdr:sp macro="[0]!INMOVILIZA" textlink="">
      <xdr:nvSpPr>
        <xdr:cNvPr id="3" name="Rectángulo 2">
          <a:extLst>
            <a:ext uri="{FF2B5EF4-FFF2-40B4-BE49-F238E27FC236}">
              <a16:creationId xmlns:a16="http://schemas.microsoft.com/office/drawing/2014/main" xmlns="" id="{3559E6D8-A5CE-4FCB-8150-E491826CE87D}"/>
            </a:ext>
          </a:extLst>
        </xdr:cNvPr>
        <xdr:cNvSpPr>
          <a:spLocks noChangeArrowheads="1"/>
        </xdr:cNvSpPr>
      </xdr:nvSpPr>
      <xdr:spPr bwMode="auto">
        <a:xfrm>
          <a:off x="6969796" y="2340094"/>
          <a:ext cx="1512000" cy="270000"/>
        </a:xfrm>
        <a:prstGeom prst="rect">
          <a:avLst/>
        </a:prstGeom>
        <a:noFill/>
        <a:ln>
          <a:noFill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195782</xdr:colOff>
      <xdr:row>12</xdr:row>
      <xdr:rowOff>44026</xdr:rowOff>
    </xdr:from>
    <xdr:to>
      <xdr:col>4</xdr:col>
      <xdr:colOff>399194</xdr:colOff>
      <xdr:row>13</xdr:row>
      <xdr:rowOff>1692</xdr:rowOff>
    </xdr:to>
    <xdr:pic>
      <xdr:nvPicPr>
        <xdr:cNvPr id="423999" name="1 Imagen" descr="Exportable a varios formatos - TRM diari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3F780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15" y="2658109"/>
          <a:ext cx="203412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DOWS10/Desktop/1-Copia%20de%20Copia%20de%20PARA%20AYUDACopia%20de%200682020-V2%20ELEGIBILIDAD%20LP-DO-SRN-027-2020%20JESUS(Recuperado%20autom&#225;ticamente)(Recuperado%20autom&#225;ticamente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B"/>
      <sheetName val="RESUMEN"/>
      <sheetName val="VR-PROP"/>
      <sheetName val="Hoja2"/>
      <sheetName val="FORMULA"/>
      <sheetName val="ELEGIBILIDAD"/>
      <sheetName val="FORMULA (2)"/>
      <sheetName val="EJERCICIO"/>
      <sheetName val="Listas"/>
      <sheetName val="Hoja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B2" t="str">
            <v>DIRECCIÓN GENERAL</v>
          </cell>
          <cell r="C2" t="str">
            <v>ADMISIBLE</v>
          </cell>
          <cell r="D2" t="str">
            <v>MEDIANA CON VALOR ABSOLUTO</v>
          </cell>
        </row>
        <row r="3">
          <cell r="B3" t="str">
            <v>SECRETARIA GENERAL - SUBDIRECCIÓN ADMINISTRATIVA</v>
          </cell>
          <cell r="C3" t="str">
            <v>NO ADMISIBLE</v>
          </cell>
          <cell r="D3" t="str">
            <v>MEDIA GEOMÉTRICA CON PRESUPUESTO OFICIAL</v>
          </cell>
        </row>
        <row r="4">
          <cell r="B4" t="str">
            <v>SECRETARIA GENERAL - SUBDIRECCIÓN FINANCIERA</v>
          </cell>
          <cell r="C4" t="str">
            <v>RECHAZO</v>
          </cell>
          <cell r="D4" t="str">
            <v>MEDIA ARITMÉTICA ALTA</v>
          </cell>
        </row>
        <row r="5">
          <cell r="B5" t="str">
            <v>DIRECCIÓN OPERATIVA - DIRECCIONES TERRITORIALES</v>
          </cell>
          <cell r="D5" t="str">
            <v>MEDIA ARITMÉTICA BAJA</v>
          </cell>
        </row>
        <row r="6">
          <cell r="B6" t="str">
            <v>DIRECCIÓN OPERATIVA - GERENCIA DE GRANDES PROYECTOS</v>
          </cell>
          <cell r="D6" t="str">
            <v>MENOR VALOR</v>
          </cell>
        </row>
        <row r="7">
          <cell r="B7" t="str">
            <v>DIRECCIÓN OPERATIVA - GRUPO PLAN 2500</v>
          </cell>
          <cell r="D7" t="str">
            <v>NO APLICA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 - GRUPO TÚNEL DE LA LÍNEA</v>
          </cell>
        </row>
        <row r="16">
          <cell r="B16" t="str">
            <v>DIRECCIÓN OPERATIVA</v>
          </cell>
        </row>
      </sheetData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8" tint="-0.499984740745262"/>
    <pageSetUpPr fitToPage="1"/>
  </sheetPr>
  <dimension ref="A1:O76"/>
  <sheetViews>
    <sheetView showGridLines="0" topLeftCell="A28" zoomScale="130" zoomScaleNormal="130" workbookViewId="0">
      <selection activeCell="K35" sqref="K35"/>
    </sheetView>
  </sheetViews>
  <sheetFormatPr baseColWidth="10" defaultColWidth="11.42578125" defaultRowHeight="12.75"/>
  <cols>
    <col min="1" max="1" width="2.7109375" style="29" customWidth="1"/>
    <col min="2" max="2" width="8.28515625" style="29" customWidth="1"/>
    <col min="3" max="3" width="44.28515625" style="29" customWidth="1"/>
    <col min="4" max="4" width="21.42578125" style="29" customWidth="1"/>
    <col min="5" max="5" width="1.7109375" style="29" customWidth="1"/>
    <col min="6" max="6" width="20.7109375" style="29" customWidth="1"/>
    <col min="7" max="11" width="40.7109375" style="29" customWidth="1"/>
    <col min="12" max="13" width="25.7109375" style="29" customWidth="1"/>
    <col min="14" max="16384" width="11.42578125" style="29"/>
  </cols>
  <sheetData>
    <row r="1" spans="1:15" ht="16.5" thickBot="1">
      <c r="A1" s="29">
        <v>1</v>
      </c>
      <c r="B1" s="35">
        <v>2</v>
      </c>
      <c r="C1" s="30">
        <v>3</v>
      </c>
      <c r="D1" s="30">
        <v>4</v>
      </c>
      <c r="E1" s="29">
        <v>5</v>
      </c>
    </row>
    <row r="2" spans="1:15" ht="15">
      <c r="B2" s="357"/>
      <c r="C2" s="357"/>
      <c r="D2" s="357"/>
      <c r="F2" s="242"/>
    </row>
    <row r="3" spans="1:15" ht="15" customHeight="1">
      <c r="B3" s="357"/>
      <c r="C3" s="358"/>
      <c r="D3" s="341"/>
      <c r="F3" s="243" t="s">
        <v>0</v>
      </c>
    </row>
    <row r="4" spans="1:15" ht="22.5" customHeight="1" thickBot="1">
      <c r="B4" s="357"/>
      <c r="C4" s="358"/>
      <c r="D4" s="341"/>
      <c r="F4" s="244"/>
    </row>
    <row r="5" spans="1:15" ht="6.75" customHeight="1" thickBot="1">
      <c r="B5" s="341"/>
      <c r="C5" s="342"/>
      <c r="D5" s="341"/>
      <c r="F5" s="245"/>
    </row>
    <row r="6" spans="1:15" ht="26.25" customHeight="1">
      <c r="B6" s="246"/>
      <c r="C6" s="247"/>
      <c r="D6" s="248"/>
      <c r="F6" s="249" t="e">
        <f>IF(D6&gt;$I$36,"PROPUESTA VALIDA","PROPUESTA BAJA")</f>
        <v>#NUM!</v>
      </c>
    </row>
    <row r="7" spans="1:15" ht="26.25" customHeight="1">
      <c r="B7" s="246"/>
      <c r="C7" s="247"/>
      <c r="D7" s="248"/>
      <c r="F7" s="249" t="e">
        <f t="shared" ref="F7:F70" si="0">IF(D7&gt;$I$36,"PROPUESTA VALIDA","PROPUESTA BAJA")</f>
        <v>#NUM!</v>
      </c>
    </row>
    <row r="8" spans="1:15" ht="26.25" customHeight="1">
      <c r="B8" s="246"/>
      <c r="C8" s="247"/>
      <c r="D8" s="248"/>
      <c r="F8" s="249" t="e">
        <f t="shared" si="0"/>
        <v>#NUM!</v>
      </c>
    </row>
    <row r="9" spans="1:15" ht="26.25" customHeight="1">
      <c r="B9" s="246"/>
      <c r="C9" s="247"/>
      <c r="D9" s="248"/>
      <c r="F9" s="249" t="e">
        <f t="shared" si="0"/>
        <v>#NUM!</v>
      </c>
    </row>
    <row r="10" spans="1:15" s="112" customFormat="1" ht="26.25" customHeight="1">
      <c r="A10" s="29"/>
      <c r="B10" s="246"/>
      <c r="C10" s="247"/>
      <c r="D10" s="248"/>
      <c r="F10" s="249" t="e">
        <f t="shared" si="0"/>
        <v>#NUM!</v>
      </c>
      <c r="G10" s="29"/>
      <c r="H10" s="29"/>
      <c r="I10" s="29"/>
      <c r="J10" s="29"/>
      <c r="K10" s="29"/>
      <c r="L10" s="29"/>
      <c r="M10" s="29"/>
      <c r="N10" s="29"/>
      <c r="O10" s="29"/>
    </row>
    <row r="11" spans="1:15" s="112" customFormat="1" ht="26.25" customHeight="1">
      <c r="A11" s="29"/>
      <c r="B11" s="246"/>
      <c r="C11" s="247"/>
      <c r="D11" s="248"/>
      <c r="F11" s="249" t="e">
        <f t="shared" si="0"/>
        <v>#NUM!</v>
      </c>
      <c r="G11" s="29"/>
      <c r="H11" s="29"/>
      <c r="I11" s="29"/>
      <c r="J11" s="29"/>
      <c r="K11" s="29"/>
      <c r="L11" s="29"/>
      <c r="M11" s="29"/>
      <c r="N11" s="29"/>
      <c r="O11" s="29"/>
    </row>
    <row r="12" spans="1:15" s="112" customFormat="1" ht="26.25" customHeight="1">
      <c r="A12" s="29"/>
      <c r="B12" s="246"/>
      <c r="C12" s="247"/>
      <c r="D12" s="248"/>
      <c r="F12" s="249" t="e">
        <f t="shared" si="0"/>
        <v>#NUM!</v>
      </c>
      <c r="G12" s="29"/>
      <c r="H12" s="29"/>
      <c r="I12" s="29"/>
      <c r="J12" s="29"/>
      <c r="K12" s="29"/>
      <c r="L12" s="29"/>
      <c r="M12" s="29"/>
      <c r="N12" s="29"/>
      <c r="O12" s="29"/>
    </row>
    <row r="13" spans="1:15" s="112" customFormat="1" ht="26.25" customHeight="1">
      <c r="A13" s="29"/>
      <c r="B13" s="246"/>
      <c r="C13" s="247"/>
      <c r="D13" s="248"/>
      <c r="F13" s="249" t="e">
        <f t="shared" si="0"/>
        <v>#NUM!</v>
      </c>
      <c r="G13" s="29"/>
      <c r="H13" s="29"/>
      <c r="I13" s="29"/>
      <c r="J13" s="29"/>
      <c r="K13" s="29"/>
      <c r="L13" s="29"/>
      <c r="M13" s="29"/>
      <c r="N13" s="29"/>
      <c r="O13" s="29"/>
    </row>
    <row r="14" spans="1:15" s="112" customFormat="1" ht="26.25" customHeight="1">
      <c r="A14" s="29"/>
      <c r="B14" s="246"/>
      <c r="C14" s="247"/>
      <c r="D14" s="248"/>
      <c r="F14" s="249" t="e">
        <f t="shared" si="0"/>
        <v>#NUM!</v>
      </c>
      <c r="G14" s="29"/>
      <c r="H14" s="29"/>
      <c r="I14" s="29"/>
      <c r="J14" s="29"/>
      <c r="K14" s="29"/>
      <c r="L14" s="29"/>
      <c r="M14" s="29"/>
      <c r="N14" s="29"/>
      <c r="O14" s="29"/>
    </row>
    <row r="15" spans="1:15" s="112" customFormat="1" ht="26.25" customHeight="1">
      <c r="A15" s="29"/>
      <c r="B15" s="246"/>
      <c r="C15" s="247"/>
      <c r="D15" s="248"/>
      <c r="F15" s="249" t="e">
        <f t="shared" si="0"/>
        <v>#NUM!</v>
      </c>
      <c r="G15" s="29"/>
      <c r="H15" s="29"/>
      <c r="I15" s="29"/>
      <c r="J15" s="29"/>
      <c r="K15" s="29"/>
      <c r="L15" s="29"/>
      <c r="M15" s="29"/>
      <c r="N15" s="29"/>
      <c r="O15" s="29"/>
    </row>
    <row r="16" spans="1:15" s="112" customFormat="1" ht="26.25" customHeight="1">
      <c r="A16" s="29"/>
      <c r="B16" s="246"/>
      <c r="C16" s="247"/>
      <c r="D16" s="248"/>
      <c r="F16" s="249" t="e">
        <f t="shared" si="0"/>
        <v>#NUM!</v>
      </c>
      <c r="G16" s="29"/>
      <c r="H16" s="29"/>
      <c r="I16" s="29"/>
      <c r="J16" s="29"/>
      <c r="K16" s="29"/>
      <c r="L16" s="29"/>
      <c r="M16" s="29"/>
      <c r="N16" s="29"/>
      <c r="O16" s="29"/>
    </row>
    <row r="17" spans="1:15" s="112" customFormat="1" ht="26.25" customHeight="1">
      <c r="A17" s="29"/>
      <c r="B17" s="246"/>
      <c r="C17" s="247"/>
      <c r="D17" s="248"/>
      <c r="F17" s="249" t="e">
        <f t="shared" si="0"/>
        <v>#NUM!</v>
      </c>
      <c r="G17" s="250"/>
      <c r="H17" s="250"/>
      <c r="I17" s="251"/>
      <c r="J17" s="251"/>
      <c r="K17" s="251"/>
      <c r="L17" s="251"/>
      <c r="M17" s="29"/>
      <c r="N17" s="29"/>
      <c r="O17" s="29"/>
    </row>
    <row r="18" spans="1:15" s="112" customFormat="1" ht="26.25" customHeight="1">
      <c r="A18" s="29"/>
      <c r="B18" s="246"/>
      <c r="C18" s="247"/>
      <c r="D18" s="248"/>
      <c r="F18" s="249" t="e">
        <f t="shared" si="0"/>
        <v>#NUM!</v>
      </c>
      <c r="G18" s="252"/>
      <c r="H18" s="250"/>
      <c r="I18" s="251"/>
      <c r="J18" s="251"/>
      <c r="K18" s="251"/>
      <c r="L18" s="251"/>
      <c r="M18" s="29"/>
      <c r="N18" s="29"/>
      <c r="O18" s="29"/>
    </row>
    <row r="19" spans="1:15" s="112" customFormat="1" ht="26.25" customHeight="1">
      <c r="A19" s="29"/>
      <c r="B19" s="246"/>
      <c r="C19" s="247"/>
      <c r="D19" s="248"/>
      <c r="F19" s="249" t="e">
        <f t="shared" si="0"/>
        <v>#NUM!</v>
      </c>
      <c r="G19" s="253">
        <v>12517051</v>
      </c>
      <c r="H19" s="253" t="s">
        <v>1</v>
      </c>
      <c r="I19" s="253" t="s">
        <v>1</v>
      </c>
      <c r="J19" s="253" t="s">
        <v>1</v>
      </c>
      <c r="K19" s="253">
        <v>0</v>
      </c>
      <c r="L19" s="253"/>
      <c r="M19" s="29"/>
      <c r="N19" s="29"/>
      <c r="O19" s="29"/>
    </row>
    <row r="20" spans="1:15" s="112" customFormat="1" ht="26.25" customHeight="1">
      <c r="A20" s="29"/>
      <c r="B20" s="246"/>
      <c r="C20" s="247"/>
      <c r="D20" s="248"/>
      <c r="F20" s="249" t="e">
        <f t="shared" si="0"/>
        <v>#NUM!</v>
      </c>
      <c r="G20" s="253">
        <v>19572440</v>
      </c>
      <c r="H20" s="253" t="s">
        <v>1</v>
      </c>
      <c r="I20" s="253" t="s">
        <v>1</v>
      </c>
      <c r="J20" s="253" t="s">
        <v>1</v>
      </c>
      <c r="K20" s="253">
        <v>0</v>
      </c>
      <c r="L20" s="253"/>
      <c r="M20" s="29"/>
      <c r="N20" s="29"/>
      <c r="O20" s="29"/>
    </row>
    <row r="21" spans="1:15" s="112" customFormat="1" ht="26.25" customHeight="1">
      <c r="A21" s="29"/>
      <c r="B21" s="246"/>
      <c r="C21" s="247"/>
      <c r="D21" s="248"/>
      <c r="F21" s="249" t="e">
        <f t="shared" si="0"/>
        <v>#NUM!</v>
      </c>
      <c r="G21" s="253">
        <v>8230777</v>
      </c>
      <c r="H21" s="253" t="s">
        <v>1</v>
      </c>
      <c r="I21" s="253" t="s">
        <v>1</v>
      </c>
      <c r="J21" s="253" t="s">
        <v>1</v>
      </c>
      <c r="K21" s="253">
        <v>0</v>
      </c>
      <c r="L21" s="253"/>
      <c r="M21" s="29"/>
      <c r="N21" s="29"/>
      <c r="O21" s="29"/>
    </row>
    <row r="22" spans="1:15" s="112" customFormat="1" ht="26.25" customHeight="1">
      <c r="A22" s="29"/>
      <c r="B22" s="246"/>
      <c r="C22" s="247"/>
      <c r="D22" s="248"/>
      <c r="F22" s="249" t="e">
        <f t="shared" si="0"/>
        <v>#NUM!</v>
      </c>
      <c r="G22" s="253">
        <v>8599889</v>
      </c>
      <c r="H22" s="253">
        <v>4100122</v>
      </c>
      <c r="I22" s="253" t="s">
        <v>1</v>
      </c>
      <c r="J22" s="253" t="s">
        <v>1</v>
      </c>
      <c r="K22" s="253">
        <v>0</v>
      </c>
      <c r="L22" s="253"/>
      <c r="M22" s="29"/>
      <c r="N22" s="29"/>
      <c r="O22" s="29"/>
    </row>
    <row r="23" spans="1:15" s="112" customFormat="1" ht="26.25" customHeight="1">
      <c r="A23" s="29"/>
      <c r="B23" s="246"/>
      <c r="C23" s="247"/>
      <c r="D23" s="248"/>
      <c r="F23" s="249" t="e">
        <f t="shared" si="0"/>
        <v>#NUM!</v>
      </c>
      <c r="G23" s="253">
        <v>13016907</v>
      </c>
      <c r="H23" s="253" t="s">
        <v>1</v>
      </c>
      <c r="I23" s="253" t="s">
        <v>1</v>
      </c>
      <c r="J23" s="253" t="s">
        <v>1</v>
      </c>
      <c r="K23" s="253">
        <v>-14846.380000114441</v>
      </c>
      <c r="L23" s="253"/>
      <c r="M23" s="29"/>
      <c r="N23" s="29"/>
      <c r="O23" s="29"/>
    </row>
    <row r="24" spans="1:15" s="112" customFormat="1" ht="26.25" customHeight="1">
      <c r="A24" s="29"/>
      <c r="B24" s="246"/>
      <c r="C24" s="247"/>
      <c r="D24" s="248"/>
      <c r="F24" s="249" t="e">
        <f t="shared" si="0"/>
        <v>#NUM!</v>
      </c>
      <c r="G24" s="253">
        <v>18624297</v>
      </c>
      <c r="H24" s="253">
        <v>8517140</v>
      </c>
      <c r="I24" s="253" t="s">
        <v>1</v>
      </c>
      <c r="J24" s="253" t="s">
        <v>1</v>
      </c>
      <c r="K24" s="253">
        <v>0</v>
      </c>
      <c r="L24" s="253"/>
      <c r="M24" s="29"/>
      <c r="N24" s="29"/>
      <c r="O24" s="29"/>
    </row>
    <row r="25" spans="1:15" s="112" customFormat="1" ht="26.25" customHeight="1">
      <c r="A25" s="29"/>
      <c r="B25" s="246"/>
      <c r="C25" s="247"/>
      <c r="D25" s="248"/>
      <c r="F25" s="249" t="e">
        <f t="shared" si="0"/>
        <v>#NUM!</v>
      </c>
      <c r="G25" s="253">
        <v>15366493</v>
      </c>
      <c r="H25" s="253" t="s">
        <v>1</v>
      </c>
      <c r="I25" s="253" t="s">
        <v>1</v>
      </c>
      <c r="J25" s="253" t="s">
        <v>1</v>
      </c>
      <c r="K25" s="253">
        <v>0</v>
      </c>
      <c r="L25" s="253"/>
    </row>
    <row r="26" spans="1:15" s="112" customFormat="1" ht="26.25" customHeight="1">
      <c r="A26" s="29"/>
      <c r="B26" s="246"/>
      <c r="C26" s="247"/>
      <c r="D26" s="248"/>
      <c r="F26" s="249" t="e">
        <f t="shared" si="0"/>
        <v>#NUM!</v>
      </c>
      <c r="G26" s="253">
        <v>0</v>
      </c>
      <c r="H26" s="253">
        <v>5259336</v>
      </c>
      <c r="I26" s="253" t="s">
        <v>1</v>
      </c>
      <c r="J26" s="253" t="s">
        <v>1</v>
      </c>
      <c r="K26" s="253">
        <v>-137385</v>
      </c>
      <c r="L26" s="253"/>
    </row>
    <row r="27" spans="1:15" s="112" customFormat="1" ht="26.25" customHeight="1">
      <c r="A27" s="29"/>
      <c r="B27" s="246"/>
      <c r="C27" s="247"/>
      <c r="D27" s="248"/>
      <c r="E27" s="112" t="str">
        <f>IF(COUNTIF(G27:J27,"&gt;"&amp;$L$32),B27,"")</f>
        <v/>
      </c>
      <c r="F27" s="249" t="e">
        <f t="shared" si="0"/>
        <v>#NUM!</v>
      </c>
      <c r="G27" s="253" t="e">
        <v>#VALUE!</v>
      </c>
      <c r="H27" s="253">
        <v>5259336</v>
      </c>
      <c r="I27" s="253" t="s">
        <v>1</v>
      </c>
      <c r="J27" s="253" t="s">
        <v>1</v>
      </c>
      <c r="K27" s="253">
        <v>-797969</v>
      </c>
      <c r="L27" s="253"/>
    </row>
    <row r="28" spans="1:15" s="112" customFormat="1" ht="26.25" customHeight="1">
      <c r="A28" s="29"/>
      <c r="B28" s="246"/>
      <c r="C28" s="247"/>
      <c r="D28" s="248"/>
      <c r="E28" s="112" t="str">
        <f t="shared" ref="E28:E69" si="1">IF(COUNTIF(G28:J28,"&gt;"&amp;$L$32),B28,"")</f>
        <v/>
      </c>
      <c r="F28" s="249" t="e">
        <f t="shared" si="0"/>
        <v>#NUM!</v>
      </c>
      <c r="G28" s="253">
        <v>142621754</v>
      </c>
      <c r="H28" s="253">
        <v>154733629</v>
      </c>
      <c r="I28" s="253" t="s">
        <v>1</v>
      </c>
      <c r="J28" s="253" t="s">
        <v>1</v>
      </c>
      <c r="K28" s="253">
        <v>0</v>
      </c>
      <c r="L28" s="253"/>
    </row>
    <row r="29" spans="1:15" s="112" customFormat="1" ht="26.25" customHeight="1">
      <c r="A29" s="29"/>
      <c r="B29" s="246"/>
      <c r="C29" s="247"/>
      <c r="D29" s="248"/>
      <c r="E29" s="112" t="str">
        <f t="shared" si="1"/>
        <v/>
      </c>
      <c r="F29" s="249" t="e">
        <f t="shared" si="0"/>
        <v>#NUM!</v>
      </c>
      <c r="G29" s="253">
        <v>47648676</v>
      </c>
      <c r="H29" s="253">
        <v>12111875</v>
      </c>
      <c r="I29" s="253" t="s">
        <v>1</v>
      </c>
      <c r="J29" s="253" t="s">
        <v>1</v>
      </c>
      <c r="K29" s="253">
        <v>0</v>
      </c>
      <c r="L29" s="253"/>
    </row>
    <row r="30" spans="1:15" s="112" customFormat="1" ht="26.25" customHeight="1">
      <c r="A30" s="29"/>
      <c r="B30" s="246"/>
      <c r="C30" s="247"/>
      <c r="D30" s="248"/>
      <c r="E30" s="112" t="str">
        <f t="shared" si="1"/>
        <v/>
      </c>
      <c r="F30" s="249" t="e">
        <f t="shared" si="0"/>
        <v>#NUM!</v>
      </c>
      <c r="G30" s="253" t="e">
        <v>#VALUE!</v>
      </c>
      <c r="H30" s="253" t="s">
        <v>1</v>
      </c>
      <c r="I30" s="253" t="s">
        <v>1</v>
      </c>
      <c r="J30" s="253" t="s">
        <v>1</v>
      </c>
      <c r="K30" s="253">
        <v>0</v>
      </c>
      <c r="L30" s="253"/>
    </row>
    <row r="31" spans="1:15" s="112" customFormat="1" ht="26.25" customHeight="1">
      <c r="A31" s="29"/>
      <c r="B31" s="246"/>
      <c r="C31" s="247"/>
      <c r="D31" s="248"/>
      <c r="E31" s="112" t="str">
        <f t="shared" si="1"/>
        <v/>
      </c>
      <c r="F31" s="249" t="e">
        <f t="shared" si="0"/>
        <v>#NUM!</v>
      </c>
      <c r="G31" s="253">
        <v>19036932</v>
      </c>
      <c r="H31" s="253">
        <v>51547085</v>
      </c>
      <c r="I31" s="253" t="s">
        <v>1</v>
      </c>
      <c r="J31" s="253" t="s">
        <v>1</v>
      </c>
      <c r="K31" s="253">
        <v>0</v>
      </c>
      <c r="L31" s="253"/>
    </row>
    <row r="32" spans="1:15" s="112" customFormat="1" ht="26.25" customHeight="1" thickBot="1">
      <c r="A32" s="29"/>
      <c r="B32" s="246"/>
      <c r="C32" s="247"/>
      <c r="D32" s="248"/>
      <c r="E32" s="112" t="str">
        <f t="shared" si="1"/>
        <v/>
      </c>
      <c r="F32" s="249" t="e">
        <f t="shared" si="0"/>
        <v>#NUM!</v>
      </c>
      <c r="G32" s="253" t="e">
        <v>#VALUE!</v>
      </c>
      <c r="H32" s="253">
        <v>32510153</v>
      </c>
      <c r="I32" s="253" t="s">
        <v>1</v>
      </c>
      <c r="J32" s="253" t="s">
        <v>1</v>
      </c>
      <c r="K32" s="253">
        <v>551258</v>
      </c>
      <c r="L32" s="253"/>
    </row>
    <row r="33" spans="1:15" s="112" customFormat="1" ht="26.25" customHeight="1">
      <c r="A33" s="29"/>
      <c r="B33" s="246"/>
      <c r="C33" s="247"/>
      <c r="D33" s="248"/>
      <c r="E33" s="112" t="str">
        <f t="shared" si="1"/>
        <v/>
      </c>
      <c r="F33" s="249" t="e">
        <f t="shared" si="0"/>
        <v>#NUM!</v>
      </c>
      <c r="G33" s="254" t="s">
        <v>2</v>
      </c>
      <c r="H33" s="255"/>
      <c r="I33" s="256"/>
      <c r="J33" s="257"/>
      <c r="K33" s="253">
        <v>0</v>
      </c>
      <c r="L33" s="253"/>
    </row>
    <row r="34" spans="1:15" s="112" customFormat="1" ht="26.25" customHeight="1" thickBot="1">
      <c r="A34" s="29"/>
      <c r="B34" s="246"/>
      <c r="C34" s="247"/>
      <c r="D34" s="248"/>
      <c r="E34" s="112" t="str">
        <f t="shared" si="1"/>
        <v/>
      </c>
      <c r="F34" s="249" t="e">
        <f t="shared" si="0"/>
        <v>#NUM!</v>
      </c>
      <c r="G34" s="258">
        <f>D5</f>
        <v>0</v>
      </c>
      <c r="H34" s="259"/>
      <c r="I34" s="257"/>
      <c r="J34" s="257"/>
      <c r="K34" s="253">
        <v>0</v>
      </c>
      <c r="L34" s="253"/>
    </row>
    <row r="35" spans="1:15" s="112" customFormat="1" ht="26.25" customHeight="1" thickBot="1">
      <c r="A35" s="29"/>
      <c r="B35" s="246"/>
      <c r="C35" s="247"/>
      <c r="D35" s="248"/>
      <c r="E35" s="112" t="str">
        <f t="shared" si="1"/>
        <v/>
      </c>
      <c r="F35" s="249" t="e">
        <f t="shared" si="0"/>
        <v>#NUM!</v>
      </c>
      <c r="G35" s="260" t="s">
        <v>3</v>
      </c>
      <c r="H35" s="261" t="e">
        <f>AVERAGE(D6:D35)</f>
        <v>#DIV/0!</v>
      </c>
      <c r="I35" s="262" t="s">
        <v>4</v>
      </c>
      <c r="J35" s="263" t="s">
        <v>5</v>
      </c>
      <c r="K35" s="346" t="str">
        <f>IFERROR(IF(MAX(G42:J70)&lt;L47,"DESPUES DE APLICAR LA GUIA DE COLOMBIA COMPRA EFICIENTE, SE DETERMINA QUE NINGUNA OFERTA SE ENCUENTRA EN LA CONDICION DE OFERTA ARTIFICIALMENTE BAJA"," SE DEBE REQUERIR A LOS PROPONENTES: "&amp;E27 &amp;", "&amp;E28 &amp;", "&amp;E29 &amp;", "&amp; E30 &amp; ", "&amp;E31 &amp;", "&amp;E32 &amp; ", "&amp;E33 &amp; ", "&amp;E34 &amp;", "&amp;E35 &amp; ","&amp;E36 &amp;", "&amp;E37 &amp;", "&amp;E38 &amp;", "&amp; E39 &amp; ", "&amp;E40 &amp;", "&amp;E41 &amp; ", "&amp;E42 &amp; ", "&amp;E43 &amp;", "&amp; E44),"")</f>
        <v/>
      </c>
      <c r="L35" s="347"/>
    </row>
    <row r="36" spans="1:15" s="112" customFormat="1" ht="26.25" customHeight="1" thickBot="1">
      <c r="A36" s="29"/>
      <c r="B36" s="246"/>
      <c r="C36" s="247"/>
      <c r="D36" s="248"/>
      <c r="E36" s="112" t="str">
        <f t="shared" si="1"/>
        <v/>
      </c>
      <c r="F36" s="249" t="e">
        <f t="shared" si="0"/>
        <v>#NUM!</v>
      </c>
      <c r="G36" s="264" t="s">
        <v>6</v>
      </c>
      <c r="H36" s="261" t="e">
        <f>MEDIAN(D6:D35)</f>
        <v>#NUM!</v>
      </c>
      <c r="I36" s="352" t="e">
        <f>H36-H37</f>
        <v>#NUM!</v>
      </c>
      <c r="J36" s="354" t="e">
        <f>1-(I36/J41)</f>
        <v>#NUM!</v>
      </c>
      <c r="K36" s="348"/>
      <c r="L36" s="349"/>
    </row>
    <row r="37" spans="1:15" s="112" customFormat="1" ht="26.25" customHeight="1" thickBot="1">
      <c r="A37" s="29"/>
      <c r="B37" s="246"/>
      <c r="C37" s="247"/>
      <c r="D37" s="248"/>
      <c r="E37" s="112" t="str">
        <f t="shared" si="1"/>
        <v/>
      </c>
      <c r="F37" s="249" t="e">
        <f t="shared" si="0"/>
        <v>#NUM!</v>
      </c>
      <c r="G37" s="265" t="s">
        <v>7</v>
      </c>
      <c r="H37" s="266" t="e">
        <f>_xlfn.STDEV.P(D6:D35)</f>
        <v>#DIV/0!</v>
      </c>
      <c r="I37" s="353"/>
      <c r="J37" s="355"/>
      <c r="K37" s="350"/>
      <c r="L37" s="351"/>
    </row>
    <row r="38" spans="1:15" s="112" customFormat="1" ht="26.25" customHeight="1" thickBot="1">
      <c r="A38" s="29"/>
      <c r="B38" s="246"/>
      <c r="C38" s="247"/>
      <c r="D38" s="248"/>
      <c r="E38" s="112" t="str">
        <f t="shared" si="1"/>
        <v/>
      </c>
      <c r="F38" s="249" t="e">
        <f t="shared" si="0"/>
        <v>#NUM!</v>
      </c>
      <c r="G38" s="267" t="s">
        <v>8</v>
      </c>
      <c r="H38" s="268"/>
      <c r="I38" s="268"/>
      <c r="J38" s="268"/>
      <c r="K38" s="269"/>
      <c r="L38" s="270" t="s">
        <v>9</v>
      </c>
    </row>
    <row r="39" spans="1:15" s="112" customFormat="1" ht="26.25" customHeight="1">
      <c r="A39" s="29"/>
      <c r="B39" s="246"/>
      <c r="C39" s="247"/>
      <c r="D39" s="248"/>
      <c r="E39" s="112" t="str">
        <f t="shared" si="1"/>
        <v/>
      </c>
      <c r="F39" s="249" t="e">
        <f t="shared" si="0"/>
        <v>#NUM!</v>
      </c>
      <c r="G39" s="271"/>
      <c r="H39" s="272" t="s">
        <v>10</v>
      </c>
      <c r="I39" s="272" t="s">
        <v>11</v>
      </c>
      <c r="J39" s="272" t="s">
        <v>2</v>
      </c>
      <c r="K39" s="273" t="s">
        <v>12</v>
      </c>
      <c r="L39" s="274"/>
    </row>
    <row r="40" spans="1:15" s="112" customFormat="1" ht="26.25" customHeight="1">
      <c r="A40" s="29"/>
      <c r="B40" s="246"/>
      <c r="C40" s="247"/>
      <c r="D40" s="248"/>
      <c r="E40" s="112" t="str">
        <f t="shared" si="1"/>
        <v/>
      </c>
      <c r="F40" s="249" t="e">
        <f t="shared" si="0"/>
        <v>#NUM!</v>
      </c>
      <c r="G40" s="275" t="s">
        <v>13</v>
      </c>
      <c r="H40" s="276" t="e">
        <f>(J41-H41)/J41</f>
        <v>#DIV/0!</v>
      </c>
      <c r="I40" s="277" t="e">
        <f>(J41-I41)/J41</f>
        <v>#NUM!</v>
      </c>
      <c r="J40" s="278" t="e">
        <f>(J41-I36)/J41</f>
        <v>#NUM!</v>
      </c>
      <c r="K40" s="279"/>
      <c r="L40" s="274"/>
    </row>
    <row r="41" spans="1:15" s="112" customFormat="1" ht="26.25" customHeight="1" thickBot="1">
      <c r="A41" s="29"/>
      <c r="B41" s="246"/>
      <c r="C41" s="247"/>
      <c r="D41" s="248"/>
      <c r="E41" s="112" t="str">
        <f t="shared" si="1"/>
        <v/>
      </c>
      <c r="F41" s="249" t="e">
        <f t="shared" si="0"/>
        <v>#NUM!</v>
      </c>
      <c r="G41" s="258" t="e">
        <f>I36</f>
        <v>#NUM!</v>
      </c>
      <c r="H41" s="258" t="e">
        <f>H35</f>
        <v>#DIV/0!</v>
      </c>
      <c r="I41" s="258" t="e">
        <f>H36</f>
        <v>#NUM!</v>
      </c>
      <c r="J41" s="258">
        <f>G34</f>
        <v>0</v>
      </c>
      <c r="K41" s="280"/>
      <c r="L41" s="281"/>
    </row>
    <row r="42" spans="1:15" ht="26.25" customHeight="1">
      <c r="B42" s="246"/>
      <c r="C42" s="247"/>
      <c r="D42" s="248"/>
      <c r="E42" s="112" t="str">
        <f>IF(COUNTIF(G42:J42,"&gt;"&amp;$L$32),"No."&amp;B42&amp;",  ","")</f>
        <v/>
      </c>
      <c r="F42" s="249" t="e">
        <f t="shared" si="0"/>
        <v>#NUM!</v>
      </c>
      <c r="G42" s="282" t="e">
        <f>1-(D42/$G$41)</f>
        <v>#NUM!</v>
      </c>
      <c r="H42" s="283" t="e">
        <f>1-(D42/$H$41)</f>
        <v>#DIV/0!</v>
      </c>
      <c r="I42" s="284" t="e">
        <f>1-(D42/$I$41)</f>
        <v>#NUM!</v>
      </c>
      <c r="J42" s="284" t="e">
        <f>1-(D42/$J$41)</f>
        <v>#DIV/0!</v>
      </c>
      <c r="K42" s="285" t="s">
        <v>14</v>
      </c>
      <c r="L42" s="286" t="s">
        <v>15</v>
      </c>
      <c r="M42" s="112"/>
      <c r="N42" s="112"/>
      <c r="O42" s="112"/>
    </row>
    <row r="43" spans="1:15" ht="26.25" customHeight="1" thickBot="1">
      <c r="B43" s="246"/>
      <c r="C43" s="247"/>
      <c r="D43" s="248"/>
      <c r="E43" s="112" t="str">
        <f t="shared" ref="E43:E50" si="2">IF(COUNTIF(G43:J43,"&gt;"&amp;$L$32),"No."&amp;B43&amp;",  ","")</f>
        <v/>
      </c>
      <c r="F43" s="249" t="e">
        <f t="shared" si="0"/>
        <v>#NUM!</v>
      </c>
      <c r="G43" s="282" t="e">
        <f t="shared" ref="G43:G70" si="3">1-(D43/$G$41)</f>
        <v>#NUM!</v>
      </c>
      <c r="H43" s="283" t="e">
        <f t="shared" ref="H43:H70" si="4">1-(D43/$H$41)</f>
        <v>#DIV/0!</v>
      </c>
      <c r="I43" s="284" t="e">
        <f t="shared" ref="I43:I70" si="5">1-(D43/$I$41)</f>
        <v>#NUM!</v>
      </c>
      <c r="J43" s="284" t="e">
        <f t="shared" ref="J43:J70" si="6">1-(D43/$J$41)</f>
        <v>#DIV/0!</v>
      </c>
      <c r="K43" s="287">
        <v>0.113371142807664</v>
      </c>
      <c r="L43" s="288">
        <v>0.03</v>
      </c>
      <c r="M43" s="112"/>
      <c r="N43" s="112"/>
      <c r="O43" s="112"/>
    </row>
    <row r="44" spans="1:15" ht="26.25" customHeight="1">
      <c r="B44" s="246"/>
      <c r="C44" s="247"/>
      <c r="D44" s="248"/>
      <c r="E44" s="112" t="str">
        <f t="shared" si="2"/>
        <v/>
      </c>
      <c r="F44" s="249" t="e">
        <f t="shared" si="0"/>
        <v>#NUM!</v>
      </c>
      <c r="G44" s="282" t="e">
        <f t="shared" si="3"/>
        <v>#NUM!</v>
      </c>
      <c r="H44" s="283" t="e">
        <f t="shared" si="4"/>
        <v>#DIV/0!</v>
      </c>
      <c r="I44" s="284" t="e">
        <f t="shared" si="5"/>
        <v>#NUM!</v>
      </c>
      <c r="J44" s="284" t="e">
        <f t="shared" si="6"/>
        <v>#DIV/0!</v>
      </c>
      <c r="K44" s="289" t="s">
        <v>16</v>
      </c>
      <c r="L44" s="290" t="s">
        <v>9</v>
      </c>
      <c r="M44" s="112"/>
      <c r="N44" s="112"/>
      <c r="O44" s="112"/>
    </row>
    <row r="45" spans="1:15" ht="26.25" customHeight="1" thickBot="1">
      <c r="B45" s="246"/>
      <c r="C45" s="247"/>
      <c r="D45" s="248"/>
      <c r="E45" s="112" t="str">
        <f t="shared" si="2"/>
        <v/>
      </c>
      <c r="F45" s="249" t="e">
        <f t="shared" si="0"/>
        <v>#NUM!</v>
      </c>
      <c r="G45" s="282" t="e">
        <f t="shared" si="3"/>
        <v>#NUM!</v>
      </c>
      <c r="H45" s="283" t="e">
        <f t="shared" si="4"/>
        <v>#DIV/0!</v>
      </c>
      <c r="I45" s="284" t="e">
        <f t="shared" si="5"/>
        <v>#NUM!</v>
      </c>
      <c r="J45" s="284" t="e">
        <f t="shared" si="6"/>
        <v>#DIV/0!</v>
      </c>
      <c r="K45" s="287">
        <v>0.1157212157046858</v>
      </c>
      <c r="L45" s="291">
        <f>AVERAGE(K42:K47)</f>
        <v>0.12271663986972385</v>
      </c>
      <c r="M45" s="112"/>
      <c r="N45" s="112"/>
      <c r="O45" s="112"/>
    </row>
    <row r="46" spans="1:15" ht="26.25" customHeight="1">
      <c r="B46" s="246"/>
      <c r="C46" s="247"/>
      <c r="D46" s="248"/>
      <c r="E46" s="112" t="str">
        <f t="shared" si="2"/>
        <v/>
      </c>
      <c r="F46" s="249" t="e">
        <f t="shared" si="0"/>
        <v>#NUM!</v>
      </c>
      <c r="G46" s="282" t="e">
        <f t="shared" si="3"/>
        <v>#NUM!</v>
      </c>
      <c r="H46" s="283" t="e">
        <f t="shared" si="4"/>
        <v>#DIV/0!</v>
      </c>
      <c r="I46" s="284" t="e">
        <f t="shared" si="5"/>
        <v>#NUM!</v>
      </c>
      <c r="J46" s="284" t="e">
        <f t="shared" si="6"/>
        <v>#DIV/0!</v>
      </c>
      <c r="K46" s="287" t="s">
        <v>17</v>
      </c>
      <c r="L46" s="292" t="s">
        <v>18</v>
      </c>
      <c r="M46" s="112"/>
      <c r="N46" s="112"/>
      <c r="O46" s="112"/>
    </row>
    <row r="47" spans="1:15" ht="26.25" customHeight="1" thickBot="1">
      <c r="B47" s="246"/>
      <c r="C47" s="247"/>
      <c r="D47" s="248"/>
      <c r="E47" s="112" t="str">
        <f t="shared" si="2"/>
        <v/>
      </c>
      <c r="F47" s="249" t="e">
        <f t="shared" si="0"/>
        <v>#NUM!</v>
      </c>
      <c r="G47" s="282" t="e">
        <f t="shared" si="3"/>
        <v>#NUM!</v>
      </c>
      <c r="H47" s="283" t="e">
        <f t="shared" si="4"/>
        <v>#DIV/0!</v>
      </c>
      <c r="I47" s="284" t="e">
        <f t="shared" si="5"/>
        <v>#NUM!</v>
      </c>
      <c r="J47" s="284" t="e">
        <f t="shared" si="6"/>
        <v>#DIV/0!</v>
      </c>
      <c r="K47" s="287">
        <v>0.13905756109682174</v>
      </c>
      <c r="L47" s="293">
        <f>L43+L45</f>
        <v>0.15271663986972384</v>
      </c>
      <c r="M47" s="112"/>
      <c r="N47" s="112"/>
      <c r="O47" s="112"/>
    </row>
    <row r="48" spans="1:15" ht="26.25" customHeight="1">
      <c r="B48" s="246"/>
      <c r="C48" s="247"/>
      <c r="D48" s="248"/>
      <c r="E48" s="112" t="str">
        <f t="shared" si="2"/>
        <v/>
      </c>
      <c r="F48" s="249" t="e">
        <f t="shared" si="0"/>
        <v>#NUM!</v>
      </c>
      <c r="G48" s="282" t="e">
        <f t="shared" si="3"/>
        <v>#NUM!</v>
      </c>
      <c r="H48" s="283" t="e">
        <f t="shared" si="4"/>
        <v>#DIV/0!</v>
      </c>
      <c r="I48" s="284" t="e">
        <f t="shared" si="5"/>
        <v>#NUM!</v>
      </c>
      <c r="J48" s="284" t="e">
        <f t="shared" si="6"/>
        <v>#DIV/0!</v>
      </c>
      <c r="K48" s="253">
        <v>0</v>
      </c>
      <c r="L48" s="253"/>
      <c r="M48" s="112"/>
      <c r="N48" s="112"/>
      <c r="O48" s="112"/>
    </row>
    <row r="49" spans="1:15" ht="26.25" customHeight="1">
      <c r="B49" s="246"/>
      <c r="C49" s="247"/>
      <c r="D49" s="248"/>
      <c r="E49" s="112" t="str">
        <f t="shared" si="2"/>
        <v/>
      </c>
      <c r="F49" s="249" t="e">
        <f t="shared" si="0"/>
        <v>#NUM!</v>
      </c>
      <c r="G49" s="282" t="e">
        <f t="shared" si="3"/>
        <v>#NUM!</v>
      </c>
      <c r="H49" s="283" t="e">
        <f t="shared" si="4"/>
        <v>#DIV/0!</v>
      </c>
      <c r="I49" s="284" t="e">
        <f t="shared" si="5"/>
        <v>#NUM!</v>
      </c>
      <c r="J49" s="284" t="e">
        <f t="shared" si="6"/>
        <v>#DIV/0!</v>
      </c>
      <c r="K49" s="253">
        <v>0</v>
      </c>
      <c r="L49" s="253"/>
      <c r="M49" s="112"/>
      <c r="N49" s="112"/>
      <c r="O49" s="112"/>
    </row>
    <row r="50" spans="1:15" ht="26.25" customHeight="1">
      <c r="B50" s="246"/>
      <c r="C50" s="247"/>
      <c r="D50" s="248"/>
      <c r="E50" s="112" t="str">
        <f t="shared" si="2"/>
        <v/>
      </c>
      <c r="F50" s="249" t="e">
        <f t="shared" si="0"/>
        <v>#NUM!</v>
      </c>
      <c r="G50" s="282" t="e">
        <f t="shared" si="3"/>
        <v>#NUM!</v>
      </c>
      <c r="H50" s="283" t="e">
        <f t="shared" si="4"/>
        <v>#DIV/0!</v>
      </c>
      <c r="I50" s="284" t="e">
        <f t="shared" si="5"/>
        <v>#NUM!</v>
      </c>
      <c r="J50" s="284" t="e">
        <f t="shared" si="6"/>
        <v>#DIV/0!</v>
      </c>
      <c r="K50" s="253">
        <v>0</v>
      </c>
      <c r="L50" s="253"/>
      <c r="M50" s="112"/>
      <c r="N50" s="112"/>
      <c r="O50" s="112"/>
    </row>
    <row r="51" spans="1:15" s="294" customFormat="1" ht="6.75" customHeight="1">
      <c r="B51" s="246"/>
      <c r="C51" s="247"/>
      <c r="D51" s="248"/>
      <c r="E51" s="112" t="str">
        <f t="shared" si="1"/>
        <v/>
      </c>
      <c r="F51" s="249" t="e">
        <f t="shared" si="0"/>
        <v>#NUM!</v>
      </c>
      <c r="G51" s="282" t="e">
        <f t="shared" si="3"/>
        <v>#NUM!</v>
      </c>
      <c r="H51" s="283" t="e">
        <f t="shared" si="4"/>
        <v>#DIV/0!</v>
      </c>
      <c r="I51" s="284" t="e">
        <f t="shared" si="5"/>
        <v>#NUM!</v>
      </c>
      <c r="J51" s="284" t="e">
        <f t="shared" si="6"/>
        <v>#DIV/0!</v>
      </c>
      <c r="K51" s="29"/>
      <c r="L51" s="29"/>
      <c r="M51" s="112"/>
      <c r="N51" s="112"/>
      <c r="O51" s="112"/>
    </row>
    <row r="52" spans="1:15" ht="15">
      <c r="B52" s="246"/>
      <c r="C52" s="247"/>
      <c r="D52" s="248"/>
      <c r="E52" s="112" t="str">
        <f t="shared" si="1"/>
        <v/>
      </c>
      <c r="F52" s="249" t="e">
        <f t="shared" si="0"/>
        <v>#NUM!</v>
      </c>
      <c r="G52" s="282" t="e">
        <f t="shared" si="3"/>
        <v>#NUM!</v>
      </c>
      <c r="H52" s="283" t="e">
        <f t="shared" si="4"/>
        <v>#DIV/0!</v>
      </c>
      <c r="I52" s="284" t="e">
        <f t="shared" si="5"/>
        <v>#NUM!</v>
      </c>
      <c r="J52" s="284" t="e">
        <f t="shared" si="6"/>
        <v>#DIV/0!</v>
      </c>
      <c r="M52" s="112"/>
      <c r="N52" s="112"/>
      <c r="O52" s="112"/>
    </row>
    <row r="53" spans="1:15" ht="15">
      <c r="B53" s="246"/>
      <c r="C53" s="247"/>
      <c r="D53" s="248"/>
      <c r="E53" s="112" t="str">
        <f t="shared" si="1"/>
        <v/>
      </c>
      <c r="F53" s="249" t="e">
        <f t="shared" si="0"/>
        <v>#NUM!</v>
      </c>
      <c r="G53" s="282" t="e">
        <f t="shared" si="3"/>
        <v>#NUM!</v>
      </c>
      <c r="H53" s="283" t="e">
        <f t="shared" si="4"/>
        <v>#DIV/0!</v>
      </c>
      <c r="I53" s="284" t="e">
        <f t="shared" si="5"/>
        <v>#NUM!</v>
      </c>
      <c r="J53" s="284" t="e">
        <f t="shared" si="6"/>
        <v>#DIV/0!</v>
      </c>
      <c r="M53" s="112"/>
      <c r="N53" s="112"/>
      <c r="O53" s="112"/>
    </row>
    <row r="54" spans="1:15" ht="15">
      <c r="B54" s="246"/>
      <c r="C54" s="247"/>
      <c r="D54" s="248"/>
      <c r="E54" s="112" t="str">
        <f t="shared" si="1"/>
        <v/>
      </c>
      <c r="F54" s="249" t="e">
        <f t="shared" si="0"/>
        <v>#NUM!</v>
      </c>
      <c r="G54" s="282" t="e">
        <f t="shared" si="3"/>
        <v>#NUM!</v>
      </c>
      <c r="H54" s="283" t="e">
        <f t="shared" si="4"/>
        <v>#DIV/0!</v>
      </c>
      <c r="I54" s="284" t="e">
        <f t="shared" si="5"/>
        <v>#NUM!</v>
      </c>
      <c r="J54" s="284" t="e">
        <f t="shared" si="6"/>
        <v>#DIV/0!</v>
      </c>
      <c r="M54" s="112"/>
      <c r="N54" s="112"/>
      <c r="O54" s="112"/>
    </row>
    <row r="55" spans="1:15" s="126" customFormat="1" ht="15">
      <c r="A55" s="29"/>
      <c r="B55" s="246"/>
      <c r="C55" s="247"/>
      <c r="D55" s="248"/>
      <c r="E55" s="112" t="str">
        <f t="shared" si="1"/>
        <v/>
      </c>
      <c r="F55" s="249" t="e">
        <f t="shared" si="0"/>
        <v>#NUM!</v>
      </c>
      <c r="G55" s="282" t="e">
        <f t="shared" si="3"/>
        <v>#NUM!</v>
      </c>
      <c r="H55" s="283" t="e">
        <f t="shared" si="4"/>
        <v>#DIV/0!</v>
      </c>
      <c r="I55" s="284" t="e">
        <f t="shared" si="5"/>
        <v>#NUM!</v>
      </c>
      <c r="J55" s="284" t="e">
        <f t="shared" si="6"/>
        <v>#DIV/0!</v>
      </c>
      <c r="K55" s="29"/>
      <c r="L55" s="29"/>
      <c r="M55" s="112"/>
      <c r="N55" s="112"/>
      <c r="O55" s="112"/>
    </row>
    <row r="56" spans="1:15" s="126" customFormat="1" ht="15">
      <c r="A56" s="29"/>
      <c r="B56" s="246"/>
      <c r="C56" s="247"/>
      <c r="D56" s="248"/>
      <c r="E56" s="112" t="str">
        <f t="shared" si="1"/>
        <v/>
      </c>
      <c r="F56" s="249" t="e">
        <f t="shared" si="0"/>
        <v>#NUM!</v>
      </c>
      <c r="G56" s="282" t="e">
        <f t="shared" si="3"/>
        <v>#NUM!</v>
      </c>
      <c r="H56" s="283" t="e">
        <f t="shared" si="4"/>
        <v>#DIV/0!</v>
      </c>
      <c r="I56" s="284" t="e">
        <f t="shared" si="5"/>
        <v>#NUM!</v>
      </c>
      <c r="J56" s="284" t="e">
        <f t="shared" si="6"/>
        <v>#DIV/0!</v>
      </c>
      <c r="K56" s="29"/>
      <c r="L56" s="29"/>
      <c r="M56" s="112"/>
      <c r="N56" s="112"/>
      <c r="O56" s="112"/>
    </row>
    <row r="57" spans="1:15" s="126" customFormat="1" ht="15">
      <c r="A57" s="29"/>
      <c r="B57" s="246"/>
      <c r="C57" s="247"/>
      <c r="D57" s="248"/>
      <c r="E57" s="112" t="str">
        <f t="shared" si="1"/>
        <v/>
      </c>
      <c r="F57" s="249" t="e">
        <f t="shared" si="0"/>
        <v>#NUM!</v>
      </c>
      <c r="G57" s="282" t="e">
        <f t="shared" si="3"/>
        <v>#NUM!</v>
      </c>
      <c r="H57" s="283" t="e">
        <f t="shared" si="4"/>
        <v>#DIV/0!</v>
      </c>
      <c r="I57" s="284" t="e">
        <f t="shared" si="5"/>
        <v>#NUM!</v>
      </c>
      <c r="J57" s="284" t="e">
        <f t="shared" si="6"/>
        <v>#DIV/0!</v>
      </c>
      <c r="K57" s="29"/>
      <c r="L57" s="29"/>
      <c r="M57" s="29"/>
      <c r="N57" s="29"/>
      <c r="O57" s="29"/>
    </row>
    <row r="58" spans="1:15" s="126" customFormat="1" ht="15">
      <c r="A58" s="29"/>
      <c r="B58" s="246"/>
      <c r="C58" s="247"/>
      <c r="D58" s="248"/>
      <c r="E58" s="112" t="str">
        <f t="shared" si="1"/>
        <v/>
      </c>
      <c r="F58" s="249" t="e">
        <f t="shared" si="0"/>
        <v>#NUM!</v>
      </c>
      <c r="G58" s="282" t="e">
        <f t="shared" si="3"/>
        <v>#NUM!</v>
      </c>
      <c r="H58" s="283" t="e">
        <f t="shared" si="4"/>
        <v>#DIV/0!</v>
      </c>
      <c r="I58" s="284" t="e">
        <f t="shared" si="5"/>
        <v>#NUM!</v>
      </c>
      <c r="J58" s="284" t="e">
        <f t="shared" si="6"/>
        <v>#DIV/0!</v>
      </c>
      <c r="K58" s="29"/>
      <c r="L58" s="29"/>
      <c r="M58" s="29"/>
      <c r="N58" s="29"/>
      <c r="O58" s="29"/>
    </row>
    <row r="59" spans="1:15" s="126" customFormat="1" ht="15">
      <c r="A59" s="29"/>
      <c r="B59" s="246"/>
      <c r="C59" s="247"/>
      <c r="D59" s="248"/>
      <c r="E59" s="112" t="str">
        <f t="shared" si="1"/>
        <v/>
      </c>
      <c r="F59" s="249" t="e">
        <f t="shared" si="0"/>
        <v>#NUM!</v>
      </c>
      <c r="G59" s="282" t="e">
        <f t="shared" si="3"/>
        <v>#NUM!</v>
      </c>
      <c r="H59" s="283" t="e">
        <f t="shared" si="4"/>
        <v>#DIV/0!</v>
      </c>
      <c r="I59" s="284" t="e">
        <f t="shared" si="5"/>
        <v>#NUM!</v>
      </c>
      <c r="J59" s="284" t="e">
        <f t="shared" si="6"/>
        <v>#DIV/0!</v>
      </c>
      <c r="K59" s="29"/>
      <c r="L59" s="29"/>
      <c r="M59" s="29"/>
      <c r="N59" s="29"/>
      <c r="O59" s="29"/>
    </row>
    <row r="60" spans="1:15" s="126" customFormat="1" ht="15">
      <c r="A60" s="29"/>
      <c r="B60" s="246"/>
      <c r="C60" s="247"/>
      <c r="D60" s="248"/>
      <c r="E60" s="112" t="str">
        <f t="shared" si="1"/>
        <v/>
      </c>
      <c r="F60" s="249" t="e">
        <f t="shared" si="0"/>
        <v>#NUM!</v>
      </c>
      <c r="G60" s="282" t="e">
        <f t="shared" si="3"/>
        <v>#NUM!</v>
      </c>
      <c r="H60" s="283" t="e">
        <f t="shared" si="4"/>
        <v>#DIV/0!</v>
      </c>
      <c r="I60" s="284" t="e">
        <f t="shared" si="5"/>
        <v>#NUM!</v>
      </c>
      <c r="J60" s="284" t="e">
        <f t="shared" si="6"/>
        <v>#DIV/0!</v>
      </c>
      <c r="K60" s="29"/>
      <c r="L60" s="29"/>
      <c r="M60" s="29"/>
      <c r="N60" s="29"/>
      <c r="O60" s="29"/>
    </row>
    <row r="61" spans="1:15" s="126" customFormat="1" ht="15">
      <c r="A61" s="29"/>
      <c r="B61" s="246"/>
      <c r="C61" s="247"/>
      <c r="D61" s="248"/>
      <c r="E61" s="112" t="str">
        <f t="shared" si="1"/>
        <v/>
      </c>
      <c r="F61" s="249" t="e">
        <f t="shared" si="0"/>
        <v>#NUM!</v>
      </c>
      <c r="G61" s="282" t="e">
        <f t="shared" si="3"/>
        <v>#NUM!</v>
      </c>
      <c r="H61" s="283" t="e">
        <f t="shared" si="4"/>
        <v>#DIV/0!</v>
      </c>
      <c r="I61" s="284" t="e">
        <f t="shared" si="5"/>
        <v>#NUM!</v>
      </c>
      <c r="J61" s="284" t="e">
        <f t="shared" si="6"/>
        <v>#DIV/0!</v>
      </c>
      <c r="K61" s="29"/>
      <c r="L61" s="29"/>
      <c r="M61" s="29"/>
      <c r="N61" s="29"/>
      <c r="O61" s="29"/>
    </row>
    <row r="62" spans="1:15" ht="15">
      <c r="B62" s="246"/>
      <c r="C62" s="247"/>
      <c r="D62" s="248"/>
      <c r="E62" s="112" t="str">
        <f t="shared" si="1"/>
        <v/>
      </c>
      <c r="F62" s="249" t="e">
        <f t="shared" si="0"/>
        <v>#NUM!</v>
      </c>
      <c r="G62" s="282" t="e">
        <f t="shared" si="3"/>
        <v>#NUM!</v>
      </c>
      <c r="H62" s="283" t="e">
        <f t="shared" si="4"/>
        <v>#DIV/0!</v>
      </c>
      <c r="I62" s="284" t="e">
        <f t="shared" si="5"/>
        <v>#NUM!</v>
      </c>
      <c r="J62" s="284" t="e">
        <f t="shared" si="6"/>
        <v>#DIV/0!</v>
      </c>
    </row>
    <row r="63" spans="1:15" ht="15">
      <c r="B63" s="246"/>
      <c r="C63" s="247"/>
      <c r="D63" s="248"/>
      <c r="E63" s="112" t="str">
        <f t="shared" si="1"/>
        <v/>
      </c>
      <c r="F63" s="249" t="e">
        <f t="shared" si="0"/>
        <v>#NUM!</v>
      </c>
      <c r="G63" s="282" t="e">
        <f t="shared" si="3"/>
        <v>#NUM!</v>
      </c>
      <c r="H63" s="283" t="e">
        <f t="shared" si="4"/>
        <v>#DIV/0!</v>
      </c>
      <c r="I63" s="284" t="e">
        <f t="shared" si="5"/>
        <v>#NUM!</v>
      </c>
      <c r="J63" s="284" t="e">
        <f t="shared" si="6"/>
        <v>#DIV/0!</v>
      </c>
    </row>
    <row r="64" spans="1:15" ht="15">
      <c r="B64" s="246"/>
      <c r="C64" s="247"/>
      <c r="D64" s="248"/>
      <c r="E64" s="112" t="str">
        <f t="shared" si="1"/>
        <v/>
      </c>
      <c r="F64" s="249" t="e">
        <f t="shared" si="0"/>
        <v>#NUM!</v>
      </c>
      <c r="G64" s="282" t="e">
        <f t="shared" si="3"/>
        <v>#NUM!</v>
      </c>
      <c r="H64" s="283" t="e">
        <f t="shared" si="4"/>
        <v>#DIV/0!</v>
      </c>
      <c r="I64" s="284" t="e">
        <f t="shared" si="5"/>
        <v>#NUM!</v>
      </c>
      <c r="J64" s="284" t="e">
        <f t="shared" si="6"/>
        <v>#DIV/0!</v>
      </c>
    </row>
    <row r="65" spans="2:15" ht="15">
      <c r="B65" s="246"/>
      <c r="C65" s="247"/>
      <c r="D65" s="248"/>
      <c r="E65" s="112" t="str">
        <f t="shared" si="1"/>
        <v/>
      </c>
      <c r="F65" s="249" t="e">
        <f t="shared" si="0"/>
        <v>#NUM!</v>
      </c>
      <c r="G65" s="282" t="e">
        <f t="shared" si="3"/>
        <v>#NUM!</v>
      </c>
      <c r="H65" s="283" t="e">
        <f t="shared" si="4"/>
        <v>#DIV/0!</v>
      </c>
      <c r="I65" s="284" t="e">
        <f t="shared" si="5"/>
        <v>#NUM!</v>
      </c>
      <c r="J65" s="284" t="e">
        <f t="shared" si="6"/>
        <v>#DIV/0!</v>
      </c>
    </row>
    <row r="66" spans="2:15" ht="15">
      <c r="B66" s="246"/>
      <c r="C66" s="247"/>
      <c r="D66" s="248"/>
      <c r="E66" s="112" t="str">
        <f t="shared" si="1"/>
        <v/>
      </c>
      <c r="F66" s="249" t="e">
        <f t="shared" si="0"/>
        <v>#NUM!</v>
      </c>
      <c r="G66" s="282" t="e">
        <f t="shared" si="3"/>
        <v>#NUM!</v>
      </c>
      <c r="H66" s="283" t="e">
        <f t="shared" si="4"/>
        <v>#DIV/0!</v>
      </c>
      <c r="I66" s="284" t="e">
        <f t="shared" si="5"/>
        <v>#NUM!</v>
      </c>
      <c r="J66" s="284" t="e">
        <f t="shared" si="6"/>
        <v>#DIV/0!</v>
      </c>
      <c r="M66" s="294"/>
      <c r="N66" s="294"/>
      <c r="O66" s="294"/>
    </row>
    <row r="67" spans="2:15" ht="15">
      <c r="B67" s="246"/>
      <c r="C67" s="247"/>
      <c r="D67" s="248"/>
      <c r="E67" s="112" t="str">
        <f t="shared" si="1"/>
        <v/>
      </c>
      <c r="F67" s="249" t="e">
        <f t="shared" si="0"/>
        <v>#NUM!</v>
      </c>
      <c r="G67" s="282" t="e">
        <f t="shared" si="3"/>
        <v>#NUM!</v>
      </c>
      <c r="H67" s="283" t="e">
        <f t="shared" si="4"/>
        <v>#DIV/0!</v>
      </c>
      <c r="I67" s="284" t="e">
        <f t="shared" si="5"/>
        <v>#NUM!</v>
      </c>
      <c r="J67" s="284" t="e">
        <f t="shared" si="6"/>
        <v>#DIV/0!</v>
      </c>
    </row>
    <row r="68" spans="2:15" ht="15">
      <c r="B68" s="246"/>
      <c r="C68" s="247"/>
      <c r="D68" s="248"/>
      <c r="E68" s="112" t="str">
        <f t="shared" si="1"/>
        <v/>
      </c>
      <c r="F68" s="249" t="e">
        <f t="shared" si="0"/>
        <v>#NUM!</v>
      </c>
      <c r="G68" s="282" t="e">
        <f t="shared" si="3"/>
        <v>#NUM!</v>
      </c>
      <c r="H68" s="283" t="e">
        <f t="shared" si="4"/>
        <v>#DIV/0!</v>
      </c>
      <c r="I68" s="284" t="e">
        <f t="shared" si="5"/>
        <v>#NUM!</v>
      </c>
      <c r="J68" s="284" t="e">
        <f t="shared" si="6"/>
        <v>#DIV/0!</v>
      </c>
    </row>
    <row r="69" spans="2:15" ht="15">
      <c r="B69" s="246"/>
      <c r="C69" s="247"/>
      <c r="D69" s="248"/>
      <c r="E69" s="112" t="str">
        <f t="shared" si="1"/>
        <v/>
      </c>
      <c r="F69" s="249" t="e">
        <f t="shared" si="0"/>
        <v>#NUM!</v>
      </c>
      <c r="G69" s="282" t="e">
        <f t="shared" si="3"/>
        <v>#NUM!</v>
      </c>
      <c r="H69" s="283" t="e">
        <f t="shared" si="4"/>
        <v>#DIV/0!</v>
      </c>
      <c r="I69" s="284" t="e">
        <f t="shared" si="5"/>
        <v>#NUM!</v>
      </c>
      <c r="J69" s="284" t="e">
        <f t="shared" si="6"/>
        <v>#DIV/0!</v>
      </c>
    </row>
    <row r="70" spans="2:15" ht="15">
      <c r="B70" s="246"/>
      <c r="C70" s="247"/>
      <c r="D70" s="248"/>
      <c r="E70" s="112" t="str">
        <f>IF(COUNTIF(G70:J70,"&gt;"&amp;$L$32),B70,"")</f>
        <v/>
      </c>
      <c r="F70" s="249" t="e">
        <f t="shared" si="0"/>
        <v>#NUM!</v>
      </c>
      <c r="G70" s="282" t="e">
        <f t="shared" si="3"/>
        <v>#NUM!</v>
      </c>
      <c r="H70" s="283" t="e">
        <f t="shared" si="4"/>
        <v>#DIV/0!</v>
      </c>
      <c r="I70" s="284" t="e">
        <f t="shared" si="5"/>
        <v>#NUM!</v>
      </c>
      <c r="J70" s="284" t="e">
        <f t="shared" si="6"/>
        <v>#DIV/0!</v>
      </c>
      <c r="M70" s="126"/>
      <c r="N70" s="126"/>
      <c r="O70" s="126"/>
    </row>
    <row r="71" spans="2:15">
      <c r="B71" s="295"/>
      <c r="C71" s="295"/>
      <c r="D71" s="295"/>
      <c r="M71" s="126"/>
      <c r="N71" s="126"/>
      <c r="O71" s="126"/>
    </row>
    <row r="72" spans="2:15">
      <c r="B72" s="295"/>
      <c r="C72" s="295"/>
      <c r="D72" s="295"/>
      <c r="M72" s="126"/>
      <c r="N72" s="126"/>
      <c r="O72" s="126"/>
    </row>
    <row r="73" spans="2:15">
      <c r="B73" s="295"/>
      <c r="C73" s="295"/>
      <c r="D73" s="295"/>
      <c r="M73" s="126"/>
      <c r="N73" s="126"/>
      <c r="O73" s="126"/>
    </row>
    <row r="74" spans="2:15">
      <c r="B74" s="295"/>
      <c r="C74" s="295"/>
      <c r="D74" s="295"/>
      <c r="M74" s="126"/>
      <c r="N74" s="126"/>
      <c r="O74" s="126"/>
    </row>
    <row r="75" spans="2:15">
      <c r="B75" s="295"/>
      <c r="C75" s="295"/>
      <c r="D75" s="295"/>
      <c r="M75" s="126"/>
      <c r="N75" s="126"/>
      <c r="O75" s="126"/>
    </row>
    <row r="76" spans="2:15">
      <c r="B76" s="295"/>
      <c r="C76" s="295"/>
      <c r="D76" s="295"/>
      <c r="M76" s="126"/>
      <c r="N76" s="126"/>
      <c r="O76" s="126"/>
    </row>
  </sheetData>
  <sheetProtection selectLockedCells="1"/>
  <dataConsolidate/>
  <mergeCells count="3">
    <mergeCell ref="B2:D2"/>
    <mergeCell ref="B3:B4"/>
    <mergeCell ref="C3:C4"/>
  </mergeCells>
  <conditionalFormatting sqref="B6:D70">
    <cfRule type="expression" dxfId="598" priority="8" stopIfTrue="1">
      <formula>MOD(ROW(),2)</formula>
    </cfRule>
  </conditionalFormatting>
  <conditionalFormatting sqref="D6:D70">
    <cfRule type="cellIs" dxfId="597" priority="7" stopIfTrue="1" operator="equal">
      <formula>"NO ADMISIBLE"</formula>
    </cfRule>
  </conditionalFormatting>
  <conditionalFormatting sqref="D6:D70">
    <cfRule type="cellIs" dxfId="596" priority="6" stopIfTrue="1" operator="equal">
      <formula>"DESCARTADO"</formula>
    </cfRule>
  </conditionalFormatting>
  <conditionalFormatting sqref="D6:D70">
    <cfRule type="cellIs" dxfId="595" priority="5" stopIfTrue="1" operator="equal">
      <formula>"NO ADMISIBLE"</formula>
    </cfRule>
  </conditionalFormatting>
  <conditionalFormatting sqref="D6:D70">
    <cfRule type="cellIs" dxfId="594" priority="4" stopIfTrue="1" operator="equal">
      <formula>"DESCARTADO"</formula>
    </cfRule>
  </conditionalFormatting>
  <conditionalFormatting sqref="F6:F70">
    <cfRule type="cellIs" dxfId="593" priority="2" operator="equal">
      <formula>"PROPUESTA BAJA"</formula>
    </cfRule>
    <cfRule type="cellIs" dxfId="592" priority="3" operator="equal">
      <formula>"PROPUESTA VALIDA"</formula>
    </cfRule>
  </conditionalFormatting>
  <conditionalFormatting sqref="G42:J70">
    <cfRule type="cellIs" dxfId="591" priority="1" operator="greaterThan">
      <formula>$L$47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5" fitToHeight="0" orientation="portrait" horizontalDpi="1200" verticalDpi="1200" r:id="rId1"/>
  <headerFooter alignWithMargins="0">
    <oddFooter>&amp;L&amp;9&amp;F
&amp;A&amp;C&amp;P de &amp;N&amp;R&amp;9INSTITUTO NACIONAL DE VIAS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rgb="FFFFFF00"/>
  </sheetPr>
  <dimension ref="A1:L274"/>
  <sheetViews>
    <sheetView showGridLines="0" zoomScale="73" zoomScaleNormal="73" workbookViewId="0">
      <selection activeCell="B1" sqref="B1:I1"/>
    </sheetView>
  </sheetViews>
  <sheetFormatPr baseColWidth="10" defaultColWidth="0" defaultRowHeight="12.75" zeroHeight="1"/>
  <cols>
    <col min="1" max="1" width="3" style="1" customWidth="1"/>
    <col min="2" max="2" width="7.140625" style="1" hidden="1" customWidth="1"/>
    <col min="3" max="3" width="7" style="1" customWidth="1"/>
    <col min="4" max="4" width="64.7109375" style="1" customWidth="1"/>
    <col min="5" max="5" width="15.7109375" style="1" customWidth="1"/>
    <col min="6" max="7" width="13.42578125" style="10" customWidth="1"/>
    <col min="8" max="8" width="21.42578125" style="10" customWidth="1"/>
    <col min="9" max="9" width="15.7109375" style="10" hidden="1" customWidth="1"/>
    <col min="10" max="10" width="15.7109375" style="1" customWidth="1"/>
    <col min="11" max="11" width="19.7109375" style="1" hidden="1" customWidth="1"/>
    <col min="12" max="12" width="11.42578125" style="1" customWidth="1"/>
    <col min="13" max="16384" width="11.42578125" style="1" hidden="1"/>
  </cols>
  <sheetData>
    <row r="1" spans="1:11" s="19" customFormat="1" ht="20.100000000000001" customHeight="1">
      <c r="B1" s="382" t="s">
        <v>19</v>
      </c>
      <c r="C1" s="382"/>
      <c r="D1" s="382"/>
      <c r="E1" s="382"/>
      <c r="F1" s="382"/>
      <c r="G1" s="382"/>
      <c r="H1" s="382"/>
      <c r="I1" s="382"/>
    </row>
    <row r="2" spans="1:11" s="19" customFormat="1" ht="20.100000000000001" customHeight="1">
      <c r="B2" s="365" t="s">
        <v>20</v>
      </c>
      <c r="C2" s="365"/>
      <c r="D2" s="365"/>
      <c r="E2" s="365"/>
      <c r="F2" s="365"/>
      <c r="G2" s="365"/>
      <c r="H2" s="365"/>
      <c r="I2" s="365"/>
    </row>
    <row r="3" spans="1:11" s="19" customFormat="1" ht="20.100000000000001" customHeight="1">
      <c r="B3" s="365" t="s">
        <v>21</v>
      </c>
      <c r="C3" s="365"/>
      <c r="D3" s="365"/>
      <c r="E3" s="365"/>
      <c r="F3" s="365"/>
      <c r="G3" s="365"/>
      <c r="H3" s="365"/>
      <c r="I3" s="365"/>
    </row>
    <row r="4" spans="1:11" s="19" customFormat="1" ht="18">
      <c r="B4" s="365" t="s">
        <v>22</v>
      </c>
      <c r="C4" s="365"/>
      <c r="D4" s="365"/>
      <c r="E4" s="365"/>
      <c r="F4" s="365"/>
      <c r="G4" s="365"/>
      <c r="H4" s="365"/>
      <c r="I4" s="365"/>
    </row>
    <row r="5" spans="1:11" s="19" customFormat="1" ht="25.5" customHeight="1">
      <c r="A5" s="24"/>
      <c r="B5" s="365" t="s">
        <v>23</v>
      </c>
      <c r="C5" s="365"/>
      <c r="D5" s="365"/>
      <c r="E5" s="365"/>
      <c r="F5" s="365"/>
      <c r="G5" s="365"/>
      <c r="H5" s="365"/>
      <c r="I5" s="365"/>
    </row>
    <row r="6" spans="1:11" s="19" customFormat="1" ht="35.25" customHeight="1">
      <c r="A6" s="321"/>
      <c r="B6" s="322" t="s">
        <v>24</v>
      </c>
      <c r="C6" s="34"/>
      <c r="D6" s="323"/>
      <c r="E6" s="323"/>
      <c r="F6" s="323"/>
      <c r="G6" s="323"/>
      <c r="H6" s="323"/>
      <c r="I6" s="323"/>
    </row>
    <row r="7" spans="1:11" s="19" customFormat="1" ht="53.25" customHeight="1">
      <c r="A7" s="24"/>
      <c r="B7" s="365" t="s">
        <v>25</v>
      </c>
      <c r="C7" s="365"/>
      <c r="D7" s="365"/>
      <c r="E7" s="365"/>
      <c r="F7" s="365"/>
      <c r="G7" s="365"/>
      <c r="H7" s="365"/>
      <c r="I7" s="365"/>
    </row>
    <row r="8" spans="1:11" s="19" customFormat="1" ht="18.75">
      <c r="A8" s="24"/>
      <c r="B8" s="34"/>
      <c r="C8" s="34"/>
      <c r="D8" s="33"/>
      <c r="E8" s="33"/>
      <c r="F8" s="33"/>
      <c r="G8" s="33"/>
      <c r="H8" s="33"/>
      <c r="I8" s="33"/>
    </row>
    <row r="9" spans="1:11" s="19" customFormat="1" ht="18.75">
      <c r="A9" s="24"/>
      <c r="B9" s="34"/>
      <c r="C9" s="34"/>
      <c r="D9" s="33"/>
      <c r="E9" s="33"/>
      <c r="F9" s="33"/>
      <c r="G9" s="33"/>
      <c r="H9" s="33"/>
      <c r="I9" s="33"/>
    </row>
    <row r="10" spans="1:11" ht="13.5" customHeight="1">
      <c r="A10" s="26"/>
      <c r="B10" s="379" t="s">
        <v>26</v>
      </c>
      <c r="C10" s="379"/>
      <c r="D10" s="379"/>
      <c r="E10" s="379"/>
      <c r="F10" s="379"/>
      <c r="G10" s="379"/>
      <c r="H10" s="379"/>
      <c r="I10" s="379"/>
      <c r="J10" s="26"/>
      <c r="K10" s="26"/>
    </row>
    <row r="11" spans="1:11" ht="13.5" customHeight="1" thickBot="1">
      <c r="A11" s="26"/>
      <c r="B11" s="380" t="s">
        <v>27</v>
      </c>
      <c r="C11" s="380"/>
      <c r="D11" s="380"/>
      <c r="E11" s="380"/>
      <c r="F11" s="380"/>
      <c r="G11" s="380"/>
      <c r="H11" s="380"/>
      <c r="I11" s="380"/>
      <c r="J11" s="26"/>
      <c r="K11" s="26"/>
    </row>
    <row r="12" spans="1:11" ht="41.25" customHeight="1" thickTop="1">
      <c r="A12" s="26"/>
      <c r="B12" s="368" t="s">
        <v>28</v>
      </c>
      <c r="C12" s="372" t="s">
        <v>29</v>
      </c>
      <c r="D12" s="366" t="s">
        <v>30</v>
      </c>
      <c r="E12" s="370" t="s">
        <v>31</v>
      </c>
      <c r="F12" s="376" t="s">
        <v>32</v>
      </c>
      <c r="G12" s="377"/>
      <c r="H12" s="378"/>
      <c r="I12" s="374"/>
      <c r="J12" s="26"/>
      <c r="K12" s="26"/>
    </row>
    <row r="13" spans="1:11" ht="59.25" customHeight="1" thickBot="1">
      <c r="A13" s="26"/>
      <c r="B13" s="369"/>
      <c r="C13" s="373"/>
      <c r="D13" s="367"/>
      <c r="E13" s="371"/>
      <c r="F13" s="162" t="s">
        <v>33</v>
      </c>
      <c r="G13" s="163" t="s">
        <v>34</v>
      </c>
      <c r="H13" s="164" t="s">
        <v>35</v>
      </c>
      <c r="I13" s="375"/>
      <c r="J13" s="26"/>
      <c r="K13" s="26"/>
    </row>
    <row r="14" spans="1:11" ht="4.5" customHeight="1">
      <c r="A14" s="26"/>
      <c r="B14" s="36"/>
      <c r="C14" s="51"/>
      <c r="D14" s="37"/>
      <c r="E14" s="37"/>
      <c r="F14" s="324"/>
      <c r="G14" s="324"/>
      <c r="H14" s="325"/>
      <c r="I14" s="324"/>
      <c r="J14" s="326"/>
      <c r="K14" s="26"/>
    </row>
    <row r="15" spans="1:11">
      <c r="A15" s="26"/>
      <c r="B15" s="90">
        <v>1</v>
      </c>
      <c r="C15" s="91">
        <v>3</v>
      </c>
      <c r="D15" s="120" t="s">
        <v>36</v>
      </c>
      <c r="E15" s="92" t="s">
        <v>37</v>
      </c>
      <c r="F15" s="93">
        <v>10</v>
      </c>
      <c r="G15" s="93">
        <v>19</v>
      </c>
      <c r="H15" s="117">
        <v>1</v>
      </c>
      <c r="I15" s="93"/>
      <c r="J15" s="326"/>
      <c r="K15" s="161" t="s">
        <v>331</v>
      </c>
    </row>
    <row r="16" spans="1:11">
      <c r="A16" s="26"/>
      <c r="B16" s="90">
        <v>2</v>
      </c>
      <c r="C16" s="91">
        <v>6</v>
      </c>
      <c r="D16" s="120" t="s">
        <v>38</v>
      </c>
      <c r="E16" s="92" t="s">
        <v>37</v>
      </c>
      <c r="F16" s="93">
        <v>10</v>
      </c>
      <c r="G16" s="93">
        <v>19</v>
      </c>
      <c r="H16" s="117">
        <v>1</v>
      </c>
      <c r="I16" s="93"/>
      <c r="J16" s="326"/>
      <c r="K16" s="161" t="s">
        <v>331</v>
      </c>
    </row>
    <row r="17" spans="2:11">
      <c r="B17" s="90">
        <v>3</v>
      </c>
      <c r="C17" s="91">
        <v>7</v>
      </c>
      <c r="D17" s="120" t="s">
        <v>39</v>
      </c>
      <c r="E17" s="92" t="s">
        <v>37</v>
      </c>
      <c r="F17" s="93">
        <v>10</v>
      </c>
      <c r="G17" s="93">
        <v>19</v>
      </c>
      <c r="H17" s="117">
        <v>1</v>
      </c>
      <c r="I17" s="93"/>
      <c r="J17" s="326"/>
      <c r="K17" s="161" t="s">
        <v>331</v>
      </c>
    </row>
    <row r="18" spans="2:11">
      <c r="B18" s="90">
        <v>4</v>
      </c>
      <c r="C18" s="91">
        <v>8</v>
      </c>
      <c r="D18" s="120" t="s">
        <v>40</v>
      </c>
      <c r="E18" s="92" t="s">
        <v>37</v>
      </c>
      <c r="F18" s="93">
        <v>10</v>
      </c>
      <c r="G18" s="93">
        <v>19</v>
      </c>
      <c r="H18" s="117">
        <v>1</v>
      </c>
      <c r="I18" s="93"/>
      <c r="J18" s="326"/>
      <c r="K18" s="161" t="s">
        <v>331</v>
      </c>
    </row>
    <row r="19" spans="2:11">
      <c r="B19" s="90">
        <v>5</v>
      </c>
      <c r="C19" s="91">
        <v>9</v>
      </c>
      <c r="D19" s="120" t="s">
        <v>41</v>
      </c>
      <c r="E19" s="92" t="s">
        <v>37</v>
      </c>
      <c r="F19" s="93">
        <v>10</v>
      </c>
      <c r="G19" s="93">
        <v>19</v>
      </c>
      <c r="H19" s="117">
        <v>1</v>
      </c>
      <c r="I19" s="93"/>
      <c r="J19" s="326"/>
      <c r="K19" s="161" t="s">
        <v>331</v>
      </c>
    </row>
    <row r="20" spans="2:11">
      <c r="B20" s="90">
        <v>6</v>
      </c>
      <c r="C20" s="91">
        <v>10</v>
      </c>
      <c r="D20" s="120" t="s">
        <v>42</v>
      </c>
      <c r="E20" s="92" t="s">
        <v>37</v>
      </c>
      <c r="F20" s="93">
        <v>10</v>
      </c>
      <c r="G20" s="93">
        <v>19</v>
      </c>
      <c r="H20" s="117">
        <v>1</v>
      </c>
      <c r="I20" s="93"/>
      <c r="J20" s="326"/>
      <c r="K20" s="161" t="s">
        <v>331</v>
      </c>
    </row>
    <row r="21" spans="2:11">
      <c r="B21" s="90">
        <v>7</v>
      </c>
      <c r="C21" s="91">
        <v>13</v>
      </c>
      <c r="D21" s="120" t="s">
        <v>43</v>
      </c>
      <c r="E21" s="92" t="s">
        <v>37</v>
      </c>
      <c r="F21" s="93">
        <v>10</v>
      </c>
      <c r="G21" s="93">
        <v>19</v>
      </c>
      <c r="H21" s="117">
        <v>1</v>
      </c>
      <c r="I21" s="93"/>
      <c r="J21" s="326"/>
      <c r="K21" s="161" t="s">
        <v>331</v>
      </c>
    </row>
    <row r="22" spans="2:11">
      <c r="B22" s="90">
        <v>8</v>
      </c>
      <c r="C22" s="91">
        <v>14</v>
      </c>
      <c r="D22" s="120" t="s">
        <v>44</v>
      </c>
      <c r="E22" s="92" t="s">
        <v>37</v>
      </c>
      <c r="F22" s="93">
        <v>10</v>
      </c>
      <c r="G22" s="93">
        <v>19</v>
      </c>
      <c r="H22" s="117">
        <v>1</v>
      </c>
      <c r="I22" s="93"/>
      <c r="J22" s="326"/>
      <c r="K22" s="161" t="s">
        <v>331</v>
      </c>
    </row>
    <row r="23" spans="2:11">
      <c r="B23" s="90">
        <v>9</v>
      </c>
      <c r="C23" s="91">
        <v>16</v>
      </c>
      <c r="D23" s="120" t="s">
        <v>45</v>
      </c>
      <c r="E23" s="92" t="s">
        <v>46</v>
      </c>
      <c r="F23" s="93">
        <v>10</v>
      </c>
      <c r="G23" s="93">
        <v>19</v>
      </c>
      <c r="H23" s="117">
        <v>1</v>
      </c>
      <c r="I23" s="93"/>
      <c r="J23" s="326"/>
      <c r="K23" s="161" t="s">
        <v>331</v>
      </c>
    </row>
    <row r="24" spans="2:11">
      <c r="B24" s="90">
        <v>10</v>
      </c>
      <c r="C24" s="91">
        <v>17</v>
      </c>
      <c r="D24" s="120" t="s">
        <v>47</v>
      </c>
      <c r="E24" s="92" t="s">
        <v>37</v>
      </c>
      <c r="F24" s="93">
        <v>10</v>
      </c>
      <c r="G24" s="93">
        <v>19</v>
      </c>
      <c r="H24" s="117">
        <v>1</v>
      </c>
      <c r="I24" s="93"/>
      <c r="J24" s="326"/>
      <c r="K24" s="161" t="s">
        <v>331</v>
      </c>
    </row>
    <row r="25" spans="2:11">
      <c r="B25" s="90">
        <v>11</v>
      </c>
      <c r="C25" s="91">
        <v>18</v>
      </c>
      <c r="D25" s="120" t="s">
        <v>48</v>
      </c>
      <c r="E25" s="92" t="s">
        <v>37</v>
      </c>
      <c r="F25" s="93">
        <v>10</v>
      </c>
      <c r="G25" s="93">
        <v>19</v>
      </c>
      <c r="H25" s="117">
        <v>1</v>
      </c>
      <c r="I25" s="93"/>
      <c r="J25" s="326"/>
      <c r="K25" s="161" t="s">
        <v>331</v>
      </c>
    </row>
    <row r="26" spans="2:11">
      <c r="B26" s="90">
        <v>12</v>
      </c>
      <c r="C26" s="91">
        <v>19</v>
      </c>
      <c r="D26" s="120" t="s">
        <v>49</v>
      </c>
      <c r="E26" s="92" t="s">
        <v>37</v>
      </c>
      <c r="F26" s="93">
        <v>10</v>
      </c>
      <c r="G26" s="93">
        <v>19</v>
      </c>
      <c r="H26" s="117">
        <v>1</v>
      </c>
      <c r="I26" s="93"/>
      <c r="J26" s="326"/>
      <c r="K26" s="161" t="s">
        <v>331</v>
      </c>
    </row>
    <row r="27" spans="2:11" ht="5.25" customHeight="1" thickBot="1">
      <c r="B27" s="206"/>
      <c r="C27" s="381"/>
      <c r="D27" s="381"/>
      <c r="E27" s="381"/>
      <c r="F27" s="381"/>
      <c r="G27" s="381"/>
      <c r="H27" s="381"/>
      <c r="I27" s="232"/>
      <c r="J27" s="326"/>
      <c r="K27" s="26"/>
    </row>
    <row r="28" spans="2:11" ht="13.5" thickTop="1">
      <c r="B28" s="359" t="s">
        <v>50</v>
      </c>
      <c r="C28" s="360"/>
      <c r="D28" s="94" t="s">
        <v>37</v>
      </c>
      <c r="E28" s="166">
        <v>11</v>
      </c>
      <c r="F28" s="327"/>
      <c r="G28" s="328"/>
      <c r="H28" s="329"/>
      <c r="I28" s="329"/>
      <c r="J28" s="26"/>
      <c r="K28" s="26"/>
    </row>
    <row r="29" spans="2:11">
      <c r="B29" s="361"/>
      <c r="C29" s="362"/>
      <c r="D29" s="95" t="s">
        <v>46</v>
      </c>
      <c r="E29" s="167">
        <v>1</v>
      </c>
      <c r="F29" s="330"/>
      <c r="G29" s="232"/>
      <c r="H29" s="331"/>
      <c r="I29" s="331"/>
      <c r="J29" s="26"/>
      <c r="K29" s="26"/>
    </row>
    <row r="30" spans="2:11">
      <c r="B30" s="361"/>
      <c r="C30" s="362"/>
      <c r="D30" s="96" t="s">
        <v>51</v>
      </c>
      <c r="E30" s="168">
        <v>0</v>
      </c>
      <c r="F30" s="330"/>
      <c r="G30" s="232"/>
      <c r="H30" s="331"/>
      <c r="I30" s="331"/>
      <c r="J30" s="26"/>
      <c r="K30" s="26"/>
    </row>
    <row r="31" spans="2:11" ht="13.5" thickBot="1">
      <c r="B31" s="363"/>
      <c r="C31" s="364"/>
      <c r="D31" s="165" t="s">
        <v>52</v>
      </c>
      <c r="E31" s="169">
        <v>12</v>
      </c>
      <c r="F31" s="332"/>
      <c r="G31" s="333"/>
      <c r="H31" s="334"/>
      <c r="I31" s="334"/>
      <c r="J31" s="26"/>
      <c r="K31" s="26"/>
    </row>
    <row r="32" spans="2:11" ht="3" customHeight="1" thickTop="1">
      <c r="B32" s="160" t="s">
        <v>53</v>
      </c>
      <c r="C32" s="26"/>
      <c r="D32" s="26"/>
      <c r="E32" s="26"/>
      <c r="F32" s="335"/>
      <c r="G32" s="335"/>
      <c r="H32" s="335"/>
      <c r="I32" s="335"/>
      <c r="J32" s="26"/>
      <c r="K32" s="26"/>
    </row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</sheetData>
  <sheetProtection selectLockedCells="1"/>
  <mergeCells count="16">
    <mergeCell ref="B1:I1"/>
    <mergeCell ref="B2:I2"/>
    <mergeCell ref="B3:I3"/>
    <mergeCell ref="B5:I5"/>
    <mergeCell ref="B7:I7"/>
    <mergeCell ref="B28:C31"/>
    <mergeCell ref="B4:I4"/>
    <mergeCell ref="D12:D13"/>
    <mergeCell ref="B12:B13"/>
    <mergeCell ref="E12:E13"/>
    <mergeCell ref="C12:C13"/>
    <mergeCell ref="I12:I13"/>
    <mergeCell ref="F12:H12"/>
    <mergeCell ref="B10:I10"/>
    <mergeCell ref="B11:I11"/>
    <mergeCell ref="C27:H27"/>
  </mergeCells>
  <phoneticPr fontId="0" type="noConversion"/>
  <conditionalFormatting sqref="B15:I26">
    <cfRule type="expression" dxfId="590" priority="38">
      <formula>MOD(ROW(),2)</formula>
    </cfRule>
  </conditionalFormatting>
  <conditionalFormatting sqref="E29">
    <cfRule type="cellIs" dxfId="589" priority="21" operator="greaterThan">
      <formula>0</formula>
    </cfRule>
  </conditionalFormatting>
  <conditionalFormatting sqref="E15:E26 D29:E29">
    <cfRule type="cellIs" dxfId="588" priority="19" operator="equal">
      <formula>"NO ADMISIBLE"</formula>
    </cfRule>
  </conditionalFormatting>
  <conditionalFormatting sqref="F15:H26">
    <cfRule type="cellIs" dxfId="587" priority="12" operator="equal">
      <formula>0</formula>
    </cfRule>
  </conditionalFormatting>
  <conditionalFormatting sqref="I15:I26">
    <cfRule type="cellIs" dxfId="586" priority="11" operator="equal">
      <formula>"NO"</formula>
    </cfRule>
  </conditionalFormatting>
  <conditionalFormatting sqref="K15:K26">
    <cfRule type="cellIs" dxfId="585" priority="9" operator="notEqual">
      <formula>"CORRECTO"</formula>
    </cfRule>
    <cfRule type="cellIs" dxfId="584" priority="10" operator="equal">
      <formula>"CORRECTO"</formula>
    </cfRule>
  </conditionalFormatting>
  <conditionalFormatting sqref="E15:E26 D28:E28">
    <cfRule type="cellIs" dxfId="583" priority="20" stopIfTrue="1" operator="equal">
      <formula>"ADMISIBLE"</formula>
    </cfRule>
  </conditionalFormatting>
  <conditionalFormatting sqref="E15:E26 D30:E30">
    <cfRule type="cellIs" dxfId="582" priority="18" operator="equal">
      <formula>"RECHAZO"</formula>
    </cfRule>
  </conditionalFormatting>
  <dataValidations count="2">
    <dataValidation type="list" allowBlank="1" showInputMessage="1" showErrorMessage="1" sqref="B4:C4">
      <formula1>DEPENDENCIAS</formula1>
    </dataValidation>
    <dataValidation type="list" allowBlank="1" showInputMessage="1" showErrorMessage="1" sqref="E15:E26">
      <formula1>RESULTADO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53" orientation="portrait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9" tint="-0.249977111117893"/>
  </sheetPr>
  <dimension ref="A1:AV151"/>
  <sheetViews>
    <sheetView showGridLines="0" tabSelected="1" zoomScale="114" zoomScaleNormal="114" zoomScaleSheetLayoutView="93" workbookViewId="0">
      <selection activeCell="B11" sqref="B11:H11"/>
    </sheetView>
  </sheetViews>
  <sheetFormatPr baseColWidth="10" defaultColWidth="11.42578125" defaultRowHeight="12.75" zeroHeight="1"/>
  <cols>
    <col min="1" max="1" width="2.7109375" style="1" customWidth="1"/>
    <col min="2" max="2" width="5.140625" style="8" customWidth="1"/>
    <col min="3" max="3" width="9.42578125" style="8" customWidth="1"/>
    <col min="4" max="4" width="45.7109375" style="1" customWidth="1"/>
    <col min="5" max="5" width="10.140625" style="1" customWidth="1"/>
    <col min="6" max="6" width="13.42578125" style="1" customWidth="1"/>
    <col min="7" max="7" width="18" style="5" customWidth="1"/>
    <col min="8" max="8" width="22.140625" style="1" customWidth="1"/>
    <col min="9" max="10" width="21.140625" style="5" customWidth="1"/>
    <col min="11" max="11" width="21.140625" style="9" customWidth="1"/>
    <col min="12" max="13" width="21.140625" style="5" customWidth="1"/>
    <col min="14" max="14" width="21.140625" style="9" customWidth="1"/>
    <col min="15" max="16" width="21.140625" style="5" customWidth="1"/>
    <col min="17" max="17" width="21.140625" style="9" customWidth="1"/>
    <col min="18" max="19" width="21.140625" style="5" customWidth="1"/>
    <col min="20" max="20" width="21.140625" style="9" customWidth="1"/>
    <col min="21" max="22" width="21.140625" style="5" customWidth="1"/>
    <col min="23" max="23" width="21.140625" style="9" customWidth="1"/>
    <col min="24" max="25" width="21.140625" style="5" customWidth="1"/>
    <col min="26" max="26" width="21.140625" style="9" customWidth="1"/>
    <col min="27" max="28" width="21.140625" style="5" customWidth="1"/>
    <col min="29" max="29" width="21.140625" style="9" customWidth="1"/>
    <col min="30" max="31" width="21.140625" style="5" customWidth="1"/>
    <col min="32" max="32" width="21.140625" style="9" customWidth="1"/>
    <col min="33" max="34" width="21.140625" style="5" customWidth="1"/>
    <col min="35" max="35" width="21.140625" style="9" customWidth="1"/>
    <col min="36" max="36" width="21.140625" style="5" customWidth="1"/>
    <col min="37" max="37" width="23.28515625" style="5" customWidth="1"/>
    <col min="38" max="38" width="21.140625" style="9" customWidth="1"/>
    <col min="39" max="40" width="21.140625" style="5" customWidth="1"/>
    <col min="41" max="41" width="21.140625" style="9" customWidth="1"/>
    <col min="42" max="42" width="21.140625" style="5" customWidth="1"/>
    <col min="43" max="43" width="21.42578125" style="5" customWidth="1"/>
    <col min="44" max="44" width="21.140625" style="9" customWidth="1"/>
    <col min="45" max="141" width="11.42578125" style="1" customWidth="1"/>
    <col min="142" max="16384" width="11.42578125" style="1"/>
  </cols>
  <sheetData>
    <row r="1" spans="1:48" s="20" customFormat="1" ht="20.100000000000001" customHeight="1">
      <c r="A1" s="21"/>
      <c r="B1" s="422" t="s">
        <v>19</v>
      </c>
      <c r="C1" s="422"/>
      <c r="D1" s="422"/>
      <c r="E1" s="422"/>
      <c r="F1" s="422"/>
      <c r="G1" s="422"/>
      <c r="H1" s="422"/>
      <c r="I1" s="22"/>
      <c r="J1" s="21"/>
      <c r="K1" s="23"/>
      <c r="L1" s="22"/>
      <c r="M1" s="21"/>
      <c r="N1" s="23"/>
      <c r="O1" s="22"/>
      <c r="P1" s="21"/>
      <c r="Q1" s="23"/>
      <c r="R1" s="22"/>
      <c r="S1" s="21"/>
      <c r="T1" s="23"/>
      <c r="U1" s="22"/>
      <c r="V1" s="21"/>
      <c r="W1" s="23"/>
      <c r="X1" s="22"/>
      <c r="Y1" s="21"/>
      <c r="Z1" s="23"/>
      <c r="AA1" s="22"/>
      <c r="AB1" s="21"/>
      <c r="AC1" s="23"/>
      <c r="AD1" s="22"/>
      <c r="AE1" s="21"/>
      <c r="AF1" s="23"/>
      <c r="AG1" s="22"/>
      <c r="AH1" s="21"/>
      <c r="AI1" s="23"/>
      <c r="AJ1" s="22"/>
      <c r="AK1" s="21"/>
      <c r="AL1" s="23"/>
      <c r="AM1" s="22"/>
      <c r="AN1" s="21"/>
      <c r="AO1" s="23"/>
      <c r="AP1" s="22"/>
      <c r="AQ1" s="21"/>
      <c r="AR1" s="23"/>
    </row>
    <row r="2" spans="1:48" s="20" customFormat="1" ht="20.100000000000001" customHeight="1">
      <c r="A2" s="21"/>
      <c r="B2" s="423" t="s">
        <v>20</v>
      </c>
      <c r="C2" s="423"/>
      <c r="D2" s="423"/>
      <c r="E2" s="423"/>
      <c r="F2" s="423"/>
      <c r="G2" s="423"/>
      <c r="H2" s="423"/>
      <c r="I2" s="22"/>
      <c r="J2" s="21"/>
      <c r="K2" s="23"/>
      <c r="L2" s="22"/>
      <c r="M2" s="21"/>
      <c r="N2" s="23"/>
      <c r="O2" s="22"/>
      <c r="P2" s="21"/>
      <c r="Q2" s="23"/>
      <c r="R2" s="22"/>
      <c r="S2" s="21"/>
      <c r="T2" s="23"/>
      <c r="U2" s="22"/>
      <c r="V2" s="21"/>
      <c r="W2" s="23"/>
      <c r="X2" s="22"/>
      <c r="Y2" s="21"/>
      <c r="Z2" s="23"/>
      <c r="AA2" s="22"/>
      <c r="AB2" s="21"/>
      <c r="AC2" s="23"/>
      <c r="AD2" s="22"/>
      <c r="AE2" s="21"/>
      <c r="AF2" s="23"/>
      <c r="AG2" s="22"/>
      <c r="AH2" s="21"/>
      <c r="AI2" s="23"/>
      <c r="AJ2" s="22"/>
      <c r="AK2" s="21"/>
      <c r="AL2" s="23"/>
      <c r="AM2" s="22"/>
      <c r="AN2" s="21"/>
      <c r="AO2" s="23"/>
      <c r="AP2" s="22"/>
      <c r="AQ2" s="21"/>
      <c r="AR2" s="23"/>
    </row>
    <row r="3" spans="1:48" s="20" customFormat="1" ht="20.100000000000001" customHeight="1">
      <c r="A3" s="21"/>
      <c r="B3" s="423" t="s">
        <v>21</v>
      </c>
      <c r="C3" s="423"/>
      <c r="D3" s="423"/>
      <c r="E3" s="423"/>
      <c r="F3" s="423"/>
      <c r="G3" s="423"/>
      <c r="H3" s="423"/>
      <c r="I3" s="22"/>
      <c r="J3" s="105"/>
      <c r="K3" s="23"/>
      <c r="L3" s="22"/>
      <c r="M3" s="105"/>
      <c r="N3" s="23"/>
      <c r="O3" s="22"/>
      <c r="P3" s="105"/>
      <c r="Q3" s="23"/>
      <c r="R3" s="22"/>
      <c r="S3" s="105"/>
      <c r="T3" s="23"/>
      <c r="U3" s="22"/>
      <c r="V3" s="105"/>
      <c r="W3" s="23"/>
      <c r="X3" s="22"/>
      <c r="Y3" s="105"/>
      <c r="Z3" s="23"/>
      <c r="AA3" s="22"/>
      <c r="AB3" s="105"/>
      <c r="AC3" s="23"/>
      <c r="AD3" s="22"/>
      <c r="AE3" s="105"/>
      <c r="AF3" s="23"/>
      <c r="AG3" s="22"/>
      <c r="AH3" s="105"/>
      <c r="AI3" s="23"/>
      <c r="AJ3" s="22"/>
      <c r="AK3" s="105"/>
      <c r="AL3" s="23"/>
      <c r="AM3" s="22"/>
      <c r="AN3" s="105"/>
      <c r="AO3" s="23"/>
      <c r="AP3" s="22"/>
      <c r="AQ3" s="105"/>
      <c r="AR3" s="23"/>
    </row>
    <row r="4" spans="1:48" s="20" customFormat="1" ht="20.100000000000001" customHeight="1">
      <c r="A4" s="21"/>
      <c r="B4" s="423" t="s">
        <v>22</v>
      </c>
      <c r="C4" s="423"/>
      <c r="D4" s="423"/>
      <c r="E4" s="423"/>
      <c r="F4" s="423"/>
      <c r="G4" s="423"/>
      <c r="H4" s="423"/>
      <c r="I4" s="22"/>
      <c r="J4" s="106"/>
      <c r="K4" s="23"/>
      <c r="L4" s="22"/>
      <c r="M4" s="106"/>
      <c r="N4" s="23"/>
      <c r="O4" s="22"/>
      <c r="P4" s="106"/>
      <c r="Q4" s="23"/>
      <c r="R4" s="22"/>
      <c r="S4" s="106"/>
      <c r="T4" s="23"/>
      <c r="U4" s="22"/>
      <c r="V4" s="106"/>
      <c r="W4" s="23"/>
      <c r="X4" s="22"/>
      <c r="Y4" s="106"/>
      <c r="Z4" s="23"/>
      <c r="AA4" s="22"/>
      <c r="AB4" s="106"/>
      <c r="AC4" s="23"/>
      <c r="AD4" s="22"/>
      <c r="AE4" s="106"/>
      <c r="AF4" s="23"/>
      <c r="AG4" s="22"/>
      <c r="AH4" s="106"/>
      <c r="AI4" s="23"/>
      <c r="AJ4" s="22"/>
      <c r="AK4" s="106"/>
      <c r="AL4" s="23"/>
      <c r="AM4" s="22"/>
      <c r="AN4" s="106"/>
      <c r="AO4" s="23"/>
      <c r="AP4" s="22"/>
      <c r="AQ4" s="106"/>
      <c r="AR4" s="23"/>
    </row>
    <row r="5" spans="1:48" s="20" customFormat="1" ht="20.100000000000001" customHeight="1">
      <c r="A5" s="21"/>
      <c r="B5" s="423" t="s">
        <v>23</v>
      </c>
      <c r="C5" s="423"/>
      <c r="D5" s="423"/>
      <c r="E5" s="423"/>
      <c r="F5" s="423"/>
      <c r="G5" s="423"/>
      <c r="H5" s="423"/>
      <c r="I5" s="22"/>
      <c r="J5" s="21"/>
      <c r="K5" s="23"/>
      <c r="L5" s="22"/>
      <c r="M5" s="21"/>
      <c r="N5" s="23"/>
      <c r="O5" s="22"/>
      <c r="P5" s="21"/>
      <c r="Q5" s="23"/>
      <c r="R5" s="22"/>
      <c r="S5" s="21"/>
      <c r="T5" s="23"/>
      <c r="U5" s="22"/>
      <c r="V5" s="21"/>
      <c r="W5" s="23"/>
      <c r="X5" s="22"/>
      <c r="Y5" s="21"/>
      <c r="Z5" s="23"/>
      <c r="AA5" s="22"/>
      <c r="AB5" s="21"/>
      <c r="AC5" s="23"/>
      <c r="AD5" s="22"/>
      <c r="AE5" s="21"/>
      <c r="AF5" s="23"/>
      <c r="AG5" s="22"/>
      <c r="AH5" s="21"/>
      <c r="AI5" s="23"/>
      <c r="AJ5" s="22"/>
      <c r="AK5" s="21"/>
      <c r="AL5" s="23"/>
      <c r="AM5" s="22"/>
      <c r="AN5" s="21"/>
      <c r="AO5" s="23"/>
      <c r="AP5" s="22"/>
      <c r="AQ5" s="21"/>
      <c r="AR5" s="23"/>
    </row>
    <row r="6" spans="1:48" s="20" customFormat="1" ht="24.75" customHeight="1">
      <c r="A6" s="21"/>
      <c r="B6" s="425" t="s">
        <v>24</v>
      </c>
      <c r="C6" s="425"/>
      <c r="D6" s="425"/>
      <c r="E6" s="425"/>
      <c r="F6" s="425"/>
      <c r="G6" s="425"/>
      <c r="H6" s="425"/>
      <c r="I6" s="22"/>
      <c r="J6" s="21"/>
      <c r="K6" s="23"/>
      <c r="L6" s="22"/>
      <c r="M6" s="21"/>
      <c r="N6" s="23"/>
      <c r="O6" s="22"/>
      <c r="P6" s="21"/>
      <c r="Q6" s="23"/>
      <c r="R6" s="22"/>
      <c r="S6" s="21"/>
      <c r="T6" s="23"/>
      <c r="U6" s="22"/>
      <c r="V6" s="21"/>
      <c r="W6" s="23"/>
      <c r="X6" s="22"/>
      <c r="Y6" s="21"/>
      <c r="Z6" s="23"/>
      <c r="AA6" s="22"/>
      <c r="AB6" s="21"/>
      <c r="AC6" s="23"/>
      <c r="AD6" s="22"/>
      <c r="AE6" s="21"/>
      <c r="AF6" s="23"/>
      <c r="AG6" s="22"/>
      <c r="AH6" s="21"/>
      <c r="AI6" s="23"/>
      <c r="AJ6" s="22"/>
      <c r="AK6" s="21"/>
      <c r="AL6" s="23"/>
      <c r="AM6" s="22"/>
      <c r="AN6" s="21"/>
      <c r="AO6" s="23"/>
      <c r="AP6" s="22"/>
      <c r="AQ6" s="21"/>
      <c r="AR6" s="23"/>
    </row>
    <row r="7" spans="1:48" s="20" customFormat="1" ht="36.75" customHeight="1" thickBot="1">
      <c r="A7" s="21"/>
      <c r="B7" s="423" t="s">
        <v>25</v>
      </c>
      <c r="C7" s="423"/>
      <c r="D7" s="423"/>
      <c r="E7" s="423"/>
      <c r="F7" s="423"/>
      <c r="G7" s="423"/>
      <c r="H7" s="423"/>
      <c r="I7" s="22"/>
      <c r="J7" s="21"/>
      <c r="K7" s="23"/>
      <c r="L7" s="22"/>
      <c r="M7" s="21"/>
      <c r="N7" s="23"/>
      <c r="O7" s="22"/>
      <c r="P7" s="21"/>
      <c r="Q7" s="23"/>
      <c r="R7" s="22"/>
      <c r="S7" s="21"/>
      <c r="T7" s="23"/>
      <c r="U7" s="22"/>
      <c r="V7" s="21"/>
      <c r="W7" s="23"/>
      <c r="X7" s="22"/>
      <c r="Y7" s="21"/>
      <c r="Z7" s="23"/>
      <c r="AA7" s="22"/>
      <c r="AB7" s="21"/>
      <c r="AC7" s="23"/>
      <c r="AD7" s="22"/>
      <c r="AE7" s="21"/>
      <c r="AF7" s="23"/>
      <c r="AG7" s="22"/>
      <c r="AH7" s="21"/>
      <c r="AI7" s="23"/>
      <c r="AJ7" s="22"/>
      <c r="AK7" s="21"/>
      <c r="AL7" s="23"/>
      <c r="AM7" s="22"/>
      <c r="AN7" s="21"/>
      <c r="AO7" s="23"/>
      <c r="AP7" s="22"/>
      <c r="AQ7" s="21"/>
      <c r="AR7" s="23"/>
    </row>
    <row r="8" spans="1:48" s="20" customFormat="1" ht="18.75" hidden="1" thickBot="1"/>
    <row r="9" spans="1:48" s="10" customFormat="1" ht="13.5" hidden="1" thickBot="1">
      <c r="A9" s="336"/>
      <c r="B9" s="424" t="s">
        <v>54</v>
      </c>
      <c r="C9" s="424"/>
      <c r="D9" s="424"/>
      <c r="E9" s="424"/>
      <c r="F9" s="424"/>
      <c r="G9" s="424"/>
      <c r="H9" s="424"/>
      <c r="I9" s="16"/>
      <c r="J9" s="15"/>
      <c r="K9" s="15"/>
      <c r="L9" s="16"/>
      <c r="M9" s="15"/>
      <c r="N9" s="15"/>
      <c r="O9" s="16"/>
      <c r="P9" s="15"/>
      <c r="Q9" s="15"/>
      <c r="R9" s="16"/>
      <c r="S9" s="15"/>
      <c r="T9" s="15"/>
      <c r="U9" s="16"/>
      <c r="V9" s="15"/>
      <c r="W9" s="15"/>
      <c r="X9" s="16"/>
      <c r="Y9" s="15"/>
      <c r="Z9" s="15"/>
      <c r="AA9" s="16"/>
      <c r="AB9" s="15"/>
      <c r="AC9" s="15"/>
      <c r="AD9" s="16"/>
      <c r="AE9" s="15"/>
      <c r="AF9" s="15"/>
      <c r="AG9" s="16"/>
      <c r="AH9" s="15"/>
      <c r="AI9" s="15"/>
      <c r="AJ9" s="16"/>
      <c r="AK9" s="15"/>
      <c r="AL9" s="15"/>
      <c r="AM9" s="16"/>
      <c r="AN9" s="15"/>
      <c r="AO9" s="15"/>
      <c r="AP9" s="16"/>
      <c r="AQ9" s="15"/>
      <c r="AR9" s="15"/>
      <c r="AS9" s="335"/>
      <c r="AT9" s="335"/>
      <c r="AU9" s="335"/>
      <c r="AV9" s="335"/>
    </row>
    <row r="10" spans="1:48" s="2" customFormat="1" ht="20.100000000000001" customHeight="1" thickTop="1" thickBot="1">
      <c r="A10" s="337"/>
      <c r="B10" s="138"/>
      <c r="C10" s="6"/>
      <c r="D10" s="11"/>
      <c r="E10" s="12"/>
      <c r="F10" s="12"/>
      <c r="G10" s="193" t="s">
        <v>55</v>
      </c>
      <c r="H10" s="194" t="s">
        <v>56</v>
      </c>
      <c r="I10" s="399" t="s">
        <v>37</v>
      </c>
      <c r="J10" s="399"/>
      <c r="K10" s="399"/>
      <c r="L10" s="399" t="s">
        <v>37</v>
      </c>
      <c r="M10" s="399"/>
      <c r="N10" s="399"/>
      <c r="O10" s="399" t="s">
        <v>37</v>
      </c>
      <c r="P10" s="399"/>
      <c r="Q10" s="399"/>
      <c r="R10" s="399" t="s">
        <v>37</v>
      </c>
      <c r="S10" s="399"/>
      <c r="T10" s="399"/>
      <c r="U10" s="399" t="s">
        <v>37</v>
      </c>
      <c r="V10" s="399"/>
      <c r="W10" s="399"/>
      <c r="X10" s="399" t="s">
        <v>37</v>
      </c>
      <c r="Y10" s="399"/>
      <c r="Z10" s="399"/>
      <c r="AA10" s="399" t="s">
        <v>37</v>
      </c>
      <c r="AB10" s="399"/>
      <c r="AC10" s="399"/>
      <c r="AD10" s="399" t="s">
        <v>37</v>
      </c>
      <c r="AE10" s="399"/>
      <c r="AF10" s="399"/>
      <c r="AG10" s="399" t="s">
        <v>46</v>
      </c>
      <c r="AH10" s="399"/>
      <c r="AI10" s="399"/>
      <c r="AJ10" s="399" t="s">
        <v>37</v>
      </c>
      <c r="AK10" s="399"/>
      <c r="AL10" s="399"/>
      <c r="AM10" s="399" t="s">
        <v>37</v>
      </c>
      <c r="AN10" s="399"/>
      <c r="AO10" s="399"/>
      <c r="AP10" s="399" t="s">
        <v>37</v>
      </c>
      <c r="AQ10" s="399"/>
      <c r="AR10" s="399"/>
      <c r="AS10" s="241"/>
      <c r="AT10" s="338"/>
      <c r="AU10" s="338"/>
      <c r="AV10" s="241" t="s">
        <v>53</v>
      </c>
    </row>
    <row r="11" spans="1:48" s="3" customFormat="1" ht="20.25" customHeight="1" thickTop="1">
      <c r="A11" s="13"/>
      <c r="B11" s="404"/>
      <c r="C11" s="404"/>
      <c r="D11" s="404"/>
      <c r="E11" s="404"/>
      <c r="F11" s="404"/>
      <c r="G11" s="404"/>
      <c r="H11" s="404"/>
      <c r="I11" s="400">
        <v>3</v>
      </c>
      <c r="J11" s="400"/>
      <c r="K11" s="400"/>
      <c r="L11" s="400">
        <v>6</v>
      </c>
      <c r="M11" s="400"/>
      <c r="N11" s="400"/>
      <c r="O11" s="400">
        <v>7</v>
      </c>
      <c r="P11" s="400"/>
      <c r="Q11" s="400"/>
      <c r="R11" s="400">
        <v>8</v>
      </c>
      <c r="S11" s="400"/>
      <c r="T11" s="400"/>
      <c r="U11" s="400">
        <v>9</v>
      </c>
      <c r="V11" s="400"/>
      <c r="W11" s="400"/>
      <c r="X11" s="400">
        <v>10</v>
      </c>
      <c r="Y11" s="400"/>
      <c r="Z11" s="400"/>
      <c r="AA11" s="400">
        <v>13</v>
      </c>
      <c r="AB11" s="400"/>
      <c r="AC11" s="400"/>
      <c r="AD11" s="400">
        <v>14</v>
      </c>
      <c r="AE11" s="400"/>
      <c r="AF11" s="400"/>
      <c r="AG11" s="400">
        <v>16</v>
      </c>
      <c r="AH11" s="400"/>
      <c r="AI11" s="400"/>
      <c r="AJ11" s="400">
        <v>17</v>
      </c>
      <c r="AK11" s="400"/>
      <c r="AL11" s="400"/>
      <c r="AM11" s="400">
        <v>18</v>
      </c>
      <c r="AN11" s="400"/>
      <c r="AO11" s="400"/>
      <c r="AP11" s="400">
        <v>19</v>
      </c>
      <c r="AQ11" s="400"/>
      <c r="AR11" s="400"/>
    </row>
    <row r="12" spans="1:48" s="4" customFormat="1" ht="17.25" customHeight="1" thickBot="1">
      <c r="A12" s="339"/>
      <c r="B12" s="405" t="s">
        <v>2</v>
      </c>
      <c r="C12" s="405"/>
      <c r="D12" s="405"/>
      <c r="E12" s="405"/>
      <c r="F12" s="405"/>
      <c r="G12" s="405"/>
      <c r="H12" s="405"/>
      <c r="I12" s="406" t="s">
        <v>36</v>
      </c>
      <c r="J12" s="406"/>
      <c r="K12" s="406"/>
      <c r="L12" s="398" t="s">
        <v>38</v>
      </c>
      <c r="M12" s="398"/>
      <c r="N12" s="398"/>
      <c r="O12" s="398" t="s">
        <v>39</v>
      </c>
      <c r="P12" s="398"/>
      <c r="Q12" s="398"/>
      <c r="R12" s="398" t="s">
        <v>40</v>
      </c>
      <c r="S12" s="398"/>
      <c r="T12" s="398"/>
      <c r="U12" s="398" t="s">
        <v>41</v>
      </c>
      <c r="V12" s="398"/>
      <c r="W12" s="398"/>
      <c r="X12" s="398" t="s">
        <v>42</v>
      </c>
      <c r="Y12" s="398"/>
      <c r="Z12" s="398"/>
      <c r="AA12" s="398" t="s">
        <v>43</v>
      </c>
      <c r="AB12" s="398"/>
      <c r="AC12" s="398"/>
      <c r="AD12" s="398" t="s">
        <v>44</v>
      </c>
      <c r="AE12" s="398"/>
      <c r="AF12" s="398"/>
      <c r="AG12" s="398" t="s">
        <v>45</v>
      </c>
      <c r="AH12" s="398"/>
      <c r="AI12" s="398"/>
      <c r="AJ12" s="398" t="s">
        <v>47</v>
      </c>
      <c r="AK12" s="398"/>
      <c r="AL12" s="398"/>
      <c r="AM12" s="398" t="s">
        <v>48</v>
      </c>
      <c r="AN12" s="398"/>
      <c r="AO12" s="398"/>
      <c r="AP12" s="398" t="s">
        <v>49</v>
      </c>
      <c r="AQ12" s="398"/>
      <c r="AR12" s="398"/>
      <c r="AS12" s="340"/>
      <c r="AT12" s="340"/>
      <c r="AU12" s="340"/>
      <c r="AV12" s="340"/>
    </row>
    <row r="13" spans="1:48" ht="30.6" customHeight="1" thickBot="1">
      <c r="A13" s="25"/>
      <c r="B13" s="413"/>
      <c r="C13" s="414"/>
      <c r="D13" s="414"/>
      <c r="E13" s="414"/>
      <c r="F13" s="414"/>
      <c r="G13" s="414"/>
      <c r="H13" s="415"/>
      <c r="I13" s="383"/>
      <c r="J13" s="384"/>
      <c r="K13" s="384"/>
      <c r="L13" s="383"/>
      <c r="M13" s="384"/>
      <c r="N13" s="384"/>
      <c r="O13" s="383"/>
      <c r="P13" s="384"/>
      <c r="Q13" s="384"/>
      <c r="R13" s="383"/>
      <c r="S13" s="384"/>
      <c r="T13" s="384"/>
      <c r="U13" s="383"/>
      <c r="V13" s="384"/>
      <c r="W13" s="384"/>
      <c r="X13" s="383"/>
      <c r="Y13" s="384"/>
      <c r="Z13" s="384"/>
      <c r="AA13" s="383"/>
      <c r="AB13" s="384"/>
      <c r="AC13" s="384"/>
      <c r="AD13" s="383"/>
      <c r="AE13" s="384"/>
      <c r="AF13" s="384"/>
      <c r="AG13" s="383"/>
      <c r="AH13" s="384"/>
      <c r="AI13" s="384"/>
      <c r="AJ13" s="383"/>
      <c r="AK13" s="384"/>
      <c r="AL13" s="384"/>
      <c r="AM13" s="383"/>
      <c r="AN13" s="384"/>
      <c r="AO13" s="384"/>
      <c r="AP13" s="383"/>
      <c r="AQ13" s="384"/>
      <c r="AR13" s="385"/>
      <c r="AS13" s="26"/>
      <c r="AT13" s="26"/>
      <c r="AU13" s="26"/>
      <c r="AV13" s="26"/>
    </row>
    <row r="14" spans="1:48" ht="36" customHeight="1" thickBot="1">
      <c r="A14" s="25"/>
      <c r="B14" s="139" t="s">
        <v>57</v>
      </c>
      <c r="C14" s="140" t="s">
        <v>58</v>
      </c>
      <c r="D14" s="107" t="s">
        <v>59</v>
      </c>
      <c r="E14" s="107" t="s">
        <v>60</v>
      </c>
      <c r="F14" s="108" t="s">
        <v>61</v>
      </c>
      <c r="G14" s="107" t="s">
        <v>62</v>
      </c>
      <c r="H14" s="109" t="s">
        <v>63</v>
      </c>
      <c r="I14" s="110" t="s">
        <v>62</v>
      </c>
      <c r="J14" s="107" t="s">
        <v>64</v>
      </c>
      <c r="K14" s="228" t="s">
        <v>65</v>
      </c>
      <c r="L14" s="110" t="s">
        <v>62</v>
      </c>
      <c r="M14" s="107" t="s">
        <v>64</v>
      </c>
      <c r="N14" s="228" t="s">
        <v>65</v>
      </c>
      <c r="O14" s="110" t="s">
        <v>62</v>
      </c>
      <c r="P14" s="107" t="s">
        <v>64</v>
      </c>
      <c r="Q14" s="228" t="s">
        <v>65</v>
      </c>
      <c r="R14" s="110" t="s">
        <v>62</v>
      </c>
      <c r="S14" s="107" t="s">
        <v>64</v>
      </c>
      <c r="T14" s="228" t="s">
        <v>65</v>
      </c>
      <c r="U14" s="110" t="s">
        <v>62</v>
      </c>
      <c r="V14" s="107" t="s">
        <v>64</v>
      </c>
      <c r="W14" s="228" t="s">
        <v>65</v>
      </c>
      <c r="X14" s="110" t="s">
        <v>62</v>
      </c>
      <c r="Y14" s="107" t="s">
        <v>64</v>
      </c>
      <c r="Z14" s="228" t="s">
        <v>65</v>
      </c>
      <c r="AA14" s="110" t="s">
        <v>62</v>
      </c>
      <c r="AB14" s="107" t="s">
        <v>64</v>
      </c>
      <c r="AC14" s="228" t="s">
        <v>65</v>
      </c>
      <c r="AD14" s="110" t="s">
        <v>62</v>
      </c>
      <c r="AE14" s="107" t="s">
        <v>64</v>
      </c>
      <c r="AF14" s="228" t="s">
        <v>65</v>
      </c>
      <c r="AG14" s="110" t="s">
        <v>62</v>
      </c>
      <c r="AH14" s="107" t="s">
        <v>64</v>
      </c>
      <c r="AI14" s="228" t="s">
        <v>65</v>
      </c>
      <c r="AJ14" s="110" t="s">
        <v>62</v>
      </c>
      <c r="AK14" s="107" t="s">
        <v>64</v>
      </c>
      <c r="AL14" s="228" t="s">
        <v>65</v>
      </c>
      <c r="AM14" s="110" t="s">
        <v>62</v>
      </c>
      <c r="AN14" s="107" t="s">
        <v>64</v>
      </c>
      <c r="AO14" s="228" t="s">
        <v>65</v>
      </c>
      <c r="AP14" s="110" t="s">
        <v>62</v>
      </c>
      <c r="AQ14" s="107" t="s">
        <v>64</v>
      </c>
      <c r="AR14" s="309" t="s">
        <v>65</v>
      </c>
      <c r="AS14" s="26"/>
      <c r="AT14" s="26"/>
      <c r="AU14" s="26"/>
      <c r="AV14" s="26"/>
    </row>
    <row r="15" spans="1:48" ht="20.25" customHeight="1">
      <c r="A15" s="25"/>
      <c r="B15" s="220" t="s">
        <v>66</v>
      </c>
      <c r="C15" s="221"/>
      <c r="D15" s="221"/>
      <c r="E15" s="221"/>
      <c r="F15" s="222"/>
      <c r="G15" s="221"/>
      <c r="H15" s="223">
        <v>13908732481</v>
      </c>
      <c r="I15" s="224"/>
      <c r="J15" s="225">
        <v>13908732481</v>
      </c>
      <c r="K15" s="229"/>
      <c r="L15" s="224"/>
      <c r="M15" s="225">
        <v>12545552433</v>
      </c>
      <c r="N15" s="229"/>
      <c r="O15" s="224"/>
      <c r="P15" s="225">
        <v>13390382752</v>
      </c>
      <c r="Q15" s="229"/>
      <c r="R15" s="224"/>
      <c r="S15" s="225">
        <v>11094851565</v>
      </c>
      <c r="T15" s="229"/>
      <c r="U15" s="224"/>
      <c r="V15" s="225">
        <v>12702898480</v>
      </c>
      <c r="W15" s="229"/>
      <c r="X15" s="224"/>
      <c r="Y15" s="225">
        <v>13725672820</v>
      </c>
      <c r="Z15" s="229"/>
      <c r="AA15" s="224"/>
      <c r="AB15" s="225">
        <v>13064095080</v>
      </c>
      <c r="AC15" s="229"/>
      <c r="AD15" s="224"/>
      <c r="AE15" s="225">
        <v>12443618510</v>
      </c>
      <c r="AF15" s="229"/>
      <c r="AG15" s="224"/>
      <c r="AH15" s="225">
        <v>0</v>
      </c>
      <c r="AI15" s="229"/>
      <c r="AJ15" s="224"/>
      <c r="AK15" s="225">
        <v>13101441068</v>
      </c>
      <c r="AL15" s="229"/>
      <c r="AM15" s="224"/>
      <c r="AN15" s="225">
        <v>12188563868</v>
      </c>
      <c r="AO15" s="229"/>
      <c r="AP15" s="224"/>
      <c r="AQ15" s="225">
        <v>10888304013</v>
      </c>
      <c r="AR15" s="310"/>
      <c r="AS15" s="26"/>
      <c r="AT15" s="26"/>
      <c r="AU15" s="26"/>
      <c r="AV15" s="26"/>
    </row>
    <row r="16" spans="1:48" ht="30.6" customHeight="1">
      <c r="A16" s="25"/>
      <c r="B16" s="141">
        <v>1</v>
      </c>
      <c r="C16" s="142" t="s">
        <v>67</v>
      </c>
      <c r="D16" s="143" t="s">
        <v>68</v>
      </c>
      <c r="E16" s="142" t="s">
        <v>69</v>
      </c>
      <c r="F16" s="144">
        <v>20</v>
      </c>
      <c r="G16" s="145">
        <v>1093309</v>
      </c>
      <c r="H16" s="146">
        <v>21866180</v>
      </c>
      <c r="I16" s="147">
        <v>1093309</v>
      </c>
      <c r="J16" s="148">
        <v>21866180</v>
      </c>
      <c r="K16" s="230" t="s">
        <v>329</v>
      </c>
      <c r="L16" s="147">
        <v>1093309</v>
      </c>
      <c r="M16" s="148">
        <v>21866180</v>
      </c>
      <c r="N16" s="230" t="s">
        <v>329</v>
      </c>
      <c r="O16" s="147">
        <v>1093308</v>
      </c>
      <c r="P16" s="148">
        <v>21866160</v>
      </c>
      <c r="Q16" s="230" t="s">
        <v>329</v>
      </c>
      <c r="R16" s="147">
        <v>1093309</v>
      </c>
      <c r="S16" s="148">
        <v>21866180</v>
      </c>
      <c r="T16" s="230" t="s">
        <v>329</v>
      </c>
      <c r="U16" s="147">
        <v>1065980</v>
      </c>
      <c r="V16" s="148">
        <v>21319600</v>
      </c>
      <c r="W16" s="230" t="s">
        <v>329</v>
      </c>
      <c r="X16" s="147">
        <v>1078932</v>
      </c>
      <c r="Y16" s="148">
        <v>21578640</v>
      </c>
      <c r="Z16" s="230" t="s">
        <v>329</v>
      </c>
      <c r="AA16" s="147">
        <v>1093309</v>
      </c>
      <c r="AB16" s="148">
        <v>21866180</v>
      </c>
      <c r="AC16" s="230" t="s">
        <v>329</v>
      </c>
      <c r="AD16" s="147">
        <v>1093300</v>
      </c>
      <c r="AE16" s="148">
        <v>21866000</v>
      </c>
      <c r="AF16" s="230" t="s">
        <v>329</v>
      </c>
      <c r="AG16" s="147"/>
      <c r="AH16" s="148">
        <v>0</v>
      </c>
      <c r="AI16" s="230" t="s">
        <v>330</v>
      </c>
      <c r="AJ16" s="147">
        <v>1093309</v>
      </c>
      <c r="AK16" s="148">
        <v>21866180</v>
      </c>
      <c r="AL16" s="230" t="s">
        <v>329</v>
      </c>
      <c r="AM16" s="147">
        <v>1093309</v>
      </c>
      <c r="AN16" s="148">
        <v>21866180</v>
      </c>
      <c r="AO16" s="230" t="s">
        <v>329</v>
      </c>
      <c r="AP16" s="147">
        <v>1093309</v>
      </c>
      <c r="AQ16" s="148">
        <v>21866180</v>
      </c>
      <c r="AR16" s="311" t="s">
        <v>329</v>
      </c>
      <c r="AS16" s="26"/>
      <c r="AT16" s="26"/>
      <c r="AU16" s="26"/>
      <c r="AV16" s="26"/>
    </row>
    <row r="17" spans="1:44" ht="30.6" customHeight="1">
      <c r="A17" s="25"/>
      <c r="B17" s="141">
        <v>2</v>
      </c>
      <c r="C17" s="142" t="s">
        <v>70</v>
      </c>
      <c r="D17" s="143" t="s">
        <v>71</v>
      </c>
      <c r="E17" s="142" t="s">
        <v>72</v>
      </c>
      <c r="F17" s="144">
        <v>1508</v>
      </c>
      <c r="G17" s="145">
        <v>110684</v>
      </c>
      <c r="H17" s="146">
        <v>166911472</v>
      </c>
      <c r="I17" s="147">
        <v>110684</v>
      </c>
      <c r="J17" s="148">
        <v>166911472</v>
      </c>
      <c r="K17" s="230" t="s">
        <v>329</v>
      </c>
      <c r="L17" s="147">
        <v>110684</v>
      </c>
      <c r="M17" s="148">
        <v>166911472</v>
      </c>
      <c r="N17" s="230" t="s">
        <v>329</v>
      </c>
      <c r="O17" s="147">
        <v>106771</v>
      </c>
      <c r="P17" s="148">
        <v>161010668</v>
      </c>
      <c r="Q17" s="230" t="s">
        <v>329</v>
      </c>
      <c r="R17" s="147">
        <v>110684</v>
      </c>
      <c r="S17" s="148">
        <v>166911472</v>
      </c>
      <c r="T17" s="230" t="s">
        <v>329</v>
      </c>
      <c r="U17" s="147">
        <v>107920</v>
      </c>
      <c r="V17" s="148">
        <v>162743360</v>
      </c>
      <c r="W17" s="230" t="s">
        <v>329</v>
      </c>
      <c r="X17" s="147">
        <v>109229</v>
      </c>
      <c r="Y17" s="148">
        <v>164717332</v>
      </c>
      <c r="Z17" s="230" t="s">
        <v>329</v>
      </c>
      <c r="AA17" s="147">
        <v>110684</v>
      </c>
      <c r="AB17" s="148">
        <v>166911472</v>
      </c>
      <c r="AC17" s="230" t="s">
        <v>329</v>
      </c>
      <c r="AD17" s="147">
        <v>110680</v>
      </c>
      <c r="AE17" s="148">
        <v>166905440</v>
      </c>
      <c r="AF17" s="230" t="s">
        <v>329</v>
      </c>
      <c r="AG17" s="147"/>
      <c r="AH17" s="148">
        <v>0</v>
      </c>
      <c r="AI17" s="230" t="s">
        <v>330</v>
      </c>
      <c r="AJ17" s="147">
        <v>110684</v>
      </c>
      <c r="AK17" s="148">
        <v>166911472</v>
      </c>
      <c r="AL17" s="230" t="s">
        <v>329</v>
      </c>
      <c r="AM17" s="147">
        <v>110684</v>
      </c>
      <c r="AN17" s="148">
        <v>166911472</v>
      </c>
      <c r="AO17" s="230" t="s">
        <v>329</v>
      </c>
      <c r="AP17" s="147">
        <v>110684</v>
      </c>
      <c r="AQ17" s="148">
        <v>166911472</v>
      </c>
      <c r="AR17" s="311" t="s">
        <v>329</v>
      </c>
    </row>
    <row r="18" spans="1:44" ht="30.6" customHeight="1">
      <c r="A18" s="25"/>
      <c r="B18" s="141">
        <v>3</v>
      </c>
      <c r="C18" s="142" t="s">
        <v>73</v>
      </c>
      <c r="D18" s="143" t="s">
        <v>74</v>
      </c>
      <c r="E18" s="142" t="s">
        <v>75</v>
      </c>
      <c r="F18" s="144">
        <v>514</v>
      </c>
      <c r="G18" s="145">
        <v>67080</v>
      </c>
      <c r="H18" s="146">
        <v>34479120</v>
      </c>
      <c r="I18" s="147">
        <v>67080</v>
      </c>
      <c r="J18" s="148">
        <v>34479120</v>
      </c>
      <c r="K18" s="230" t="s">
        <v>329</v>
      </c>
      <c r="L18" s="147">
        <v>67080</v>
      </c>
      <c r="M18" s="148">
        <v>34479120</v>
      </c>
      <c r="N18" s="230" t="s">
        <v>329</v>
      </c>
      <c r="O18" s="147">
        <v>59365</v>
      </c>
      <c r="P18" s="148">
        <v>30513610</v>
      </c>
      <c r="Q18" s="230" t="s">
        <v>329</v>
      </c>
      <c r="R18" s="147">
        <v>67080</v>
      </c>
      <c r="S18" s="148">
        <v>34479120</v>
      </c>
      <c r="T18" s="230" t="s">
        <v>329</v>
      </c>
      <c r="U18" s="147">
        <v>65400</v>
      </c>
      <c r="V18" s="148">
        <v>33615600</v>
      </c>
      <c r="W18" s="230" t="s">
        <v>329</v>
      </c>
      <c r="X18" s="147">
        <v>66198</v>
      </c>
      <c r="Y18" s="148">
        <v>34025772</v>
      </c>
      <c r="Z18" s="230" t="s">
        <v>329</v>
      </c>
      <c r="AA18" s="147">
        <v>67080</v>
      </c>
      <c r="AB18" s="148">
        <v>34479120</v>
      </c>
      <c r="AC18" s="230" t="s">
        <v>329</v>
      </c>
      <c r="AD18" s="147">
        <v>67070</v>
      </c>
      <c r="AE18" s="148">
        <v>34473980</v>
      </c>
      <c r="AF18" s="230" t="s">
        <v>329</v>
      </c>
      <c r="AG18" s="147"/>
      <c r="AH18" s="148">
        <v>0</v>
      </c>
      <c r="AI18" s="230" t="s">
        <v>330</v>
      </c>
      <c r="AJ18" s="147">
        <v>67080</v>
      </c>
      <c r="AK18" s="148">
        <v>34479120</v>
      </c>
      <c r="AL18" s="230" t="s">
        <v>329</v>
      </c>
      <c r="AM18" s="147">
        <v>67080</v>
      </c>
      <c r="AN18" s="148">
        <v>34479120</v>
      </c>
      <c r="AO18" s="230" t="s">
        <v>329</v>
      </c>
      <c r="AP18" s="147">
        <v>67080</v>
      </c>
      <c r="AQ18" s="148">
        <v>34479120</v>
      </c>
      <c r="AR18" s="311" t="s">
        <v>329</v>
      </c>
    </row>
    <row r="19" spans="1:44" ht="30.6" customHeight="1">
      <c r="A19" s="25"/>
      <c r="B19" s="141">
        <v>4</v>
      </c>
      <c r="C19" s="142" t="s">
        <v>76</v>
      </c>
      <c r="D19" s="143" t="s">
        <v>77</v>
      </c>
      <c r="E19" s="142" t="s">
        <v>75</v>
      </c>
      <c r="F19" s="144">
        <v>4346</v>
      </c>
      <c r="G19" s="145">
        <v>4233</v>
      </c>
      <c r="H19" s="146">
        <v>18396618</v>
      </c>
      <c r="I19" s="147">
        <v>4233</v>
      </c>
      <c r="J19" s="148">
        <v>18396618</v>
      </c>
      <c r="K19" s="230" t="s">
        <v>329</v>
      </c>
      <c r="L19" s="147">
        <v>4233</v>
      </c>
      <c r="M19" s="148">
        <v>18396618</v>
      </c>
      <c r="N19" s="230" t="s">
        <v>329</v>
      </c>
      <c r="O19" s="147">
        <v>4232</v>
      </c>
      <c r="P19" s="148">
        <v>18392272</v>
      </c>
      <c r="Q19" s="230" t="s">
        <v>329</v>
      </c>
      <c r="R19" s="147">
        <v>4233</v>
      </c>
      <c r="S19" s="148">
        <v>18396618</v>
      </c>
      <c r="T19" s="230" t="s">
        <v>329</v>
      </c>
      <c r="U19" s="147">
        <v>4130</v>
      </c>
      <c r="V19" s="148">
        <v>17948980</v>
      </c>
      <c r="W19" s="230" t="s">
        <v>329</v>
      </c>
      <c r="X19" s="147">
        <v>4177</v>
      </c>
      <c r="Y19" s="148">
        <v>18153242</v>
      </c>
      <c r="Z19" s="230" t="s">
        <v>329</v>
      </c>
      <c r="AA19" s="147">
        <v>4233</v>
      </c>
      <c r="AB19" s="148">
        <v>18396618</v>
      </c>
      <c r="AC19" s="230" t="s">
        <v>329</v>
      </c>
      <c r="AD19" s="147">
        <v>4230</v>
      </c>
      <c r="AE19" s="148">
        <v>18383580</v>
      </c>
      <c r="AF19" s="230" t="s">
        <v>329</v>
      </c>
      <c r="AG19" s="147"/>
      <c r="AH19" s="148">
        <v>0</v>
      </c>
      <c r="AI19" s="230" t="s">
        <v>330</v>
      </c>
      <c r="AJ19" s="147">
        <v>4233</v>
      </c>
      <c r="AK19" s="148">
        <v>18396618</v>
      </c>
      <c r="AL19" s="230" t="s">
        <v>329</v>
      </c>
      <c r="AM19" s="147">
        <v>4233</v>
      </c>
      <c r="AN19" s="148">
        <v>18396618</v>
      </c>
      <c r="AO19" s="230" t="s">
        <v>329</v>
      </c>
      <c r="AP19" s="147">
        <v>4233</v>
      </c>
      <c r="AQ19" s="148">
        <v>18396618</v>
      </c>
      <c r="AR19" s="311" t="s">
        <v>329</v>
      </c>
    </row>
    <row r="20" spans="1:44" ht="30.6" customHeight="1">
      <c r="A20" s="25"/>
      <c r="B20" s="141">
        <v>5</v>
      </c>
      <c r="C20" s="142" t="s">
        <v>78</v>
      </c>
      <c r="D20" s="143" t="s">
        <v>79</v>
      </c>
      <c r="E20" s="142" t="s">
        <v>72</v>
      </c>
      <c r="F20" s="144">
        <v>47845</v>
      </c>
      <c r="G20" s="145">
        <v>65583</v>
      </c>
      <c r="H20" s="146">
        <v>3137818635</v>
      </c>
      <c r="I20" s="147">
        <v>65583</v>
      </c>
      <c r="J20" s="148">
        <v>3137818635</v>
      </c>
      <c r="K20" s="230" t="s">
        <v>329</v>
      </c>
      <c r="L20" s="147">
        <v>58000</v>
      </c>
      <c r="M20" s="148">
        <v>2775010000</v>
      </c>
      <c r="N20" s="230" t="s">
        <v>329</v>
      </c>
      <c r="O20" s="147">
        <v>61069</v>
      </c>
      <c r="P20" s="148">
        <v>2921846305</v>
      </c>
      <c r="Q20" s="230" t="s">
        <v>329</v>
      </c>
      <c r="R20" s="147">
        <v>48901</v>
      </c>
      <c r="S20" s="148">
        <v>2339668345</v>
      </c>
      <c r="T20" s="230" t="s">
        <v>329</v>
      </c>
      <c r="U20" s="147">
        <v>60010</v>
      </c>
      <c r="V20" s="148">
        <v>2871178450</v>
      </c>
      <c r="W20" s="230" t="s">
        <v>329</v>
      </c>
      <c r="X20" s="147">
        <v>64721</v>
      </c>
      <c r="Y20" s="148">
        <v>3096576245</v>
      </c>
      <c r="Z20" s="230" t="s">
        <v>329</v>
      </c>
      <c r="AA20" s="147">
        <v>52300</v>
      </c>
      <c r="AB20" s="148">
        <v>2502293500</v>
      </c>
      <c r="AC20" s="230" t="s">
        <v>329</v>
      </c>
      <c r="AD20" s="147">
        <v>50080</v>
      </c>
      <c r="AE20" s="148">
        <v>2396077600</v>
      </c>
      <c r="AF20" s="230" t="s">
        <v>329</v>
      </c>
      <c r="AG20" s="147"/>
      <c r="AH20" s="148">
        <v>0</v>
      </c>
      <c r="AI20" s="230" t="s">
        <v>330</v>
      </c>
      <c r="AJ20" s="147">
        <v>65583</v>
      </c>
      <c r="AK20" s="148">
        <v>3137818635</v>
      </c>
      <c r="AL20" s="230" t="s">
        <v>329</v>
      </c>
      <c r="AM20" s="147">
        <v>65583</v>
      </c>
      <c r="AN20" s="148">
        <v>3137818635</v>
      </c>
      <c r="AO20" s="230" t="s">
        <v>329</v>
      </c>
      <c r="AP20" s="147">
        <v>25000</v>
      </c>
      <c r="AQ20" s="148">
        <v>1196125000</v>
      </c>
      <c r="AR20" s="311" t="s">
        <v>329</v>
      </c>
    </row>
    <row r="21" spans="1:44" ht="30.6" customHeight="1">
      <c r="A21" s="25"/>
      <c r="B21" s="141">
        <v>6</v>
      </c>
      <c r="C21" s="142" t="s">
        <v>80</v>
      </c>
      <c r="D21" s="143" t="s">
        <v>81</v>
      </c>
      <c r="E21" s="142" t="s">
        <v>72</v>
      </c>
      <c r="F21" s="144">
        <v>391703</v>
      </c>
      <c r="G21" s="145">
        <v>10619</v>
      </c>
      <c r="H21" s="146">
        <v>4159494157</v>
      </c>
      <c r="I21" s="147">
        <v>10619</v>
      </c>
      <c r="J21" s="148">
        <v>4159494157</v>
      </c>
      <c r="K21" s="230" t="s">
        <v>329</v>
      </c>
      <c r="L21" s="147">
        <v>9400</v>
      </c>
      <c r="M21" s="148">
        <v>3682008200</v>
      </c>
      <c r="N21" s="230" t="s">
        <v>329</v>
      </c>
      <c r="O21" s="147">
        <v>10618</v>
      </c>
      <c r="P21" s="148">
        <v>4159102454</v>
      </c>
      <c r="Q21" s="230" t="s">
        <v>329</v>
      </c>
      <c r="R21" s="147">
        <v>7489</v>
      </c>
      <c r="S21" s="148">
        <v>2933463767</v>
      </c>
      <c r="T21" s="230" t="s">
        <v>329</v>
      </c>
      <c r="U21" s="147">
        <v>9720</v>
      </c>
      <c r="V21" s="148">
        <v>3807353160</v>
      </c>
      <c r="W21" s="230" t="s">
        <v>329</v>
      </c>
      <c r="X21" s="147">
        <v>10479</v>
      </c>
      <c r="Y21" s="148">
        <v>4104655737</v>
      </c>
      <c r="Z21" s="230" t="s">
        <v>329</v>
      </c>
      <c r="AA21" s="147">
        <v>10619</v>
      </c>
      <c r="AB21" s="148">
        <v>4159494157</v>
      </c>
      <c r="AC21" s="230" t="s">
        <v>329</v>
      </c>
      <c r="AD21" s="147">
        <v>9500</v>
      </c>
      <c r="AE21" s="148">
        <v>3721178500</v>
      </c>
      <c r="AF21" s="230" t="s">
        <v>329</v>
      </c>
      <c r="AG21" s="147"/>
      <c r="AH21" s="148">
        <v>0</v>
      </c>
      <c r="AI21" s="230" t="s">
        <v>330</v>
      </c>
      <c r="AJ21" s="147">
        <v>10000</v>
      </c>
      <c r="AK21" s="148">
        <v>3917030000</v>
      </c>
      <c r="AL21" s="230" t="s">
        <v>329</v>
      </c>
      <c r="AM21" s="147">
        <v>9100</v>
      </c>
      <c r="AN21" s="148">
        <v>3564497300</v>
      </c>
      <c r="AO21" s="230" t="s">
        <v>329</v>
      </c>
      <c r="AP21" s="147">
        <v>9360</v>
      </c>
      <c r="AQ21" s="148">
        <v>3666340080</v>
      </c>
      <c r="AR21" s="311" t="s">
        <v>329</v>
      </c>
    </row>
    <row r="22" spans="1:44" ht="30.6" customHeight="1">
      <c r="A22" s="25"/>
      <c r="B22" s="141">
        <v>7</v>
      </c>
      <c r="C22" s="142" t="s">
        <v>82</v>
      </c>
      <c r="D22" s="143" t="s">
        <v>83</v>
      </c>
      <c r="E22" s="142" t="s">
        <v>72</v>
      </c>
      <c r="F22" s="144">
        <v>149600</v>
      </c>
      <c r="G22" s="145">
        <v>9708</v>
      </c>
      <c r="H22" s="146">
        <v>1452316800</v>
      </c>
      <c r="I22" s="147">
        <v>9708</v>
      </c>
      <c r="J22" s="148">
        <v>1452316800</v>
      </c>
      <c r="K22" s="230" t="s">
        <v>329</v>
      </c>
      <c r="L22" s="147">
        <v>9156</v>
      </c>
      <c r="M22" s="148">
        <v>1369737600</v>
      </c>
      <c r="N22" s="230" t="s">
        <v>329</v>
      </c>
      <c r="O22" s="147">
        <v>9135</v>
      </c>
      <c r="P22" s="148">
        <v>1366596000</v>
      </c>
      <c r="Q22" s="230" t="s">
        <v>329</v>
      </c>
      <c r="R22" s="147">
        <v>6357</v>
      </c>
      <c r="S22" s="148">
        <v>951007200</v>
      </c>
      <c r="T22" s="230" t="s">
        <v>329</v>
      </c>
      <c r="U22" s="147">
        <v>8880</v>
      </c>
      <c r="V22" s="148">
        <v>1328448000</v>
      </c>
      <c r="W22" s="230" t="s">
        <v>329</v>
      </c>
      <c r="X22" s="147">
        <v>9580</v>
      </c>
      <c r="Y22" s="148">
        <v>1433168000</v>
      </c>
      <c r="Z22" s="230" t="s">
        <v>329</v>
      </c>
      <c r="AA22" s="147">
        <v>9708</v>
      </c>
      <c r="AB22" s="148">
        <v>1452316800</v>
      </c>
      <c r="AC22" s="230" t="s">
        <v>329</v>
      </c>
      <c r="AD22" s="147">
        <v>9500</v>
      </c>
      <c r="AE22" s="148">
        <v>1421200000</v>
      </c>
      <c r="AF22" s="230" t="s">
        <v>329</v>
      </c>
      <c r="AG22" s="147"/>
      <c r="AH22" s="148">
        <v>0</v>
      </c>
      <c r="AI22" s="230" t="s">
        <v>330</v>
      </c>
      <c r="AJ22" s="147">
        <v>9708</v>
      </c>
      <c r="AK22" s="148">
        <v>1452316800</v>
      </c>
      <c r="AL22" s="230" t="s">
        <v>329</v>
      </c>
      <c r="AM22" s="147">
        <v>9708</v>
      </c>
      <c r="AN22" s="148">
        <v>1452316800</v>
      </c>
      <c r="AO22" s="230" t="s">
        <v>329</v>
      </c>
      <c r="AP22" s="147">
        <v>9708</v>
      </c>
      <c r="AQ22" s="148">
        <v>1452316800</v>
      </c>
      <c r="AR22" s="311" t="s">
        <v>329</v>
      </c>
    </row>
    <row r="23" spans="1:44" ht="30.6" customHeight="1">
      <c r="A23" s="25"/>
      <c r="B23" s="141">
        <v>8</v>
      </c>
      <c r="C23" s="142" t="s">
        <v>84</v>
      </c>
      <c r="D23" s="143" t="s">
        <v>85</v>
      </c>
      <c r="E23" s="142" t="s">
        <v>72</v>
      </c>
      <c r="F23" s="144">
        <v>1900</v>
      </c>
      <c r="G23" s="145">
        <v>13091</v>
      </c>
      <c r="H23" s="146">
        <v>24872900</v>
      </c>
      <c r="I23" s="147">
        <v>13091</v>
      </c>
      <c r="J23" s="148">
        <v>24872900</v>
      </c>
      <c r="K23" s="230" t="s">
        <v>329</v>
      </c>
      <c r="L23" s="147">
        <v>13091</v>
      </c>
      <c r="M23" s="148">
        <v>24872900</v>
      </c>
      <c r="N23" s="230" t="s">
        <v>329</v>
      </c>
      <c r="O23" s="147">
        <v>13090</v>
      </c>
      <c r="P23" s="148">
        <v>24871000</v>
      </c>
      <c r="Q23" s="230" t="s">
        <v>329</v>
      </c>
      <c r="R23" s="147">
        <v>13091</v>
      </c>
      <c r="S23" s="148">
        <v>24872900</v>
      </c>
      <c r="T23" s="230" t="s">
        <v>329</v>
      </c>
      <c r="U23" s="147">
        <v>12760</v>
      </c>
      <c r="V23" s="148">
        <v>24244000</v>
      </c>
      <c r="W23" s="230" t="s">
        <v>329</v>
      </c>
      <c r="X23" s="147">
        <v>12919</v>
      </c>
      <c r="Y23" s="148">
        <v>24546100</v>
      </c>
      <c r="Z23" s="230" t="s">
        <v>329</v>
      </c>
      <c r="AA23" s="147">
        <v>13091</v>
      </c>
      <c r="AB23" s="148">
        <v>24872900</v>
      </c>
      <c r="AC23" s="230" t="s">
        <v>329</v>
      </c>
      <c r="AD23" s="147">
        <v>13090</v>
      </c>
      <c r="AE23" s="148">
        <v>24871000</v>
      </c>
      <c r="AF23" s="230" t="s">
        <v>329</v>
      </c>
      <c r="AG23" s="147"/>
      <c r="AH23" s="148">
        <v>0</v>
      </c>
      <c r="AI23" s="230" t="s">
        <v>330</v>
      </c>
      <c r="AJ23" s="147">
        <v>13091</v>
      </c>
      <c r="AK23" s="148">
        <v>24872900</v>
      </c>
      <c r="AL23" s="230" t="s">
        <v>329</v>
      </c>
      <c r="AM23" s="147">
        <v>13091</v>
      </c>
      <c r="AN23" s="148">
        <v>24872900</v>
      </c>
      <c r="AO23" s="230" t="s">
        <v>329</v>
      </c>
      <c r="AP23" s="147">
        <v>13091</v>
      </c>
      <c r="AQ23" s="148">
        <v>24872900</v>
      </c>
      <c r="AR23" s="311" t="s">
        <v>329</v>
      </c>
    </row>
    <row r="24" spans="1:44" ht="30.6" customHeight="1">
      <c r="A24" s="25"/>
      <c r="B24" s="141">
        <v>9</v>
      </c>
      <c r="C24" s="142" t="s">
        <v>86</v>
      </c>
      <c r="D24" s="143" t="s">
        <v>87</v>
      </c>
      <c r="E24" s="142" t="s">
        <v>72</v>
      </c>
      <c r="F24" s="144">
        <v>41507</v>
      </c>
      <c r="G24" s="145">
        <v>98608</v>
      </c>
      <c r="H24" s="146">
        <v>4092922256</v>
      </c>
      <c r="I24" s="147">
        <v>98608</v>
      </c>
      <c r="J24" s="148">
        <v>4092922256</v>
      </c>
      <c r="K24" s="230" t="s">
        <v>329</v>
      </c>
      <c r="L24" s="147">
        <v>88000</v>
      </c>
      <c r="M24" s="148">
        <v>3652616000</v>
      </c>
      <c r="N24" s="230" t="s">
        <v>329</v>
      </c>
      <c r="O24" s="147">
        <v>93789</v>
      </c>
      <c r="P24" s="148">
        <v>3892900023</v>
      </c>
      <c r="Q24" s="230" t="s">
        <v>329</v>
      </c>
      <c r="R24" s="147">
        <v>91660</v>
      </c>
      <c r="S24" s="148">
        <v>3804531620</v>
      </c>
      <c r="T24" s="230" t="s">
        <v>329</v>
      </c>
      <c r="U24" s="147">
        <v>88750</v>
      </c>
      <c r="V24" s="148">
        <v>3683746250</v>
      </c>
      <c r="W24" s="230" t="s">
        <v>329</v>
      </c>
      <c r="X24" s="147">
        <v>97311</v>
      </c>
      <c r="Y24" s="148">
        <v>4039087677</v>
      </c>
      <c r="Z24" s="230" t="s">
        <v>329</v>
      </c>
      <c r="AA24" s="147">
        <v>93570</v>
      </c>
      <c r="AB24" s="148">
        <v>3883809990</v>
      </c>
      <c r="AC24" s="230" t="s">
        <v>329</v>
      </c>
      <c r="AD24" s="147">
        <v>92500</v>
      </c>
      <c r="AE24" s="148">
        <v>3839397500</v>
      </c>
      <c r="AF24" s="230" t="s">
        <v>329</v>
      </c>
      <c r="AG24" s="147"/>
      <c r="AH24" s="148">
        <v>0</v>
      </c>
      <c r="AI24" s="230" t="s">
        <v>330</v>
      </c>
      <c r="AJ24" s="147">
        <v>85000</v>
      </c>
      <c r="AK24" s="148">
        <v>3528095000</v>
      </c>
      <c r="AL24" s="230" t="s">
        <v>329</v>
      </c>
      <c r="AM24" s="147">
        <v>71500</v>
      </c>
      <c r="AN24" s="148">
        <v>2967750500</v>
      </c>
      <c r="AO24" s="230" t="s">
        <v>329</v>
      </c>
      <c r="AP24" s="147">
        <v>84500</v>
      </c>
      <c r="AQ24" s="148">
        <v>3507341500</v>
      </c>
      <c r="AR24" s="311" t="s">
        <v>329</v>
      </c>
    </row>
    <row r="25" spans="1:44" ht="30.6" customHeight="1">
      <c r="A25" s="25"/>
      <c r="B25" s="141">
        <v>10</v>
      </c>
      <c r="C25" s="142" t="s">
        <v>88</v>
      </c>
      <c r="D25" s="143" t="s">
        <v>89</v>
      </c>
      <c r="E25" s="142" t="s">
        <v>72</v>
      </c>
      <c r="F25" s="144">
        <v>41507</v>
      </c>
      <c r="G25" s="145">
        <v>10377</v>
      </c>
      <c r="H25" s="146">
        <v>430718139</v>
      </c>
      <c r="I25" s="147">
        <v>10377</v>
      </c>
      <c r="J25" s="148">
        <v>430718139</v>
      </c>
      <c r="K25" s="230" t="s">
        <v>329</v>
      </c>
      <c r="L25" s="147">
        <v>10377</v>
      </c>
      <c r="M25" s="148">
        <v>430718139</v>
      </c>
      <c r="N25" s="230" t="s">
        <v>329</v>
      </c>
      <c r="O25" s="147">
        <v>10376</v>
      </c>
      <c r="P25" s="148">
        <v>430676632</v>
      </c>
      <c r="Q25" s="230" t="s">
        <v>329</v>
      </c>
      <c r="R25" s="147">
        <v>10377</v>
      </c>
      <c r="S25" s="148">
        <v>430718139</v>
      </c>
      <c r="T25" s="230" t="s">
        <v>329</v>
      </c>
      <c r="U25" s="147">
        <v>10120</v>
      </c>
      <c r="V25" s="148">
        <v>420050840</v>
      </c>
      <c r="W25" s="230" t="s">
        <v>329</v>
      </c>
      <c r="X25" s="147">
        <v>10241</v>
      </c>
      <c r="Y25" s="148">
        <v>425073187</v>
      </c>
      <c r="Z25" s="230" t="s">
        <v>329</v>
      </c>
      <c r="AA25" s="147">
        <v>10377</v>
      </c>
      <c r="AB25" s="148">
        <v>430718139</v>
      </c>
      <c r="AC25" s="230" t="s">
        <v>329</v>
      </c>
      <c r="AD25" s="147">
        <v>10370</v>
      </c>
      <c r="AE25" s="148">
        <v>430427590</v>
      </c>
      <c r="AF25" s="230" t="s">
        <v>329</v>
      </c>
      <c r="AG25" s="147"/>
      <c r="AH25" s="148">
        <v>0</v>
      </c>
      <c r="AI25" s="230" t="s">
        <v>330</v>
      </c>
      <c r="AJ25" s="147">
        <v>10377</v>
      </c>
      <c r="AK25" s="148">
        <v>430718139</v>
      </c>
      <c r="AL25" s="230" t="s">
        <v>329</v>
      </c>
      <c r="AM25" s="147">
        <v>10377</v>
      </c>
      <c r="AN25" s="148">
        <v>430718139</v>
      </c>
      <c r="AO25" s="230" t="s">
        <v>329</v>
      </c>
      <c r="AP25" s="147">
        <v>10377</v>
      </c>
      <c r="AQ25" s="148">
        <v>430718139</v>
      </c>
      <c r="AR25" s="311" t="s">
        <v>329</v>
      </c>
    </row>
    <row r="26" spans="1:44" ht="30.6" customHeight="1" thickBot="1">
      <c r="A26" s="25"/>
      <c r="B26" s="141">
        <v>11</v>
      </c>
      <c r="C26" s="142" t="s">
        <v>90</v>
      </c>
      <c r="D26" s="143" t="s">
        <v>91</v>
      </c>
      <c r="E26" s="142" t="s">
        <v>92</v>
      </c>
      <c r="F26" s="144">
        <v>49442</v>
      </c>
      <c r="G26" s="145">
        <v>7462</v>
      </c>
      <c r="H26" s="146">
        <v>368936204</v>
      </c>
      <c r="I26" s="147">
        <v>7462</v>
      </c>
      <c r="J26" s="148">
        <v>368936204</v>
      </c>
      <c r="K26" s="230" t="s">
        <v>329</v>
      </c>
      <c r="L26" s="147">
        <v>7462</v>
      </c>
      <c r="M26" s="148">
        <v>368936204</v>
      </c>
      <c r="N26" s="230" t="s">
        <v>329</v>
      </c>
      <c r="O26" s="147">
        <v>7334</v>
      </c>
      <c r="P26" s="148">
        <v>362607628</v>
      </c>
      <c r="Q26" s="230" t="s">
        <v>329</v>
      </c>
      <c r="R26" s="147">
        <v>7462</v>
      </c>
      <c r="S26" s="148">
        <v>368936204</v>
      </c>
      <c r="T26" s="230" t="s">
        <v>329</v>
      </c>
      <c r="U26" s="147">
        <v>6720</v>
      </c>
      <c r="V26" s="148">
        <v>332250240</v>
      </c>
      <c r="W26" s="230" t="s">
        <v>329</v>
      </c>
      <c r="X26" s="147">
        <v>7364</v>
      </c>
      <c r="Y26" s="148">
        <v>364090888</v>
      </c>
      <c r="Z26" s="230" t="s">
        <v>329</v>
      </c>
      <c r="AA26" s="147">
        <v>7462</v>
      </c>
      <c r="AB26" s="148">
        <v>368936204</v>
      </c>
      <c r="AC26" s="230" t="s">
        <v>329</v>
      </c>
      <c r="AD26" s="147">
        <v>7460</v>
      </c>
      <c r="AE26" s="148">
        <v>368837320</v>
      </c>
      <c r="AF26" s="230" t="s">
        <v>329</v>
      </c>
      <c r="AG26" s="147"/>
      <c r="AH26" s="148">
        <v>0</v>
      </c>
      <c r="AI26" s="230" t="s">
        <v>330</v>
      </c>
      <c r="AJ26" s="147">
        <v>7462</v>
      </c>
      <c r="AK26" s="148">
        <v>368936204</v>
      </c>
      <c r="AL26" s="230" t="s">
        <v>329</v>
      </c>
      <c r="AM26" s="147">
        <v>7462</v>
      </c>
      <c r="AN26" s="148">
        <v>368936204</v>
      </c>
      <c r="AO26" s="230" t="s">
        <v>329</v>
      </c>
      <c r="AP26" s="147">
        <v>7462</v>
      </c>
      <c r="AQ26" s="148">
        <v>368936204</v>
      </c>
      <c r="AR26" s="311" t="s">
        <v>329</v>
      </c>
    </row>
    <row r="27" spans="1:44" ht="20.45" customHeight="1">
      <c r="A27" s="25"/>
      <c r="B27" s="220" t="s">
        <v>93</v>
      </c>
      <c r="C27" s="221"/>
      <c r="D27" s="221"/>
      <c r="E27" s="221"/>
      <c r="F27" s="222"/>
      <c r="G27" s="221"/>
      <c r="H27" s="223">
        <v>5163224195</v>
      </c>
      <c r="I27" s="224"/>
      <c r="J27" s="225">
        <v>5163224195</v>
      </c>
      <c r="K27" s="229"/>
      <c r="L27" s="224"/>
      <c r="M27" s="225">
        <v>4451524000</v>
      </c>
      <c r="N27" s="229"/>
      <c r="O27" s="224"/>
      <c r="P27" s="225">
        <v>5155442818</v>
      </c>
      <c r="Q27" s="229"/>
      <c r="R27" s="224"/>
      <c r="S27" s="225">
        <v>4574346494</v>
      </c>
      <c r="T27" s="229"/>
      <c r="U27" s="224"/>
      <c r="V27" s="225">
        <v>4787044930</v>
      </c>
      <c r="W27" s="229"/>
      <c r="X27" s="224"/>
      <c r="Y27" s="225">
        <v>5095370668</v>
      </c>
      <c r="Z27" s="229"/>
      <c r="AA27" s="224"/>
      <c r="AB27" s="225">
        <v>5163224195</v>
      </c>
      <c r="AC27" s="229"/>
      <c r="AD27" s="224"/>
      <c r="AE27" s="225">
        <v>4948679390</v>
      </c>
      <c r="AF27" s="229"/>
      <c r="AG27" s="224"/>
      <c r="AH27" s="225">
        <v>0</v>
      </c>
      <c r="AI27" s="229"/>
      <c r="AJ27" s="224"/>
      <c r="AK27" s="225">
        <v>4997479275</v>
      </c>
      <c r="AL27" s="229"/>
      <c r="AM27" s="224"/>
      <c r="AN27" s="225">
        <v>5163224195</v>
      </c>
      <c r="AO27" s="229"/>
      <c r="AP27" s="224"/>
      <c r="AQ27" s="225">
        <v>4530937610</v>
      </c>
      <c r="AR27" s="310"/>
    </row>
    <row r="28" spans="1:44" ht="30.6" customHeight="1">
      <c r="A28" s="25"/>
      <c r="B28" s="141">
        <v>12</v>
      </c>
      <c r="C28" s="142" t="s">
        <v>94</v>
      </c>
      <c r="D28" s="143" t="s">
        <v>95</v>
      </c>
      <c r="E28" s="142" t="s">
        <v>92</v>
      </c>
      <c r="F28" s="144">
        <v>250000</v>
      </c>
      <c r="G28" s="145">
        <v>925</v>
      </c>
      <c r="H28" s="146">
        <v>231250000</v>
      </c>
      <c r="I28" s="147">
        <v>925</v>
      </c>
      <c r="J28" s="148">
        <v>231250000</v>
      </c>
      <c r="K28" s="230" t="s">
        <v>329</v>
      </c>
      <c r="L28" s="147">
        <v>925</v>
      </c>
      <c r="M28" s="148">
        <v>231250000</v>
      </c>
      <c r="N28" s="230" t="s">
        <v>329</v>
      </c>
      <c r="O28" s="147">
        <v>894</v>
      </c>
      <c r="P28" s="148">
        <v>223500000</v>
      </c>
      <c r="Q28" s="230" t="s">
        <v>329</v>
      </c>
      <c r="R28" s="147">
        <v>925</v>
      </c>
      <c r="S28" s="148">
        <v>231250000</v>
      </c>
      <c r="T28" s="230" t="s">
        <v>329</v>
      </c>
      <c r="U28" s="147">
        <v>900</v>
      </c>
      <c r="V28" s="148">
        <v>225000000</v>
      </c>
      <c r="W28" s="230" t="s">
        <v>329</v>
      </c>
      <c r="X28" s="147">
        <v>913</v>
      </c>
      <c r="Y28" s="148">
        <v>228250000</v>
      </c>
      <c r="Z28" s="230" t="s">
        <v>329</v>
      </c>
      <c r="AA28" s="147">
        <v>925</v>
      </c>
      <c r="AB28" s="148">
        <v>231250000</v>
      </c>
      <c r="AC28" s="230" t="s">
        <v>329</v>
      </c>
      <c r="AD28" s="147">
        <v>920</v>
      </c>
      <c r="AE28" s="148">
        <v>230000000</v>
      </c>
      <c r="AF28" s="230" t="s">
        <v>329</v>
      </c>
      <c r="AG28" s="147"/>
      <c r="AH28" s="148">
        <v>0</v>
      </c>
      <c r="AI28" s="230" t="s">
        <v>330</v>
      </c>
      <c r="AJ28" s="147">
        <v>925</v>
      </c>
      <c r="AK28" s="148">
        <v>231250000</v>
      </c>
      <c r="AL28" s="230" t="s">
        <v>329</v>
      </c>
      <c r="AM28" s="147">
        <v>925</v>
      </c>
      <c r="AN28" s="148">
        <v>231250000</v>
      </c>
      <c r="AO28" s="230" t="s">
        <v>329</v>
      </c>
      <c r="AP28" s="147">
        <v>925</v>
      </c>
      <c r="AQ28" s="148">
        <v>231250000</v>
      </c>
      <c r="AR28" s="311" t="s">
        <v>329</v>
      </c>
    </row>
    <row r="29" spans="1:44" ht="30.6" customHeight="1">
      <c r="A29" s="25"/>
      <c r="B29" s="141">
        <v>13</v>
      </c>
      <c r="C29" s="142" t="s">
        <v>96</v>
      </c>
      <c r="D29" s="143" t="s">
        <v>97</v>
      </c>
      <c r="E29" s="142" t="s">
        <v>72</v>
      </c>
      <c r="F29" s="144">
        <v>6520</v>
      </c>
      <c r="G29" s="145">
        <v>115421</v>
      </c>
      <c r="H29" s="146">
        <v>752544920</v>
      </c>
      <c r="I29" s="147">
        <v>115421</v>
      </c>
      <c r="J29" s="148">
        <v>752544920</v>
      </c>
      <c r="K29" s="230" t="s">
        <v>329</v>
      </c>
      <c r="L29" s="147">
        <v>108000</v>
      </c>
      <c r="M29" s="148">
        <v>704160000</v>
      </c>
      <c r="N29" s="230" t="s">
        <v>329</v>
      </c>
      <c r="O29" s="147">
        <v>115420</v>
      </c>
      <c r="P29" s="148">
        <v>752538400</v>
      </c>
      <c r="Q29" s="230" t="s">
        <v>329</v>
      </c>
      <c r="R29" s="147">
        <v>102098</v>
      </c>
      <c r="S29" s="148">
        <v>665678960</v>
      </c>
      <c r="T29" s="230" t="s">
        <v>329</v>
      </c>
      <c r="U29" s="147">
        <v>106760</v>
      </c>
      <c r="V29" s="148">
        <v>696075200</v>
      </c>
      <c r="W29" s="230" t="s">
        <v>329</v>
      </c>
      <c r="X29" s="147">
        <v>113903</v>
      </c>
      <c r="Y29" s="148">
        <v>742647560</v>
      </c>
      <c r="Z29" s="230" t="s">
        <v>329</v>
      </c>
      <c r="AA29" s="147">
        <v>115421</v>
      </c>
      <c r="AB29" s="148">
        <v>752544920</v>
      </c>
      <c r="AC29" s="230" t="s">
        <v>329</v>
      </c>
      <c r="AD29" s="147">
        <v>115420</v>
      </c>
      <c r="AE29" s="148">
        <v>752538400</v>
      </c>
      <c r="AF29" s="230" t="s">
        <v>329</v>
      </c>
      <c r="AG29" s="147"/>
      <c r="AH29" s="148">
        <v>0</v>
      </c>
      <c r="AI29" s="230" t="s">
        <v>330</v>
      </c>
      <c r="AJ29" s="147">
        <v>90000</v>
      </c>
      <c r="AK29" s="148">
        <v>586800000</v>
      </c>
      <c r="AL29" s="230" t="s">
        <v>329</v>
      </c>
      <c r="AM29" s="147">
        <v>115421</v>
      </c>
      <c r="AN29" s="148">
        <v>752544920</v>
      </c>
      <c r="AO29" s="230" t="s">
        <v>329</v>
      </c>
      <c r="AP29" s="147">
        <v>115421</v>
      </c>
      <c r="AQ29" s="148">
        <v>752544920</v>
      </c>
      <c r="AR29" s="311" t="s">
        <v>329</v>
      </c>
    </row>
    <row r="30" spans="1:44" ht="30.6" customHeight="1">
      <c r="A30" s="25"/>
      <c r="B30" s="141">
        <v>14</v>
      </c>
      <c r="C30" s="142" t="s">
        <v>98</v>
      </c>
      <c r="D30" s="143" t="s">
        <v>99</v>
      </c>
      <c r="E30" s="142" t="s">
        <v>72</v>
      </c>
      <c r="F30" s="144">
        <v>17703</v>
      </c>
      <c r="G30" s="145">
        <v>163275</v>
      </c>
      <c r="H30" s="146">
        <v>2890457325</v>
      </c>
      <c r="I30" s="147">
        <v>163275</v>
      </c>
      <c r="J30" s="148">
        <v>2890457325</v>
      </c>
      <c r="K30" s="230" t="s">
        <v>329</v>
      </c>
      <c r="L30" s="147">
        <v>138000</v>
      </c>
      <c r="M30" s="148">
        <v>2443014000</v>
      </c>
      <c r="N30" s="230" t="s">
        <v>329</v>
      </c>
      <c r="O30" s="147">
        <v>163274</v>
      </c>
      <c r="P30" s="148">
        <v>2890439622</v>
      </c>
      <c r="Q30" s="230" t="s">
        <v>329</v>
      </c>
      <c r="R30" s="147">
        <v>144198</v>
      </c>
      <c r="S30" s="148">
        <v>2552737194</v>
      </c>
      <c r="T30" s="230" t="s">
        <v>329</v>
      </c>
      <c r="U30" s="147">
        <v>151030</v>
      </c>
      <c r="V30" s="148">
        <v>2673684090</v>
      </c>
      <c r="W30" s="230" t="s">
        <v>329</v>
      </c>
      <c r="X30" s="147">
        <v>161128</v>
      </c>
      <c r="Y30" s="148">
        <v>2852448984</v>
      </c>
      <c r="Z30" s="230" t="s">
        <v>329</v>
      </c>
      <c r="AA30" s="147">
        <v>163275</v>
      </c>
      <c r="AB30" s="148">
        <v>2890457325</v>
      </c>
      <c r="AC30" s="230" t="s">
        <v>329</v>
      </c>
      <c r="AD30" s="147">
        <v>155270</v>
      </c>
      <c r="AE30" s="148">
        <v>2748744810</v>
      </c>
      <c r="AF30" s="230" t="s">
        <v>329</v>
      </c>
      <c r="AG30" s="147"/>
      <c r="AH30" s="148">
        <v>0</v>
      </c>
      <c r="AI30" s="230" t="s">
        <v>330</v>
      </c>
      <c r="AJ30" s="147">
        <v>163275</v>
      </c>
      <c r="AK30" s="148">
        <v>2890457325</v>
      </c>
      <c r="AL30" s="230" t="s">
        <v>329</v>
      </c>
      <c r="AM30" s="147">
        <v>163275</v>
      </c>
      <c r="AN30" s="148">
        <v>2890457325</v>
      </c>
      <c r="AO30" s="230" t="s">
        <v>329</v>
      </c>
      <c r="AP30" s="147">
        <v>140270</v>
      </c>
      <c r="AQ30" s="148">
        <v>2483199810</v>
      </c>
      <c r="AR30" s="311" t="s">
        <v>329</v>
      </c>
    </row>
    <row r="31" spans="1:44" ht="30.6" customHeight="1" thickBot="1">
      <c r="A31" s="25"/>
      <c r="B31" s="141">
        <v>15</v>
      </c>
      <c r="C31" s="142" t="s">
        <v>100</v>
      </c>
      <c r="D31" s="143" t="s">
        <v>101</v>
      </c>
      <c r="E31" s="142" t="s">
        <v>72</v>
      </c>
      <c r="F31" s="144">
        <v>7154</v>
      </c>
      <c r="G31" s="145">
        <v>180175</v>
      </c>
      <c r="H31" s="146">
        <v>1288971950</v>
      </c>
      <c r="I31" s="147">
        <v>180175</v>
      </c>
      <c r="J31" s="148">
        <v>1288971950</v>
      </c>
      <c r="K31" s="230" t="s">
        <v>329</v>
      </c>
      <c r="L31" s="147">
        <v>150000</v>
      </c>
      <c r="M31" s="148">
        <v>1073100000</v>
      </c>
      <c r="N31" s="230" t="s">
        <v>329</v>
      </c>
      <c r="O31" s="147">
        <v>180174</v>
      </c>
      <c r="P31" s="148">
        <v>1288964796</v>
      </c>
      <c r="Q31" s="230" t="s">
        <v>329</v>
      </c>
      <c r="R31" s="147">
        <v>157210</v>
      </c>
      <c r="S31" s="148">
        <v>1124680340</v>
      </c>
      <c r="T31" s="230" t="s">
        <v>329</v>
      </c>
      <c r="U31" s="147">
        <v>166660</v>
      </c>
      <c r="V31" s="148">
        <v>1192285640</v>
      </c>
      <c r="W31" s="230" t="s">
        <v>329</v>
      </c>
      <c r="X31" s="147">
        <v>177806</v>
      </c>
      <c r="Y31" s="148">
        <v>1272024124</v>
      </c>
      <c r="Z31" s="230" t="s">
        <v>329</v>
      </c>
      <c r="AA31" s="147">
        <v>180175</v>
      </c>
      <c r="AB31" s="148">
        <v>1288971950</v>
      </c>
      <c r="AC31" s="230" t="s">
        <v>329</v>
      </c>
      <c r="AD31" s="147">
        <v>170170</v>
      </c>
      <c r="AE31" s="148">
        <v>1217396180</v>
      </c>
      <c r="AF31" s="230" t="s">
        <v>329</v>
      </c>
      <c r="AG31" s="147"/>
      <c r="AH31" s="148">
        <v>0</v>
      </c>
      <c r="AI31" s="230" t="s">
        <v>330</v>
      </c>
      <c r="AJ31" s="147">
        <v>180175</v>
      </c>
      <c r="AK31" s="148">
        <v>1288971950</v>
      </c>
      <c r="AL31" s="230" t="s">
        <v>329</v>
      </c>
      <c r="AM31" s="147">
        <v>180175</v>
      </c>
      <c r="AN31" s="148">
        <v>1288971950</v>
      </c>
      <c r="AO31" s="230" t="s">
        <v>329</v>
      </c>
      <c r="AP31" s="147">
        <v>148720</v>
      </c>
      <c r="AQ31" s="148">
        <v>1063942880</v>
      </c>
      <c r="AR31" s="311" t="s">
        <v>329</v>
      </c>
    </row>
    <row r="32" spans="1:44" ht="22.5" customHeight="1">
      <c r="A32" s="25"/>
      <c r="B32" s="220" t="s">
        <v>102</v>
      </c>
      <c r="C32" s="221"/>
      <c r="D32" s="221"/>
      <c r="E32" s="221"/>
      <c r="F32" s="222"/>
      <c r="G32" s="221"/>
      <c r="H32" s="223">
        <v>2678727603</v>
      </c>
      <c r="I32" s="224"/>
      <c r="J32" s="225">
        <v>2678727603</v>
      </c>
      <c r="K32" s="229"/>
      <c r="L32" s="224"/>
      <c r="M32" s="225">
        <v>2487289874</v>
      </c>
      <c r="N32" s="229"/>
      <c r="O32" s="224"/>
      <c r="P32" s="225">
        <v>2630730738</v>
      </c>
      <c r="Q32" s="229"/>
      <c r="R32" s="224"/>
      <c r="S32" s="225">
        <v>2335340285</v>
      </c>
      <c r="T32" s="229"/>
      <c r="U32" s="224"/>
      <c r="V32" s="225">
        <v>2480409310</v>
      </c>
      <c r="W32" s="229"/>
      <c r="X32" s="224"/>
      <c r="Y32" s="225">
        <v>2643505862</v>
      </c>
      <c r="Z32" s="229"/>
      <c r="AA32" s="224"/>
      <c r="AB32" s="225">
        <v>2678727603</v>
      </c>
      <c r="AC32" s="229"/>
      <c r="AD32" s="224"/>
      <c r="AE32" s="225">
        <v>2658955960</v>
      </c>
      <c r="AF32" s="229"/>
      <c r="AG32" s="224"/>
      <c r="AH32" s="225">
        <v>0</v>
      </c>
      <c r="AI32" s="229"/>
      <c r="AJ32" s="224"/>
      <c r="AK32" s="225">
        <v>2656011203</v>
      </c>
      <c r="AL32" s="229"/>
      <c r="AM32" s="224"/>
      <c r="AN32" s="225">
        <v>2678727603</v>
      </c>
      <c r="AO32" s="229"/>
      <c r="AP32" s="224"/>
      <c r="AQ32" s="225">
        <v>2678727603</v>
      </c>
      <c r="AR32" s="310"/>
    </row>
    <row r="33" spans="1:44" ht="40.5" customHeight="1">
      <c r="A33" s="25"/>
      <c r="B33" s="141">
        <v>16</v>
      </c>
      <c r="C33" s="142" t="s">
        <v>103</v>
      </c>
      <c r="D33" s="143" t="s">
        <v>104</v>
      </c>
      <c r="E33" s="142" t="s">
        <v>92</v>
      </c>
      <c r="F33" s="144">
        <v>14000</v>
      </c>
      <c r="G33" s="145">
        <v>2980</v>
      </c>
      <c r="H33" s="146">
        <v>41720000</v>
      </c>
      <c r="I33" s="147">
        <v>2980</v>
      </c>
      <c r="J33" s="148">
        <v>41720000</v>
      </c>
      <c r="K33" s="230" t="s">
        <v>329</v>
      </c>
      <c r="L33" s="147">
        <v>2980</v>
      </c>
      <c r="M33" s="148">
        <v>41720000</v>
      </c>
      <c r="N33" s="230" t="s">
        <v>329</v>
      </c>
      <c r="O33" s="147">
        <v>2879</v>
      </c>
      <c r="P33" s="148">
        <v>40306000</v>
      </c>
      <c r="Q33" s="230" t="s">
        <v>329</v>
      </c>
      <c r="R33" s="147">
        <v>2980</v>
      </c>
      <c r="S33" s="148">
        <v>41720000</v>
      </c>
      <c r="T33" s="230" t="s">
        <v>329</v>
      </c>
      <c r="U33" s="147">
        <v>2700</v>
      </c>
      <c r="V33" s="148">
        <v>37800000</v>
      </c>
      <c r="W33" s="230" t="s">
        <v>329</v>
      </c>
      <c r="X33" s="147">
        <v>2941</v>
      </c>
      <c r="Y33" s="148">
        <v>41174000</v>
      </c>
      <c r="Z33" s="230" t="s">
        <v>329</v>
      </c>
      <c r="AA33" s="147">
        <v>2980</v>
      </c>
      <c r="AB33" s="148">
        <v>41720000</v>
      </c>
      <c r="AC33" s="230" t="s">
        <v>329</v>
      </c>
      <c r="AD33" s="147">
        <v>2970</v>
      </c>
      <c r="AE33" s="148">
        <v>41580000</v>
      </c>
      <c r="AF33" s="230" t="s">
        <v>329</v>
      </c>
      <c r="AG33" s="147"/>
      <c r="AH33" s="148">
        <v>0</v>
      </c>
      <c r="AI33" s="230" t="s">
        <v>330</v>
      </c>
      <c r="AJ33" s="147">
        <v>2980</v>
      </c>
      <c r="AK33" s="148">
        <v>41720000</v>
      </c>
      <c r="AL33" s="230" t="s">
        <v>329</v>
      </c>
      <c r="AM33" s="147">
        <v>2980</v>
      </c>
      <c r="AN33" s="148">
        <v>41720000</v>
      </c>
      <c r="AO33" s="230" t="s">
        <v>329</v>
      </c>
      <c r="AP33" s="147">
        <v>2980</v>
      </c>
      <c r="AQ33" s="148">
        <v>41720000</v>
      </c>
      <c r="AR33" s="311" t="s">
        <v>329</v>
      </c>
    </row>
    <row r="34" spans="1:44" ht="30.6" customHeight="1">
      <c r="A34" s="25"/>
      <c r="B34" s="141">
        <v>17</v>
      </c>
      <c r="C34" s="142" t="s">
        <v>105</v>
      </c>
      <c r="D34" s="143" t="s">
        <v>106</v>
      </c>
      <c r="E34" s="142" t="s">
        <v>72</v>
      </c>
      <c r="F34" s="144">
        <v>1960</v>
      </c>
      <c r="G34" s="145">
        <v>871590</v>
      </c>
      <c r="H34" s="146">
        <v>1708316400</v>
      </c>
      <c r="I34" s="147">
        <v>871590</v>
      </c>
      <c r="J34" s="148">
        <v>1708316400</v>
      </c>
      <c r="K34" s="230" t="s">
        <v>329</v>
      </c>
      <c r="L34" s="147">
        <v>803000</v>
      </c>
      <c r="M34" s="148">
        <v>1573880000</v>
      </c>
      <c r="N34" s="230" t="s">
        <v>329</v>
      </c>
      <c r="O34" s="147">
        <v>863746</v>
      </c>
      <c r="P34" s="148">
        <v>1692942160</v>
      </c>
      <c r="Q34" s="230" t="s">
        <v>329</v>
      </c>
      <c r="R34" s="147">
        <v>740685</v>
      </c>
      <c r="S34" s="148">
        <v>1451742600</v>
      </c>
      <c r="T34" s="230" t="s">
        <v>329</v>
      </c>
      <c r="U34" s="147">
        <v>806220</v>
      </c>
      <c r="V34" s="148">
        <v>1580191200</v>
      </c>
      <c r="W34" s="230" t="s">
        <v>329</v>
      </c>
      <c r="X34" s="147">
        <v>860129</v>
      </c>
      <c r="Y34" s="148">
        <v>1685852840</v>
      </c>
      <c r="Z34" s="230" t="s">
        <v>329</v>
      </c>
      <c r="AA34" s="147">
        <v>871590</v>
      </c>
      <c r="AB34" s="148">
        <v>1708316400</v>
      </c>
      <c r="AC34" s="230" t="s">
        <v>329</v>
      </c>
      <c r="AD34" s="147">
        <v>861580</v>
      </c>
      <c r="AE34" s="148">
        <v>1688696800</v>
      </c>
      <c r="AF34" s="230" t="s">
        <v>329</v>
      </c>
      <c r="AG34" s="147"/>
      <c r="AH34" s="148">
        <v>0</v>
      </c>
      <c r="AI34" s="230" t="s">
        <v>330</v>
      </c>
      <c r="AJ34" s="147">
        <v>860000</v>
      </c>
      <c r="AK34" s="148">
        <v>1685600000</v>
      </c>
      <c r="AL34" s="230" t="s">
        <v>329</v>
      </c>
      <c r="AM34" s="147">
        <v>871590</v>
      </c>
      <c r="AN34" s="148">
        <v>1708316400</v>
      </c>
      <c r="AO34" s="230" t="s">
        <v>329</v>
      </c>
      <c r="AP34" s="147">
        <v>871590</v>
      </c>
      <c r="AQ34" s="148">
        <v>1708316400</v>
      </c>
      <c r="AR34" s="311" t="s">
        <v>329</v>
      </c>
    </row>
    <row r="35" spans="1:44" ht="40.5" customHeight="1">
      <c r="A35" s="25"/>
      <c r="B35" s="141">
        <v>18</v>
      </c>
      <c r="C35" s="142" t="s">
        <v>107</v>
      </c>
      <c r="D35" s="143" t="s">
        <v>108</v>
      </c>
      <c r="E35" s="142" t="s">
        <v>72</v>
      </c>
      <c r="F35" s="144">
        <v>913</v>
      </c>
      <c r="G35" s="145">
        <v>902433</v>
      </c>
      <c r="H35" s="146">
        <v>823921329</v>
      </c>
      <c r="I35" s="147">
        <v>902433</v>
      </c>
      <c r="J35" s="148">
        <v>823921329</v>
      </c>
      <c r="K35" s="230" t="s">
        <v>329</v>
      </c>
      <c r="L35" s="147">
        <v>840000</v>
      </c>
      <c r="M35" s="148">
        <v>766920000</v>
      </c>
      <c r="N35" s="230" t="s">
        <v>329</v>
      </c>
      <c r="O35" s="147">
        <v>873751</v>
      </c>
      <c r="P35" s="148">
        <v>797734663</v>
      </c>
      <c r="Q35" s="230" t="s">
        <v>329</v>
      </c>
      <c r="R35" s="147">
        <v>807347</v>
      </c>
      <c r="S35" s="148">
        <v>737107811</v>
      </c>
      <c r="T35" s="230" t="s">
        <v>329</v>
      </c>
      <c r="U35" s="147">
        <v>834750</v>
      </c>
      <c r="V35" s="148">
        <v>762126750</v>
      </c>
      <c r="W35" s="230" t="s">
        <v>329</v>
      </c>
      <c r="X35" s="147">
        <v>890566</v>
      </c>
      <c r="Y35" s="148">
        <v>813086758</v>
      </c>
      <c r="Z35" s="230" t="s">
        <v>329</v>
      </c>
      <c r="AA35" s="147">
        <v>902433</v>
      </c>
      <c r="AB35" s="148">
        <v>823921329</v>
      </c>
      <c r="AC35" s="230" t="s">
        <v>329</v>
      </c>
      <c r="AD35" s="147">
        <v>902430</v>
      </c>
      <c r="AE35" s="148">
        <v>823918590</v>
      </c>
      <c r="AF35" s="230" t="s">
        <v>329</v>
      </c>
      <c r="AG35" s="147"/>
      <c r="AH35" s="148">
        <v>0</v>
      </c>
      <c r="AI35" s="230" t="s">
        <v>330</v>
      </c>
      <c r="AJ35" s="147">
        <v>902433</v>
      </c>
      <c r="AK35" s="148">
        <v>823921329</v>
      </c>
      <c r="AL35" s="230" t="s">
        <v>329</v>
      </c>
      <c r="AM35" s="147">
        <v>902433</v>
      </c>
      <c r="AN35" s="148">
        <v>823921329</v>
      </c>
      <c r="AO35" s="230" t="s">
        <v>329</v>
      </c>
      <c r="AP35" s="147">
        <v>902433</v>
      </c>
      <c r="AQ35" s="148">
        <v>823921329</v>
      </c>
      <c r="AR35" s="311" t="s">
        <v>329</v>
      </c>
    </row>
    <row r="36" spans="1:44" ht="30.6" customHeight="1">
      <c r="A36" s="25"/>
      <c r="B36" s="141">
        <v>19</v>
      </c>
      <c r="C36" s="142" t="s">
        <v>109</v>
      </c>
      <c r="D36" s="143" t="s">
        <v>110</v>
      </c>
      <c r="E36" s="142" t="s">
        <v>72</v>
      </c>
      <c r="F36" s="144">
        <v>456</v>
      </c>
      <c r="G36" s="145">
        <v>81586</v>
      </c>
      <c r="H36" s="146">
        <v>37203216</v>
      </c>
      <c r="I36" s="147">
        <v>81586</v>
      </c>
      <c r="J36" s="148">
        <v>37203216</v>
      </c>
      <c r="K36" s="230" t="s">
        <v>329</v>
      </c>
      <c r="L36" s="147">
        <v>81586</v>
      </c>
      <c r="M36" s="148">
        <v>37203216</v>
      </c>
      <c r="N36" s="230" t="s">
        <v>329</v>
      </c>
      <c r="O36" s="147">
        <v>74957</v>
      </c>
      <c r="P36" s="148">
        <v>34180392</v>
      </c>
      <c r="Q36" s="230" t="s">
        <v>329</v>
      </c>
      <c r="R36" s="147">
        <v>81586</v>
      </c>
      <c r="S36" s="148">
        <v>37203216</v>
      </c>
      <c r="T36" s="230" t="s">
        <v>329</v>
      </c>
      <c r="U36" s="147">
        <v>75470</v>
      </c>
      <c r="V36" s="148">
        <v>34414320</v>
      </c>
      <c r="W36" s="230" t="s">
        <v>329</v>
      </c>
      <c r="X36" s="147">
        <v>80513</v>
      </c>
      <c r="Y36" s="148">
        <v>36713928</v>
      </c>
      <c r="Z36" s="230" t="s">
        <v>329</v>
      </c>
      <c r="AA36" s="147">
        <v>81586</v>
      </c>
      <c r="AB36" s="148">
        <v>37203216</v>
      </c>
      <c r="AC36" s="230" t="s">
        <v>329</v>
      </c>
      <c r="AD36" s="147">
        <v>81580</v>
      </c>
      <c r="AE36" s="148">
        <v>37200480</v>
      </c>
      <c r="AF36" s="230" t="s">
        <v>329</v>
      </c>
      <c r="AG36" s="147"/>
      <c r="AH36" s="148">
        <v>0</v>
      </c>
      <c r="AI36" s="230" t="s">
        <v>330</v>
      </c>
      <c r="AJ36" s="147">
        <v>81586</v>
      </c>
      <c r="AK36" s="148">
        <v>37203216</v>
      </c>
      <c r="AL36" s="230" t="s">
        <v>329</v>
      </c>
      <c r="AM36" s="147">
        <v>81586</v>
      </c>
      <c r="AN36" s="148">
        <v>37203216</v>
      </c>
      <c r="AO36" s="230" t="s">
        <v>329</v>
      </c>
      <c r="AP36" s="147">
        <v>81586</v>
      </c>
      <c r="AQ36" s="148">
        <v>37203216</v>
      </c>
      <c r="AR36" s="311" t="s">
        <v>329</v>
      </c>
    </row>
    <row r="37" spans="1:44" ht="30.6" customHeight="1" thickBot="1">
      <c r="A37" s="25"/>
      <c r="B37" s="141">
        <v>20</v>
      </c>
      <c r="C37" s="142" t="s">
        <v>111</v>
      </c>
      <c r="D37" s="143" t="s">
        <v>112</v>
      </c>
      <c r="E37" s="142" t="s">
        <v>72</v>
      </c>
      <c r="F37" s="144">
        <v>821</v>
      </c>
      <c r="G37" s="145">
        <v>82298</v>
      </c>
      <c r="H37" s="146">
        <v>67566658</v>
      </c>
      <c r="I37" s="147">
        <v>82298</v>
      </c>
      <c r="J37" s="148">
        <v>67566658</v>
      </c>
      <c r="K37" s="230" t="s">
        <v>329</v>
      </c>
      <c r="L37" s="147">
        <v>82298</v>
      </c>
      <c r="M37" s="148">
        <v>67566658</v>
      </c>
      <c r="N37" s="230" t="s">
        <v>329</v>
      </c>
      <c r="O37" s="147">
        <v>79863</v>
      </c>
      <c r="P37" s="148">
        <v>65567523</v>
      </c>
      <c r="Q37" s="230" t="s">
        <v>329</v>
      </c>
      <c r="R37" s="147">
        <v>82298</v>
      </c>
      <c r="S37" s="148">
        <v>67566658</v>
      </c>
      <c r="T37" s="230" t="s">
        <v>329</v>
      </c>
      <c r="U37" s="147">
        <v>80240</v>
      </c>
      <c r="V37" s="148">
        <v>65877040</v>
      </c>
      <c r="W37" s="230" t="s">
        <v>329</v>
      </c>
      <c r="X37" s="147">
        <v>81216</v>
      </c>
      <c r="Y37" s="148">
        <v>66678336</v>
      </c>
      <c r="Z37" s="230" t="s">
        <v>329</v>
      </c>
      <c r="AA37" s="147">
        <v>82298</v>
      </c>
      <c r="AB37" s="148">
        <v>67566658</v>
      </c>
      <c r="AC37" s="230" t="s">
        <v>329</v>
      </c>
      <c r="AD37" s="147">
        <v>82290</v>
      </c>
      <c r="AE37" s="148">
        <v>67560090</v>
      </c>
      <c r="AF37" s="230" t="s">
        <v>329</v>
      </c>
      <c r="AG37" s="147"/>
      <c r="AH37" s="148">
        <v>0</v>
      </c>
      <c r="AI37" s="230" t="s">
        <v>330</v>
      </c>
      <c r="AJ37" s="147">
        <v>82298</v>
      </c>
      <c r="AK37" s="148">
        <v>67566658</v>
      </c>
      <c r="AL37" s="230" t="s">
        <v>329</v>
      </c>
      <c r="AM37" s="147">
        <v>82298</v>
      </c>
      <c r="AN37" s="148">
        <v>67566658</v>
      </c>
      <c r="AO37" s="230" t="s">
        <v>329</v>
      </c>
      <c r="AP37" s="147">
        <v>82298</v>
      </c>
      <c r="AQ37" s="148">
        <v>67566658</v>
      </c>
      <c r="AR37" s="311" t="s">
        <v>329</v>
      </c>
    </row>
    <row r="38" spans="1:44" ht="22.5" customHeight="1">
      <c r="A38" s="25"/>
      <c r="B38" s="220" t="s">
        <v>113</v>
      </c>
      <c r="C38" s="221"/>
      <c r="D38" s="221"/>
      <c r="E38" s="221"/>
      <c r="F38" s="222"/>
      <c r="G38" s="221"/>
      <c r="H38" s="223">
        <v>14040143082</v>
      </c>
      <c r="I38" s="224"/>
      <c r="J38" s="225">
        <v>13631310000</v>
      </c>
      <c r="K38" s="229"/>
      <c r="L38" s="224"/>
      <c r="M38" s="225">
        <v>12923190000</v>
      </c>
      <c r="N38" s="229"/>
      <c r="O38" s="224"/>
      <c r="P38" s="225">
        <v>14040125379</v>
      </c>
      <c r="Q38" s="229"/>
      <c r="R38" s="224"/>
      <c r="S38" s="225">
        <v>12604536000</v>
      </c>
      <c r="T38" s="229"/>
      <c r="U38" s="224"/>
      <c r="V38" s="225">
        <v>12425558670</v>
      </c>
      <c r="W38" s="229"/>
      <c r="X38" s="224"/>
      <c r="Y38" s="225">
        <v>13855518495</v>
      </c>
      <c r="Z38" s="229"/>
      <c r="AA38" s="224"/>
      <c r="AB38" s="225">
        <v>14040143082</v>
      </c>
      <c r="AC38" s="229"/>
      <c r="AD38" s="224"/>
      <c r="AE38" s="225">
        <v>13632903270</v>
      </c>
      <c r="AF38" s="229"/>
      <c r="AG38" s="224"/>
      <c r="AH38" s="225">
        <v>0</v>
      </c>
      <c r="AI38" s="229"/>
      <c r="AJ38" s="224"/>
      <c r="AK38" s="225">
        <v>13808340000</v>
      </c>
      <c r="AL38" s="229"/>
      <c r="AM38" s="224"/>
      <c r="AN38" s="225">
        <v>13002853500</v>
      </c>
      <c r="AO38" s="229"/>
      <c r="AP38" s="224"/>
      <c r="AQ38" s="225">
        <v>14040143082</v>
      </c>
      <c r="AR38" s="310"/>
    </row>
    <row r="39" spans="1:44" ht="40.5" customHeight="1" thickBot="1">
      <c r="A39" s="25"/>
      <c r="B39" s="141">
        <v>22</v>
      </c>
      <c r="C39" s="142" t="s">
        <v>114</v>
      </c>
      <c r="D39" s="143" t="s">
        <v>115</v>
      </c>
      <c r="E39" s="142" t="s">
        <v>72</v>
      </c>
      <c r="F39" s="144">
        <v>17703</v>
      </c>
      <c r="G39" s="145">
        <v>793094</v>
      </c>
      <c r="H39" s="146">
        <v>14040143082</v>
      </c>
      <c r="I39" s="147">
        <v>770000</v>
      </c>
      <c r="J39" s="148">
        <v>13631310000</v>
      </c>
      <c r="K39" s="230" t="s">
        <v>329</v>
      </c>
      <c r="L39" s="147">
        <v>730000</v>
      </c>
      <c r="M39" s="148">
        <v>12923190000</v>
      </c>
      <c r="N39" s="230" t="s">
        <v>329</v>
      </c>
      <c r="O39" s="147">
        <v>793093</v>
      </c>
      <c r="P39" s="148">
        <v>14040125379</v>
      </c>
      <c r="Q39" s="230" t="s">
        <v>329</v>
      </c>
      <c r="R39" s="147">
        <v>712000</v>
      </c>
      <c r="S39" s="148">
        <v>12604536000</v>
      </c>
      <c r="T39" s="230" t="s">
        <v>329</v>
      </c>
      <c r="U39" s="147">
        <v>701890</v>
      </c>
      <c r="V39" s="148">
        <v>12425558670</v>
      </c>
      <c r="W39" s="230" t="s">
        <v>329</v>
      </c>
      <c r="X39" s="147">
        <v>782665</v>
      </c>
      <c r="Y39" s="148">
        <v>13855518495</v>
      </c>
      <c r="Z39" s="230" t="s">
        <v>329</v>
      </c>
      <c r="AA39" s="147">
        <v>793094</v>
      </c>
      <c r="AB39" s="148">
        <v>14040143082</v>
      </c>
      <c r="AC39" s="230" t="s">
        <v>329</v>
      </c>
      <c r="AD39" s="147">
        <v>770090</v>
      </c>
      <c r="AE39" s="148">
        <v>13632903270</v>
      </c>
      <c r="AF39" s="230" t="s">
        <v>329</v>
      </c>
      <c r="AG39" s="147"/>
      <c r="AH39" s="148">
        <v>0</v>
      </c>
      <c r="AI39" s="230" t="s">
        <v>330</v>
      </c>
      <c r="AJ39" s="147">
        <v>780000</v>
      </c>
      <c r="AK39" s="148">
        <v>13808340000</v>
      </c>
      <c r="AL39" s="230" t="s">
        <v>329</v>
      </c>
      <c r="AM39" s="147">
        <v>734500</v>
      </c>
      <c r="AN39" s="148">
        <v>13002853500</v>
      </c>
      <c r="AO39" s="230" t="s">
        <v>329</v>
      </c>
      <c r="AP39" s="147">
        <v>793094</v>
      </c>
      <c r="AQ39" s="148">
        <v>14040143082</v>
      </c>
      <c r="AR39" s="311" t="s">
        <v>329</v>
      </c>
    </row>
    <row r="40" spans="1:44" ht="22.5" customHeight="1">
      <c r="A40" s="25"/>
      <c r="B40" s="220" t="s">
        <v>116</v>
      </c>
      <c r="C40" s="221"/>
      <c r="D40" s="221"/>
      <c r="E40" s="221"/>
      <c r="F40" s="222"/>
      <c r="G40" s="221"/>
      <c r="H40" s="223">
        <v>57856990354</v>
      </c>
      <c r="I40" s="224"/>
      <c r="J40" s="225">
        <v>56398965082</v>
      </c>
      <c r="K40" s="229"/>
      <c r="L40" s="224"/>
      <c r="M40" s="225">
        <v>53402809975</v>
      </c>
      <c r="N40" s="229"/>
      <c r="O40" s="224"/>
      <c r="P40" s="225">
        <v>55942510861</v>
      </c>
      <c r="Q40" s="229"/>
      <c r="R40" s="224"/>
      <c r="S40" s="225">
        <v>51058824692</v>
      </c>
      <c r="T40" s="229"/>
      <c r="U40" s="224"/>
      <c r="V40" s="225">
        <v>52913247690</v>
      </c>
      <c r="W40" s="229"/>
      <c r="X40" s="224"/>
      <c r="Y40" s="225">
        <v>56385922883</v>
      </c>
      <c r="Z40" s="229"/>
      <c r="AA40" s="224"/>
      <c r="AB40" s="225">
        <v>56159827978</v>
      </c>
      <c r="AC40" s="229"/>
      <c r="AD40" s="224"/>
      <c r="AE40" s="225">
        <v>54932414890</v>
      </c>
      <c r="AF40" s="229"/>
      <c r="AG40" s="224"/>
      <c r="AH40" s="225">
        <v>0</v>
      </c>
      <c r="AI40" s="229"/>
      <c r="AJ40" s="224"/>
      <c r="AK40" s="225">
        <v>55537256559</v>
      </c>
      <c r="AL40" s="229"/>
      <c r="AM40" s="224"/>
      <c r="AN40" s="225">
        <v>50713023766</v>
      </c>
      <c r="AO40" s="229"/>
      <c r="AP40" s="224"/>
      <c r="AQ40" s="225">
        <v>45916561343</v>
      </c>
      <c r="AR40" s="310"/>
    </row>
    <row r="41" spans="1:44" ht="30.6" customHeight="1">
      <c r="A41" s="25"/>
      <c r="B41" s="141">
        <v>23</v>
      </c>
      <c r="C41" s="142" t="s">
        <v>117</v>
      </c>
      <c r="D41" s="143" t="s">
        <v>118</v>
      </c>
      <c r="E41" s="142" t="s">
        <v>72</v>
      </c>
      <c r="F41" s="144">
        <v>31280</v>
      </c>
      <c r="G41" s="145">
        <v>29415</v>
      </c>
      <c r="H41" s="146">
        <v>920101200</v>
      </c>
      <c r="I41" s="147">
        <v>29415</v>
      </c>
      <c r="J41" s="148">
        <v>920101200</v>
      </c>
      <c r="K41" s="230" t="s">
        <v>329</v>
      </c>
      <c r="L41" s="356">
        <v>29415</v>
      </c>
      <c r="M41" s="148">
        <v>920101200</v>
      </c>
      <c r="N41" s="230" t="s">
        <v>329</v>
      </c>
      <c r="O41" s="147">
        <v>27799</v>
      </c>
      <c r="P41" s="148">
        <v>869552720</v>
      </c>
      <c r="Q41" s="230" t="s">
        <v>329</v>
      </c>
      <c r="R41" s="147">
        <v>29415</v>
      </c>
      <c r="S41" s="148">
        <v>920101200</v>
      </c>
      <c r="T41" s="230" t="s">
        <v>329</v>
      </c>
      <c r="U41" s="147">
        <v>27940</v>
      </c>
      <c r="V41" s="148">
        <v>873963200</v>
      </c>
      <c r="W41" s="230" t="s">
        <v>329</v>
      </c>
      <c r="X41" s="147">
        <v>29028</v>
      </c>
      <c r="Y41" s="148">
        <v>907995840</v>
      </c>
      <c r="Z41" s="230" t="s">
        <v>329</v>
      </c>
      <c r="AA41" s="147">
        <v>29415</v>
      </c>
      <c r="AB41" s="148">
        <v>920101200</v>
      </c>
      <c r="AC41" s="230" t="s">
        <v>329</v>
      </c>
      <c r="AD41" s="147">
        <v>29410</v>
      </c>
      <c r="AE41" s="148">
        <v>919944800</v>
      </c>
      <c r="AF41" s="230" t="s">
        <v>329</v>
      </c>
      <c r="AG41" s="147"/>
      <c r="AH41" s="148">
        <v>0</v>
      </c>
      <c r="AI41" s="230" t="s">
        <v>330</v>
      </c>
      <c r="AJ41" s="147">
        <v>29415</v>
      </c>
      <c r="AK41" s="148">
        <v>920101200</v>
      </c>
      <c r="AL41" s="230" t="s">
        <v>329</v>
      </c>
      <c r="AM41" s="147">
        <v>29415</v>
      </c>
      <c r="AN41" s="148">
        <v>920101200</v>
      </c>
      <c r="AO41" s="230" t="s">
        <v>329</v>
      </c>
      <c r="AP41" s="147">
        <v>29415</v>
      </c>
      <c r="AQ41" s="148">
        <v>920101200</v>
      </c>
      <c r="AR41" s="311" t="s">
        <v>329</v>
      </c>
    </row>
    <row r="42" spans="1:44" ht="30.6" customHeight="1">
      <c r="A42" s="25"/>
      <c r="B42" s="141">
        <v>24</v>
      </c>
      <c r="C42" s="142" t="s">
        <v>119</v>
      </c>
      <c r="D42" s="143" t="s">
        <v>120</v>
      </c>
      <c r="E42" s="142" t="s">
        <v>72</v>
      </c>
      <c r="F42" s="144">
        <v>49444</v>
      </c>
      <c r="G42" s="145">
        <v>78968</v>
      </c>
      <c r="H42" s="146">
        <v>3904493792</v>
      </c>
      <c r="I42" s="147">
        <v>78968</v>
      </c>
      <c r="J42" s="148">
        <v>3904493792</v>
      </c>
      <c r="K42" s="230" t="s">
        <v>329</v>
      </c>
      <c r="L42" s="147">
        <v>71000</v>
      </c>
      <c r="M42" s="148">
        <v>3510524000</v>
      </c>
      <c r="N42" s="230" t="s">
        <v>329</v>
      </c>
      <c r="O42" s="147">
        <v>77962</v>
      </c>
      <c r="P42" s="148">
        <v>3854753128</v>
      </c>
      <c r="Q42" s="230" t="s">
        <v>329</v>
      </c>
      <c r="R42" s="147">
        <v>65184</v>
      </c>
      <c r="S42" s="148">
        <v>3222957696</v>
      </c>
      <c r="T42" s="230" t="s">
        <v>329</v>
      </c>
      <c r="U42" s="147">
        <v>75020</v>
      </c>
      <c r="V42" s="148">
        <v>3709288880</v>
      </c>
      <c r="W42" s="230" t="s">
        <v>329</v>
      </c>
      <c r="X42" s="147">
        <v>77930</v>
      </c>
      <c r="Y42" s="148">
        <v>3853170920</v>
      </c>
      <c r="Z42" s="230" t="s">
        <v>329</v>
      </c>
      <c r="AA42" s="147">
        <v>78968</v>
      </c>
      <c r="AB42" s="148">
        <v>3904493792</v>
      </c>
      <c r="AC42" s="230" t="s">
        <v>329</v>
      </c>
      <c r="AD42" s="147">
        <v>65560</v>
      </c>
      <c r="AE42" s="148">
        <v>3241548640</v>
      </c>
      <c r="AF42" s="230" t="s">
        <v>329</v>
      </c>
      <c r="AG42" s="147"/>
      <c r="AH42" s="148">
        <v>0</v>
      </c>
      <c r="AI42" s="230" t="s">
        <v>330</v>
      </c>
      <c r="AJ42" s="147">
        <v>70000</v>
      </c>
      <c r="AK42" s="148">
        <v>3461080000</v>
      </c>
      <c r="AL42" s="230" t="s">
        <v>329</v>
      </c>
      <c r="AM42" s="147">
        <v>58500</v>
      </c>
      <c r="AN42" s="148">
        <v>2892474000</v>
      </c>
      <c r="AO42" s="230" t="s">
        <v>329</v>
      </c>
      <c r="AP42" s="147">
        <v>40000</v>
      </c>
      <c r="AQ42" s="148">
        <v>1977760000</v>
      </c>
      <c r="AR42" s="311" t="s">
        <v>329</v>
      </c>
    </row>
    <row r="43" spans="1:44" ht="30.6" customHeight="1">
      <c r="A43" s="25"/>
      <c r="B43" s="141">
        <v>25</v>
      </c>
      <c r="C43" s="142" t="s">
        <v>121</v>
      </c>
      <c r="D43" s="143" t="s">
        <v>122</v>
      </c>
      <c r="E43" s="142" t="s">
        <v>72</v>
      </c>
      <c r="F43" s="144">
        <v>21201</v>
      </c>
      <c r="G43" s="145">
        <v>23547</v>
      </c>
      <c r="H43" s="146">
        <v>499219947</v>
      </c>
      <c r="I43" s="147">
        <v>23547</v>
      </c>
      <c r="J43" s="148">
        <v>499219947</v>
      </c>
      <c r="K43" s="230" t="s">
        <v>329</v>
      </c>
      <c r="L43" s="147">
        <v>23547</v>
      </c>
      <c r="M43" s="148">
        <v>499219947</v>
      </c>
      <c r="N43" s="230" t="s">
        <v>329</v>
      </c>
      <c r="O43" s="147">
        <v>23476</v>
      </c>
      <c r="P43" s="148">
        <v>497714676</v>
      </c>
      <c r="Q43" s="230" t="s">
        <v>329</v>
      </c>
      <c r="R43" s="147">
        <v>23547</v>
      </c>
      <c r="S43" s="148">
        <v>499219947</v>
      </c>
      <c r="T43" s="230" t="s">
        <v>329</v>
      </c>
      <c r="U43" s="147">
        <v>22960</v>
      </c>
      <c r="V43" s="148">
        <v>486774960</v>
      </c>
      <c r="W43" s="230" t="s">
        <v>329</v>
      </c>
      <c r="X43" s="147">
        <v>23237</v>
      </c>
      <c r="Y43" s="148">
        <v>492647637</v>
      </c>
      <c r="Z43" s="230" t="s">
        <v>329</v>
      </c>
      <c r="AA43" s="147">
        <v>23547</v>
      </c>
      <c r="AB43" s="148">
        <v>499219947</v>
      </c>
      <c r="AC43" s="230" t="s">
        <v>329</v>
      </c>
      <c r="AD43" s="147">
        <v>23540</v>
      </c>
      <c r="AE43" s="148">
        <v>499071540</v>
      </c>
      <c r="AF43" s="230" t="s">
        <v>329</v>
      </c>
      <c r="AG43" s="147"/>
      <c r="AH43" s="148">
        <v>0</v>
      </c>
      <c r="AI43" s="230" t="s">
        <v>330</v>
      </c>
      <c r="AJ43" s="147">
        <v>23547</v>
      </c>
      <c r="AK43" s="148">
        <v>499219947</v>
      </c>
      <c r="AL43" s="230" t="s">
        <v>329</v>
      </c>
      <c r="AM43" s="147">
        <v>23547</v>
      </c>
      <c r="AN43" s="148">
        <v>499219947</v>
      </c>
      <c r="AO43" s="230" t="s">
        <v>329</v>
      </c>
      <c r="AP43" s="147">
        <v>23547</v>
      </c>
      <c r="AQ43" s="148">
        <v>499219947</v>
      </c>
      <c r="AR43" s="311" t="s">
        <v>329</v>
      </c>
    </row>
    <row r="44" spans="1:44" ht="30.6" customHeight="1">
      <c r="A44" s="25"/>
      <c r="B44" s="141">
        <v>26</v>
      </c>
      <c r="C44" s="142" t="s">
        <v>123</v>
      </c>
      <c r="D44" s="143" t="s">
        <v>124</v>
      </c>
      <c r="E44" s="142" t="s">
        <v>72</v>
      </c>
      <c r="F44" s="144">
        <v>150</v>
      </c>
      <c r="G44" s="145">
        <v>62174</v>
      </c>
      <c r="H44" s="146">
        <v>9326100</v>
      </c>
      <c r="I44" s="147">
        <v>62174</v>
      </c>
      <c r="J44" s="148">
        <v>9326100</v>
      </c>
      <c r="K44" s="230" t="s">
        <v>329</v>
      </c>
      <c r="L44" s="147">
        <v>62174</v>
      </c>
      <c r="M44" s="148">
        <v>9326100</v>
      </c>
      <c r="N44" s="230" t="s">
        <v>329</v>
      </c>
      <c r="O44" s="147">
        <v>62173</v>
      </c>
      <c r="P44" s="148">
        <v>9325950</v>
      </c>
      <c r="Q44" s="230" t="s">
        <v>329</v>
      </c>
      <c r="R44" s="147">
        <v>62174</v>
      </c>
      <c r="S44" s="148">
        <v>9326100</v>
      </c>
      <c r="T44" s="230" t="s">
        <v>329</v>
      </c>
      <c r="U44" s="147">
        <v>60620</v>
      </c>
      <c r="V44" s="148">
        <v>9093000</v>
      </c>
      <c r="W44" s="230" t="s">
        <v>329</v>
      </c>
      <c r="X44" s="147">
        <v>61356</v>
      </c>
      <c r="Y44" s="148">
        <v>9203400</v>
      </c>
      <c r="Z44" s="230" t="s">
        <v>329</v>
      </c>
      <c r="AA44" s="147">
        <v>62174</v>
      </c>
      <c r="AB44" s="148">
        <v>9326100</v>
      </c>
      <c r="AC44" s="230" t="s">
        <v>329</v>
      </c>
      <c r="AD44" s="147">
        <v>62170</v>
      </c>
      <c r="AE44" s="148">
        <v>9325500</v>
      </c>
      <c r="AF44" s="230" t="s">
        <v>329</v>
      </c>
      <c r="AG44" s="147"/>
      <c r="AH44" s="148">
        <v>0</v>
      </c>
      <c r="AI44" s="230" t="s">
        <v>330</v>
      </c>
      <c r="AJ44" s="147">
        <v>62174</v>
      </c>
      <c r="AK44" s="148">
        <v>9326100</v>
      </c>
      <c r="AL44" s="230" t="s">
        <v>329</v>
      </c>
      <c r="AM44" s="147">
        <v>62174</v>
      </c>
      <c r="AN44" s="148">
        <v>9326100</v>
      </c>
      <c r="AO44" s="230" t="s">
        <v>329</v>
      </c>
      <c r="AP44" s="147">
        <v>62174</v>
      </c>
      <c r="AQ44" s="148">
        <v>9326100</v>
      </c>
      <c r="AR44" s="311" t="s">
        <v>329</v>
      </c>
    </row>
    <row r="45" spans="1:44" ht="30.6" customHeight="1">
      <c r="A45" s="25"/>
      <c r="B45" s="141">
        <v>27</v>
      </c>
      <c r="C45" s="142" t="s">
        <v>125</v>
      </c>
      <c r="D45" s="143" t="s">
        <v>126</v>
      </c>
      <c r="E45" s="142" t="s">
        <v>72</v>
      </c>
      <c r="F45" s="144">
        <v>2467</v>
      </c>
      <c r="G45" s="145">
        <v>41325</v>
      </c>
      <c r="H45" s="146">
        <v>101948775</v>
      </c>
      <c r="I45" s="147">
        <v>41325</v>
      </c>
      <c r="J45" s="148">
        <v>101948775</v>
      </c>
      <c r="K45" s="230" t="s">
        <v>329</v>
      </c>
      <c r="L45" s="147">
        <v>41325</v>
      </c>
      <c r="M45" s="148">
        <v>101948775</v>
      </c>
      <c r="N45" s="230" t="s">
        <v>329</v>
      </c>
      <c r="O45" s="147">
        <v>39545</v>
      </c>
      <c r="P45" s="148">
        <v>97557515</v>
      </c>
      <c r="Q45" s="230" t="s">
        <v>329</v>
      </c>
      <c r="R45" s="147">
        <v>41325</v>
      </c>
      <c r="S45" s="148">
        <v>101948775</v>
      </c>
      <c r="T45" s="230" t="s">
        <v>329</v>
      </c>
      <c r="U45" s="147">
        <v>40290</v>
      </c>
      <c r="V45" s="148">
        <v>99395430</v>
      </c>
      <c r="W45" s="230" t="s">
        <v>329</v>
      </c>
      <c r="X45" s="147">
        <v>40782</v>
      </c>
      <c r="Y45" s="148">
        <v>100609194</v>
      </c>
      <c r="Z45" s="230" t="s">
        <v>329</v>
      </c>
      <c r="AA45" s="147">
        <v>41325</v>
      </c>
      <c r="AB45" s="148">
        <v>101948775</v>
      </c>
      <c r="AC45" s="230" t="s">
        <v>329</v>
      </c>
      <c r="AD45" s="147">
        <v>41320</v>
      </c>
      <c r="AE45" s="148">
        <v>101936440</v>
      </c>
      <c r="AF45" s="230" t="s">
        <v>329</v>
      </c>
      <c r="AG45" s="147"/>
      <c r="AH45" s="148">
        <v>0</v>
      </c>
      <c r="AI45" s="230" t="s">
        <v>330</v>
      </c>
      <c r="AJ45" s="147">
        <v>41325</v>
      </c>
      <c r="AK45" s="148">
        <v>101948775</v>
      </c>
      <c r="AL45" s="230" t="s">
        <v>329</v>
      </c>
      <c r="AM45" s="147">
        <v>41325</v>
      </c>
      <c r="AN45" s="148">
        <v>101948775</v>
      </c>
      <c r="AO45" s="230" t="s">
        <v>329</v>
      </c>
      <c r="AP45" s="147">
        <v>41325</v>
      </c>
      <c r="AQ45" s="148">
        <v>101948775</v>
      </c>
      <c r="AR45" s="311" t="s">
        <v>329</v>
      </c>
    </row>
    <row r="46" spans="1:44" ht="30.6" customHeight="1">
      <c r="A46" s="25"/>
      <c r="B46" s="141">
        <v>28</v>
      </c>
      <c r="C46" s="142" t="s">
        <v>127</v>
      </c>
      <c r="D46" s="143" t="s">
        <v>128</v>
      </c>
      <c r="E46" s="142" t="s">
        <v>72</v>
      </c>
      <c r="F46" s="144">
        <v>26625</v>
      </c>
      <c r="G46" s="145">
        <v>118213</v>
      </c>
      <c r="H46" s="146">
        <v>3147421125</v>
      </c>
      <c r="I46" s="147">
        <v>118213</v>
      </c>
      <c r="J46" s="148">
        <v>3147421125</v>
      </c>
      <c r="K46" s="230" t="s">
        <v>329</v>
      </c>
      <c r="L46" s="147">
        <v>95000</v>
      </c>
      <c r="M46" s="148">
        <v>2529375000</v>
      </c>
      <c r="N46" s="230" t="s">
        <v>329</v>
      </c>
      <c r="O46" s="147">
        <v>113148</v>
      </c>
      <c r="P46" s="148">
        <v>3012565500</v>
      </c>
      <c r="Q46" s="230" t="s">
        <v>329</v>
      </c>
      <c r="R46" s="147">
        <v>110804</v>
      </c>
      <c r="S46" s="148">
        <v>2950156500</v>
      </c>
      <c r="T46" s="230" t="s">
        <v>329</v>
      </c>
      <c r="U46" s="147">
        <v>106390</v>
      </c>
      <c r="V46" s="148">
        <v>2832633750</v>
      </c>
      <c r="W46" s="230" t="s">
        <v>329</v>
      </c>
      <c r="X46" s="147">
        <v>116658</v>
      </c>
      <c r="Y46" s="148">
        <v>3106019250</v>
      </c>
      <c r="Z46" s="230" t="s">
        <v>329</v>
      </c>
      <c r="AA46" s="147">
        <v>118213</v>
      </c>
      <c r="AB46" s="148">
        <v>3147421125</v>
      </c>
      <c r="AC46" s="230" t="s">
        <v>329</v>
      </c>
      <c r="AD46" s="147">
        <v>108210</v>
      </c>
      <c r="AE46" s="148">
        <v>2881091250</v>
      </c>
      <c r="AF46" s="230" t="s">
        <v>329</v>
      </c>
      <c r="AG46" s="147"/>
      <c r="AH46" s="148">
        <v>0</v>
      </c>
      <c r="AI46" s="230" t="s">
        <v>330</v>
      </c>
      <c r="AJ46" s="147">
        <v>95000</v>
      </c>
      <c r="AK46" s="148">
        <v>2529375000</v>
      </c>
      <c r="AL46" s="230" t="s">
        <v>329</v>
      </c>
      <c r="AM46" s="147">
        <v>118213</v>
      </c>
      <c r="AN46" s="148">
        <v>3147421125</v>
      </c>
      <c r="AO46" s="230" t="s">
        <v>329</v>
      </c>
      <c r="AP46" s="147">
        <v>101400</v>
      </c>
      <c r="AQ46" s="148">
        <v>2699775000</v>
      </c>
      <c r="AR46" s="311" t="s">
        <v>329</v>
      </c>
    </row>
    <row r="47" spans="1:44" ht="30.6" customHeight="1">
      <c r="A47" s="25"/>
      <c r="B47" s="141">
        <v>29</v>
      </c>
      <c r="C47" s="142" t="s">
        <v>129</v>
      </c>
      <c r="D47" s="143" t="s">
        <v>130</v>
      </c>
      <c r="E47" s="142" t="s">
        <v>75</v>
      </c>
      <c r="F47" s="144">
        <v>4059</v>
      </c>
      <c r="G47" s="145">
        <v>2459208</v>
      </c>
      <c r="H47" s="146">
        <v>9981925272</v>
      </c>
      <c r="I47" s="147">
        <v>2100000</v>
      </c>
      <c r="J47" s="148">
        <v>8523900000</v>
      </c>
      <c r="K47" s="230" t="s">
        <v>329</v>
      </c>
      <c r="L47" s="147">
        <v>2100000</v>
      </c>
      <c r="M47" s="148">
        <v>8523900000</v>
      </c>
      <c r="N47" s="230" t="s">
        <v>329</v>
      </c>
      <c r="O47" s="147">
        <v>2459207</v>
      </c>
      <c r="P47" s="148">
        <v>9981921213</v>
      </c>
      <c r="Q47" s="230" t="s">
        <v>329</v>
      </c>
      <c r="R47" s="147">
        <v>2127772</v>
      </c>
      <c r="S47" s="148">
        <v>8636626548</v>
      </c>
      <c r="T47" s="230" t="s">
        <v>329</v>
      </c>
      <c r="U47" s="147">
        <v>2213290</v>
      </c>
      <c r="V47" s="148">
        <v>8983744110</v>
      </c>
      <c r="W47" s="230" t="s">
        <v>329</v>
      </c>
      <c r="X47" s="147">
        <v>2426869</v>
      </c>
      <c r="Y47" s="148">
        <v>9850661271</v>
      </c>
      <c r="Z47" s="230" t="s">
        <v>329</v>
      </c>
      <c r="AA47" s="147">
        <v>2459208</v>
      </c>
      <c r="AB47" s="148">
        <v>9981925272</v>
      </c>
      <c r="AC47" s="230" t="s">
        <v>329</v>
      </c>
      <c r="AD47" s="147">
        <v>2370200</v>
      </c>
      <c r="AE47" s="148">
        <v>9620641800</v>
      </c>
      <c r="AF47" s="230" t="s">
        <v>329</v>
      </c>
      <c r="AG47" s="147"/>
      <c r="AH47" s="148">
        <v>0</v>
      </c>
      <c r="AI47" s="230" t="s">
        <v>330</v>
      </c>
      <c r="AJ47" s="147">
        <v>2250000</v>
      </c>
      <c r="AK47" s="148">
        <v>9132750000</v>
      </c>
      <c r="AL47" s="230" t="s">
        <v>329</v>
      </c>
      <c r="AM47" s="147">
        <v>2015000</v>
      </c>
      <c r="AN47" s="148">
        <v>8178885000</v>
      </c>
      <c r="AO47" s="230" t="s">
        <v>329</v>
      </c>
      <c r="AP47" s="147">
        <v>1714960</v>
      </c>
      <c r="AQ47" s="148">
        <v>6961022640</v>
      </c>
      <c r="AR47" s="311" t="s">
        <v>329</v>
      </c>
    </row>
    <row r="48" spans="1:44" ht="30.6" customHeight="1">
      <c r="A48" s="25"/>
      <c r="B48" s="141">
        <v>30</v>
      </c>
      <c r="C48" s="142" t="s">
        <v>131</v>
      </c>
      <c r="D48" s="143" t="s">
        <v>132</v>
      </c>
      <c r="E48" s="142" t="s">
        <v>75</v>
      </c>
      <c r="F48" s="144">
        <v>12000</v>
      </c>
      <c r="G48" s="145">
        <v>460424</v>
      </c>
      <c r="H48" s="146">
        <v>5525088000</v>
      </c>
      <c r="I48" s="147">
        <v>460424</v>
      </c>
      <c r="J48" s="148">
        <v>5525088000</v>
      </c>
      <c r="K48" s="230" t="s">
        <v>329</v>
      </c>
      <c r="L48" s="147">
        <v>420000</v>
      </c>
      <c r="M48" s="148">
        <v>5040000000</v>
      </c>
      <c r="N48" s="230" t="s">
        <v>329</v>
      </c>
      <c r="O48" s="147">
        <v>440228</v>
      </c>
      <c r="P48" s="148">
        <v>5282736000</v>
      </c>
      <c r="Q48" s="230" t="s">
        <v>329</v>
      </c>
      <c r="R48" s="147">
        <v>325079</v>
      </c>
      <c r="S48" s="148">
        <v>3900948000</v>
      </c>
      <c r="T48" s="230" t="s">
        <v>329</v>
      </c>
      <c r="U48" s="147">
        <v>391360</v>
      </c>
      <c r="V48" s="148">
        <v>4696320000</v>
      </c>
      <c r="W48" s="230" t="s">
        <v>329</v>
      </c>
      <c r="X48" s="147">
        <v>454369</v>
      </c>
      <c r="Y48" s="148">
        <v>5452428000</v>
      </c>
      <c r="Z48" s="230" t="s">
        <v>329</v>
      </c>
      <c r="AA48" s="147">
        <v>403000</v>
      </c>
      <c r="AB48" s="148">
        <v>4836000000</v>
      </c>
      <c r="AC48" s="230" t="s">
        <v>329</v>
      </c>
      <c r="AD48" s="147">
        <v>430420</v>
      </c>
      <c r="AE48" s="148">
        <v>5165040000</v>
      </c>
      <c r="AF48" s="230" t="s">
        <v>329</v>
      </c>
      <c r="AG48" s="147"/>
      <c r="AH48" s="148">
        <v>0</v>
      </c>
      <c r="AI48" s="230" t="s">
        <v>330</v>
      </c>
      <c r="AJ48" s="147">
        <v>460424</v>
      </c>
      <c r="AK48" s="148">
        <v>5525088000</v>
      </c>
      <c r="AL48" s="230" t="s">
        <v>329</v>
      </c>
      <c r="AM48" s="147">
        <v>357500</v>
      </c>
      <c r="AN48" s="148">
        <v>4290000000</v>
      </c>
      <c r="AO48" s="230" t="s">
        <v>329</v>
      </c>
      <c r="AP48" s="147">
        <v>220000</v>
      </c>
      <c r="AQ48" s="148">
        <v>2640000000</v>
      </c>
      <c r="AR48" s="311" t="s">
        <v>329</v>
      </c>
    </row>
    <row r="49" spans="1:44" ht="30.6" customHeight="1">
      <c r="A49" s="25"/>
      <c r="B49" s="141">
        <v>31</v>
      </c>
      <c r="C49" s="142" t="s">
        <v>133</v>
      </c>
      <c r="D49" s="143" t="s">
        <v>134</v>
      </c>
      <c r="E49" s="142" t="s">
        <v>135</v>
      </c>
      <c r="F49" s="144">
        <v>90</v>
      </c>
      <c r="G49" s="145">
        <v>37786</v>
      </c>
      <c r="H49" s="146">
        <v>3400740</v>
      </c>
      <c r="I49" s="147">
        <v>37786</v>
      </c>
      <c r="J49" s="148">
        <v>3400740</v>
      </c>
      <c r="K49" s="230" t="s">
        <v>329</v>
      </c>
      <c r="L49" s="147">
        <v>37786</v>
      </c>
      <c r="M49" s="148">
        <v>3400740</v>
      </c>
      <c r="N49" s="230" t="s">
        <v>329</v>
      </c>
      <c r="O49" s="147">
        <v>35694</v>
      </c>
      <c r="P49" s="148">
        <v>3212460</v>
      </c>
      <c r="Q49" s="230" t="s">
        <v>329</v>
      </c>
      <c r="R49" s="147">
        <v>37786</v>
      </c>
      <c r="S49" s="148">
        <v>3400740</v>
      </c>
      <c r="T49" s="230" t="s">
        <v>329</v>
      </c>
      <c r="U49" s="147">
        <v>36840</v>
      </c>
      <c r="V49" s="148">
        <v>3315600</v>
      </c>
      <c r="W49" s="230" t="s">
        <v>329</v>
      </c>
      <c r="X49" s="147">
        <v>37289</v>
      </c>
      <c r="Y49" s="148">
        <v>3356010</v>
      </c>
      <c r="Z49" s="230" t="s">
        <v>329</v>
      </c>
      <c r="AA49" s="147">
        <v>37786</v>
      </c>
      <c r="AB49" s="148">
        <v>3400740</v>
      </c>
      <c r="AC49" s="230" t="s">
        <v>329</v>
      </c>
      <c r="AD49" s="147">
        <v>37780</v>
      </c>
      <c r="AE49" s="148">
        <v>3400200</v>
      </c>
      <c r="AF49" s="230" t="s">
        <v>329</v>
      </c>
      <c r="AG49" s="147"/>
      <c r="AH49" s="148">
        <v>0</v>
      </c>
      <c r="AI49" s="230" t="s">
        <v>330</v>
      </c>
      <c r="AJ49" s="147">
        <v>37786</v>
      </c>
      <c r="AK49" s="148">
        <v>3400740</v>
      </c>
      <c r="AL49" s="230" t="s">
        <v>329</v>
      </c>
      <c r="AM49" s="147">
        <v>37786</v>
      </c>
      <c r="AN49" s="148">
        <v>3400740</v>
      </c>
      <c r="AO49" s="230" t="s">
        <v>329</v>
      </c>
      <c r="AP49" s="147">
        <v>37786</v>
      </c>
      <c r="AQ49" s="148">
        <v>3400740</v>
      </c>
      <c r="AR49" s="311" t="s">
        <v>329</v>
      </c>
    </row>
    <row r="50" spans="1:44" ht="30.6" customHeight="1">
      <c r="A50" s="25"/>
      <c r="B50" s="141">
        <v>32</v>
      </c>
      <c r="C50" s="142" t="s">
        <v>136</v>
      </c>
      <c r="D50" s="143" t="s">
        <v>137</v>
      </c>
      <c r="E50" s="142" t="s">
        <v>135</v>
      </c>
      <c r="F50" s="144">
        <v>90</v>
      </c>
      <c r="G50" s="145">
        <v>42095</v>
      </c>
      <c r="H50" s="146">
        <v>3788550</v>
      </c>
      <c r="I50" s="147">
        <v>42095</v>
      </c>
      <c r="J50" s="148">
        <v>3788550</v>
      </c>
      <c r="K50" s="230" t="s">
        <v>329</v>
      </c>
      <c r="L50" s="147">
        <v>42095</v>
      </c>
      <c r="M50" s="148">
        <v>3788550</v>
      </c>
      <c r="N50" s="230" t="s">
        <v>329</v>
      </c>
      <c r="O50" s="147">
        <v>40748</v>
      </c>
      <c r="P50" s="148">
        <v>3667320</v>
      </c>
      <c r="Q50" s="230" t="s">
        <v>329</v>
      </c>
      <c r="R50" s="147">
        <v>42095</v>
      </c>
      <c r="S50" s="148">
        <v>3788550</v>
      </c>
      <c r="T50" s="230" t="s">
        <v>329</v>
      </c>
      <c r="U50" s="147">
        <v>41040</v>
      </c>
      <c r="V50" s="148">
        <v>3693600</v>
      </c>
      <c r="W50" s="230" t="s">
        <v>329</v>
      </c>
      <c r="X50" s="147">
        <v>41541</v>
      </c>
      <c r="Y50" s="148">
        <v>3738690</v>
      </c>
      <c r="Z50" s="230" t="s">
        <v>329</v>
      </c>
      <c r="AA50" s="147">
        <v>42095</v>
      </c>
      <c r="AB50" s="148">
        <v>3788550</v>
      </c>
      <c r="AC50" s="230" t="s">
        <v>329</v>
      </c>
      <c r="AD50" s="147">
        <v>42090</v>
      </c>
      <c r="AE50" s="148">
        <v>3788100</v>
      </c>
      <c r="AF50" s="230" t="s">
        <v>329</v>
      </c>
      <c r="AG50" s="147"/>
      <c r="AH50" s="148">
        <v>0</v>
      </c>
      <c r="AI50" s="230" t="s">
        <v>330</v>
      </c>
      <c r="AJ50" s="147">
        <v>42095</v>
      </c>
      <c r="AK50" s="148">
        <v>3788550</v>
      </c>
      <c r="AL50" s="230" t="s">
        <v>329</v>
      </c>
      <c r="AM50" s="147">
        <v>42095</v>
      </c>
      <c r="AN50" s="148">
        <v>3788550</v>
      </c>
      <c r="AO50" s="230" t="s">
        <v>329</v>
      </c>
      <c r="AP50" s="147">
        <v>42095</v>
      </c>
      <c r="AQ50" s="148">
        <v>3788550</v>
      </c>
      <c r="AR50" s="311" t="s">
        <v>329</v>
      </c>
    </row>
    <row r="51" spans="1:44" ht="30.6" customHeight="1">
      <c r="A51" s="25"/>
      <c r="B51" s="141">
        <v>33</v>
      </c>
      <c r="C51" s="142" t="s">
        <v>138</v>
      </c>
      <c r="D51" s="143" t="s">
        <v>139</v>
      </c>
      <c r="E51" s="142" t="s">
        <v>72</v>
      </c>
      <c r="F51" s="144">
        <v>649</v>
      </c>
      <c r="G51" s="145">
        <v>1240401</v>
      </c>
      <c r="H51" s="146">
        <v>805020249</v>
      </c>
      <c r="I51" s="147">
        <v>1240401</v>
      </c>
      <c r="J51" s="148">
        <v>805020249</v>
      </c>
      <c r="K51" s="230" t="s">
        <v>329</v>
      </c>
      <c r="L51" s="147">
        <v>1170000</v>
      </c>
      <c r="M51" s="148">
        <v>759330000</v>
      </c>
      <c r="N51" s="230" t="s">
        <v>329</v>
      </c>
      <c r="O51" s="147">
        <v>1225190</v>
      </c>
      <c r="P51" s="148">
        <v>795148310</v>
      </c>
      <c r="Q51" s="230" t="s">
        <v>329</v>
      </c>
      <c r="R51" s="147">
        <v>1240401</v>
      </c>
      <c r="S51" s="148">
        <v>805020249</v>
      </c>
      <c r="T51" s="230" t="s">
        <v>329</v>
      </c>
      <c r="U51" s="147">
        <v>1203190</v>
      </c>
      <c r="V51" s="148">
        <v>780870310</v>
      </c>
      <c r="W51" s="230" t="s">
        <v>329</v>
      </c>
      <c r="X51" s="147">
        <v>1224090</v>
      </c>
      <c r="Y51" s="148">
        <v>794434410</v>
      </c>
      <c r="Z51" s="230" t="s">
        <v>329</v>
      </c>
      <c r="AA51" s="147">
        <v>1240401</v>
      </c>
      <c r="AB51" s="148">
        <v>805020249</v>
      </c>
      <c r="AC51" s="230" t="s">
        <v>329</v>
      </c>
      <c r="AD51" s="147">
        <v>1230400</v>
      </c>
      <c r="AE51" s="148">
        <v>798529600</v>
      </c>
      <c r="AF51" s="230" t="s">
        <v>329</v>
      </c>
      <c r="AG51" s="147"/>
      <c r="AH51" s="148">
        <v>0</v>
      </c>
      <c r="AI51" s="230" t="s">
        <v>330</v>
      </c>
      <c r="AJ51" s="147">
        <v>1240401</v>
      </c>
      <c r="AK51" s="148">
        <v>805020249</v>
      </c>
      <c r="AL51" s="230" t="s">
        <v>329</v>
      </c>
      <c r="AM51" s="147">
        <v>1240401</v>
      </c>
      <c r="AN51" s="148">
        <v>805020249</v>
      </c>
      <c r="AO51" s="230" t="s">
        <v>329</v>
      </c>
      <c r="AP51" s="147">
        <v>1240401</v>
      </c>
      <c r="AQ51" s="148">
        <v>805020249</v>
      </c>
      <c r="AR51" s="311" t="s">
        <v>329</v>
      </c>
    </row>
    <row r="52" spans="1:44" ht="30.6" customHeight="1">
      <c r="A52" s="25"/>
      <c r="B52" s="141">
        <v>34</v>
      </c>
      <c r="C52" s="142" t="s">
        <v>140</v>
      </c>
      <c r="D52" s="143" t="s">
        <v>141</v>
      </c>
      <c r="E52" s="142" t="s">
        <v>72</v>
      </c>
      <c r="F52" s="144">
        <v>916</v>
      </c>
      <c r="G52" s="145">
        <v>911895</v>
      </c>
      <c r="H52" s="146">
        <v>835295820</v>
      </c>
      <c r="I52" s="147">
        <v>911895</v>
      </c>
      <c r="J52" s="148">
        <v>835295820</v>
      </c>
      <c r="K52" s="230" t="s">
        <v>329</v>
      </c>
      <c r="L52" s="147">
        <v>900000</v>
      </c>
      <c r="M52" s="148">
        <v>824400000</v>
      </c>
      <c r="N52" s="230" t="s">
        <v>329</v>
      </c>
      <c r="O52" s="147">
        <v>883542</v>
      </c>
      <c r="P52" s="148">
        <v>809324472</v>
      </c>
      <c r="Q52" s="230" t="s">
        <v>329</v>
      </c>
      <c r="R52" s="147">
        <v>805501</v>
      </c>
      <c r="S52" s="148">
        <v>737838916</v>
      </c>
      <c r="T52" s="230" t="s">
        <v>329</v>
      </c>
      <c r="U52" s="147">
        <v>884540</v>
      </c>
      <c r="V52" s="148">
        <v>810238640</v>
      </c>
      <c r="W52" s="230" t="s">
        <v>329</v>
      </c>
      <c r="X52" s="147">
        <v>899904</v>
      </c>
      <c r="Y52" s="148">
        <v>824312064</v>
      </c>
      <c r="Z52" s="230" t="s">
        <v>329</v>
      </c>
      <c r="AA52" s="147">
        <v>911895</v>
      </c>
      <c r="AB52" s="148">
        <v>835295820</v>
      </c>
      <c r="AC52" s="230" t="s">
        <v>329</v>
      </c>
      <c r="AD52" s="147">
        <v>901890</v>
      </c>
      <c r="AE52" s="148">
        <v>826131240</v>
      </c>
      <c r="AF52" s="230" t="s">
        <v>329</v>
      </c>
      <c r="AG52" s="147"/>
      <c r="AH52" s="148">
        <v>0</v>
      </c>
      <c r="AI52" s="230" t="s">
        <v>330</v>
      </c>
      <c r="AJ52" s="147">
        <v>911895</v>
      </c>
      <c r="AK52" s="148">
        <v>835295820</v>
      </c>
      <c r="AL52" s="230" t="s">
        <v>329</v>
      </c>
      <c r="AM52" s="147">
        <v>911895</v>
      </c>
      <c r="AN52" s="148">
        <v>835295820</v>
      </c>
      <c r="AO52" s="230" t="s">
        <v>329</v>
      </c>
      <c r="AP52" s="147">
        <v>911895</v>
      </c>
      <c r="AQ52" s="148">
        <v>835295820</v>
      </c>
      <c r="AR52" s="311" t="s">
        <v>329</v>
      </c>
    </row>
    <row r="53" spans="1:44" ht="30.6" customHeight="1">
      <c r="A53" s="25"/>
      <c r="B53" s="141">
        <v>35</v>
      </c>
      <c r="C53" s="142" t="s">
        <v>142</v>
      </c>
      <c r="D53" s="143" t="s">
        <v>143</v>
      </c>
      <c r="E53" s="142" t="s">
        <v>72</v>
      </c>
      <c r="F53" s="144">
        <v>1004</v>
      </c>
      <c r="G53" s="145">
        <v>956355</v>
      </c>
      <c r="H53" s="146">
        <v>960180420</v>
      </c>
      <c r="I53" s="147">
        <v>956355</v>
      </c>
      <c r="J53" s="148">
        <v>960180420</v>
      </c>
      <c r="K53" s="230" t="s">
        <v>329</v>
      </c>
      <c r="L53" s="147">
        <v>915000</v>
      </c>
      <c r="M53" s="148">
        <v>918660000</v>
      </c>
      <c r="N53" s="230" t="s">
        <v>329</v>
      </c>
      <c r="O53" s="147">
        <v>956354</v>
      </c>
      <c r="P53" s="148">
        <v>960179416</v>
      </c>
      <c r="Q53" s="230" t="s">
        <v>329</v>
      </c>
      <c r="R53" s="147">
        <v>878401</v>
      </c>
      <c r="S53" s="148">
        <v>881914604</v>
      </c>
      <c r="T53" s="230" t="s">
        <v>329</v>
      </c>
      <c r="U53" s="147">
        <v>927660</v>
      </c>
      <c r="V53" s="148">
        <v>931370640</v>
      </c>
      <c r="W53" s="230" t="s">
        <v>329</v>
      </c>
      <c r="X53" s="147">
        <v>943779</v>
      </c>
      <c r="Y53" s="148">
        <v>947554116</v>
      </c>
      <c r="Z53" s="230" t="s">
        <v>329</v>
      </c>
      <c r="AA53" s="147">
        <v>956355</v>
      </c>
      <c r="AB53" s="148">
        <v>960180420</v>
      </c>
      <c r="AC53" s="230" t="s">
        <v>329</v>
      </c>
      <c r="AD53" s="147">
        <v>946350</v>
      </c>
      <c r="AE53" s="148">
        <v>950135400</v>
      </c>
      <c r="AF53" s="230" t="s">
        <v>329</v>
      </c>
      <c r="AG53" s="147"/>
      <c r="AH53" s="148">
        <v>0</v>
      </c>
      <c r="AI53" s="230" t="s">
        <v>330</v>
      </c>
      <c r="AJ53" s="147">
        <v>956355</v>
      </c>
      <c r="AK53" s="148">
        <v>960180420</v>
      </c>
      <c r="AL53" s="230" t="s">
        <v>329</v>
      </c>
      <c r="AM53" s="147">
        <v>956355</v>
      </c>
      <c r="AN53" s="148">
        <v>960180420</v>
      </c>
      <c r="AO53" s="230" t="s">
        <v>329</v>
      </c>
      <c r="AP53" s="147">
        <v>956355</v>
      </c>
      <c r="AQ53" s="148">
        <v>960180420</v>
      </c>
      <c r="AR53" s="311" t="s">
        <v>329</v>
      </c>
    </row>
    <row r="54" spans="1:44" ht="30.6" customHeight="1">
      <c r="A54" s="25"/>
      <c r="B54" s="141">
        <v>36</v>
      </c>
      <c r="C54" s="142" t="s">
        <v>144</v>
      </c>
      <c r="D54" s="143" t="s">
        <v>145</v>
      </c>
      <c r="E54" s="142" t="s">
        <v>72</v>
      </c>
      <c r="F54" s="144">
        <v>2079</v>
      </c>
      <c r="G54" s="145">
        <v>679737</v>
      </c>
      <c r="H54" s="146">
        <v>1413173223</v>
      </c>
      <c r="I54" s="147">
        <v>679737</v>
      </c>
      <c r="J54" s="148">
        <v>1413173223</v>
      </c>
      <c r="K54" s="230" t="s">
        <v>329</v>
      </c>
      <c r="L54" s="147">
        <v>600000</v>
      </c>
      <c r="M54" s="148">
        <v>1247400000</v>
      </c>
      <c r="N54" s="230" t="s">
        <v>329</v>
      </c>
      <c r="O54" s="147">
        <v>679736</v>
      </c>
      <c r="P54" s="148">
        <v>1413171144</v>
      </c>
      <c r="Q54" s="230" t="s">
        <v>329</v>
      </c>
      <c r="R54" s="147">
        <v>668059</v>
      </c>
      <c r="S54" s="148">
        <v>1388894661</v>
      </c>
      <c r="T54" s="230" t="s">
        <v>329</v>
      </c>
      <c r="U54" s="147">
        <v>659340</v>
      </c>
      <c r="V54" s="148">
        <v>1370767860</v>
      </c>
      <c r="W54" s="230" t="s">
        <v>329</v>
      </c>
      <c r="X54" s="147">
        <v>670798</v>
      </c>
      <c r="Y54" s="148">
        <v>1394589042</v>
      </c>
      <c r="Z54" s="230" t="s">
        <v>329</v>
      </c>
      <c r="AA54" s="147">
        <v>679737</v>
      </c>
      <c r="AB54" s="148">
        <v>1413173223</v>
      </c>
      <c r="AC54" s="230" t="s">
        <v>329</v>
      </c>
      <c r="AD54" s="147">
        <v>650730</v>
      </c>
      <c r="AE54" s="148">
        <v>1352867670</v>
      </c>
      <c r="AF54" s="230" t="s">
        <v>329</v>
      </c>
      <c r="AG54" s="147"/>
      <c r="AH54" s="148">
        <v>0</v>
      </c>
      <c r="AI54" s="230" t="s">
        <v>330</v>
      </c>
      <c r="AJ54" s="147">
        <v>679737</v>
      </c>
      <c r="AK54" s="148">
        <v>1413173223</v>
      </c>
      <c r="AL54" s="230" t="s">
        <v>329</v>
      </c>
      <c r="AM54" s="147">
        <v>679737</v>
      </c>
      <c r="AN54" s="148">
        <v>1413173223</v>
      </c>
      <c r="AO54" s="230" t="s">
        <v>329</v>
      </c>
      <c r="AP54" s="147">
        <v>679737</v>
      </c>
      <c r="AQ54" s="148">
        <v>1413173223</v>
      </c>
      <c r="AR54" s="311" t="s">
        <v>329</v>
      </c>
    </row>
    <row r="55" spans="1:44" ht="30.6" customHeight="1">
      <c r="A55" s="25"/>
      <c r="B55" s="141">
        <v>37</v>
      </c>
      <c r="C55" s="142" t="s">
        <v>146</v>
      </c>
      <c r="D55" s="143" t="s">
        <v>147</v>
      </c>
      <c r="E55" s="142" t="s">
        <v>72</v>
      </c>
      <c r="F55" s="144">
        <v>900</v>
      </c>
      <c r="G55" s="145">
        <v>534230</v>
      </c>
      <c r="H55" s="146">
        <v>480807000</v>
      </c>
      <c r="I55" s="147">
        <v>534230</v>
      </c>
      <c r="J55" s="148">
        <v>480807000</v>
      </c>
      <c r="K55" s="230" t="s">
        <v>329</v>
      </c>
      <c r="L55" s="147">
        <v>510000</v>
      </c>
      <c r="M55" s="148">
        <v>459000000</v>
      </c>
      <c r="N55" s="230" t="s">
        <v>329</v>
      </c>
      <c r="O55" s="147">
        <v>472793</v>
      </c>
      <c r="P55" s="148">
        <v>425513700</v>
      </c>
      <c r="Q55" s="230" t="s">
        <v>329</v>
      </c>
      <c r="R55" s="147">
        <v>534230</v>
      </c>
      <c r="S55" s="148">
        <v>480807000</v>
      </c>
      <c r="T55" s="230" t="s">
        <v>329</v>
      </c>
      <c r="U55" s="147">
        <v>518200</v>
      </c>
      <c r="V55" s="148">
        <v>466380000</v>
      </c>
      <c r="W55" s="230" t="s">
        <v>329</v>
      </c>
      <c r="X55" s="147">
        <v>527205</v>
      </c>
      <c r="Y55" s="148">
        <v>474484500</v>
      </c>
      <c r="Z55" s="230" t="s">
        <v>329</v>
      </c>
      <c r="AA55" s="147">
        <v>534230</v>
      </c>
      <c r="AB55" s="148">
        <v>480807000</v>
      </c>
      <c r="AC55" s="230" t="s">
        <v>329</v>
      </c>
      <c r="AD55" s="147">
        <v>524220</v>
      </c>
      <c r="AE55" s="148">
        <v>471798000</v>
      </c>
      <c r="AF55" s="230" t="s">
        <v>329</v>
      </c>
      <c r="AG55" s="147"/>
      <c r="AH55" s="148">
        <v>0</v>
      </c>
      <c r="AI55" s="230" t="s">
        <v>330</v>
      </c>
      <c r="AJ55" s="147">
        <v>534230</v>
      </c>
      <c r="AK55" s="148">
        <v>480807000</v>
      </c>
      <c r="AL55" s="230" t="s">
        <v>329</v>
      </c>
      <c r="AM55" s="147">
        <v>534230</v>
      </c>
      <c r="AN55" s="148">
        <v>480807000</v>
      </c>
      <c r="AO55" s="230" t="s">
        <v>329</v>
      </c>
      <c r="AP55" s="147">
        <v>534230</v>
      </c>
      <c r="AQ55" s="148">
        <v>480807000</v>
      </c>
      <c r="AR55" s="311" t="s">
        <v>329</v>
      </c>
    </row>
    <row r="56" spans="1:44" ht="30.6" customHeight="1">
      <c r="A56" s="25"/>
      <c r="B56" s="141">
        <v>38</v>
      </c>
      <c r="C56" s="142" t="s">
        <v>148</v>
      </c>
      <c r="D56" s="143" t="s">
        <v>149</v>
      </c>
      <c r="E56" s="142" t="s">
        <v>72</v>
      </c>
      <c r="F56" s="144">
        <v>678</v>
      </c>
      <c r="G56" s="145">
        <v>436618</v>
      </c>
      <c r="H56" s="146">
        <v>296027004</v>
      </c>
      <c r="I56" s="147">
        <v>436618</v>
      </c>
      <c r="J56" s="148">
        <v>296027004</v>
      </c>
      <c r="K56" s="230" t="s">
        <v>329</v>
      </c>
      <c r="L56" s="147">
        <v>425000</v>
      </c>
      <c r="M56" s="148">
        <v>288150000</v>
      </c>
      <c r="N56" s="230" t="s">
        <v>329</v>
      </c>
      <c r="O56" s="147">
        <v>386406</v>
      </c>
      <c r="P56" s="148">
        <v>261983268</v>
      </c>
      <c r="Q56" s="230" t="s">
        <v>329</v>
      </c>
      <c r="R56" s="147">
        <v>436618</v>
      </c>
      <c r="S56" s="148">
        <v>296027004</v>
      </c>
      <c r="T56" s="230" t="s">
        <v>329</v>
      </c>
      <c r="U56" s="147">
        <v>423520</v>
      </c>
      <c r="V56" s="148">
        <v>287146560</v>
      </c>
      <c r="W56" s="230" t="s">
        <v>329</v>
      </c>
      <c r="X56" s="147">
        <v>430876</v>
      </c>
      <c r="Y56" s="148">
        <v>292133928</v>
      </c>
      <c r="Z56" s="230" t="s">
        <v>329</v>
      </c>
      <c r="AA56" s="147">
        <v>436618</v>
      </c>
      <c r="AB56" s="148">
        <v>296027004</v>
      </c>
      <c r="AC56" s="230" t="s">
        <v>329</v>
      </c>
      <c r="AD56" s="147">
        <v>436610</v>
      </c>
      <c r="AE56" s="148">
        <v>296021580</v>
      </c>
      <c r="AF56" s="230" t="s">
        <v>329</v>
      </c>
      <c r="AG56" s="147"/>
      <c r="AH56" s="148">
        <v>0</v>
      </c>
      <c r="AI56" s="230" t="s">
        <v>330</v>
      </c>
      <c r="AJ56" s="147">
        <v>436618</v>
      </c>
      <c r="AK56" s="148">
        <v>296027004</v>
      </c>
      <c r="AL56" s="230" t="s">
        <v>329</v>
      </c>
      <c r="AM56" s="147">
        <v>436618</v>
      </c>
      <c r="AN56" s="148">
        <v>296027004</v>
      </c>
      <c r="AO56" s="230" t="s">
        <v>329</v>
      </c>
      <c r="AP56" s="147">
        <v>436618</v>
      </c>
      <c r="AQ56" s="148">
        <v>296027004</v>
      </c>
      <c r="AR56" s="311" t="s">
        <v>329</v>
      </c>
    </row>
    <row r="57" spans="1:44" ht="30.6" customHeight="1">
      <c r="A57" s="25"/>
      <c r="B57" s="141">
        <v>39</v>
      </c>
      <c r="C57" s="142" t="s">
        <v>150</v>
      </c>
      <c r="D57" s="143" t="s">
        <v>151</v>
      </c>
      <c r="E57" s="142" t="s">
        <v>75</v>
      </c>
      <c r="F57" s="144">
        <v>380</v>
      </c>
      <c r="G57" s="145">
        <v>536214</v>
      </c>
      <c r="H57" s="146">
        <v>203761320</v>
      </c>
      <c r="I57" s="147">
        <v>536214</v>
      </c>
      <c r="J57" s="148">
        <v>203761320</v>
      </c>
      <c r="K57" s="230" t="s">
        <v>329</v>
      </c>
      <c r="L57" s="147">
        <v>536214</v>
      </c>
      <c r="M57" s="148">
        <v>203761320</v>
      </c>
      <c r="N57" s="230" t="s">
        <v>329</v>
      </c>
      <c r="O57" s="147">
        <v>536213</v>
      </c>
      <c r="P57" s="148">
        <v>203760940</v>
      </c>
      <c r="Q57" s="230" t="s">
        <v>329</v>
      </c>
      <c r="R57" s="147">
        <v>536214</v>
      </c>
      <c r="S57" s="148">
        <v>203761320</v>
      </c>
      <c r="T57" s="230" t="s">
        <v>329</v>
      </c>
      <c r="U57" s="147">
        <v>509400</v>
      </c>
      <c r="V57" s="148">
        <v>193572000</v>
      </c>
      <c r="W57" s="230" t="s">
        <v>329</v>
      </c>
      <c r="X57" s="147">
        <v>529163</v>
      </c>
      <c r="Y57" s="148">
        <v>201081940</v>
      </c>
      <c r="Z57" s="230" t="s">
        <v>329</v>
      </c>
      <c r="AA57" s="147">
        <v>536214</v>
      </c>
      <c r="AB57" s="148">
        <v>203761320</v>
      </c>
      <c r="AC57" s="230" t="s">
        <v>329</v>
      </c>
      <c r="AD57" s="147">
        <v>536210</v>
      </c>
      <c r="AE57" s="148">
        <v>203759800</v>
      </c>
      <c r="AF57" s="230" t="s">
        <v>329</v>
      </c>
      <c r="AG57" s="147"/>
      <c r="AH57" s="148">
        <v>0</v>
      </c>
      <c r="AI57" s="230" t="s">
        <v>330</v>
      </c>
      <c r="AJ57" s="147">
        <v>536214</v>
      </c>
      <c r="AK57" s="148">
        <v>203761320</v>
      </c>
      <c r="AL57" s="230" t="s">
        <v>329</v>
      </c>
      <c r="AM57" s="147">
        <v>536214</v>
      </c>
      <c r="AN57" s="148">
        <v>203761320</v>
      </c>
      <c r="AO57" s="230" t="s">
        <v>329</v>
      </c>
      <c r="AP57" s="147">
        <v>536214</v>
      </c>
      <c r="AQ57" s="148">
        <v>203761320</v>
      </c>
      <c r="AR57" s="311" t="s">
        <v>329</v>
      </c>
    </row>
    <row r="58" spans="1:44" ht="30.6" customHeight="1">
      <c r="A58" s="25"/>
      <c r="B58" s="141">
        <v>40</v>
      </c>
      <c r="C58" s="142" t="s">
        <v>152</v>
      </c>
      <c r="D58" s="143" t="s">
        <v>153</v>
      </c>
      <c r="E58" s="142" t="s">
        <v>154</v>
      </c>
      <c r="F58" s="144">
        <v>1134004</v>
      </c>
      <c r="G58" s="145">
        <v>4973</v>
      </c>
      <c r="H58" s="146">
        <v>5639401892</v>
      </c>
      <c r="I58" s="147">
        <v>4973</v>
      </c>
      <c r="J58" s="148">
        <v>5639401892</v>
      </c>
      <c r="K58" s="230" t="s">
        <v>329</v>
      </c>
      <c r="L58" s="147">
        <v>4973</v>
      </c>
      <c r="M58" s="148">
        <v>5639401892</v>
      </c>
      <c r="N58" s="230" t="s">
        <v>329</v>
      </c>
      <c r="O58" s="147">
        <v>4972</v>
      </c>
      <c r="P58" s="148">
        <v>5638267888</v>
      </c>
      <c r="Q58" s="230" t="s">
        <v>329</v>
      </c>
      <c r="R58" s="147">
        <v>4973</v>
      </c>
      <c r="S58" s="148">
        <v>5639401892</v>
      </c>
      <c r="T58" s="230" t="s">
        <v>329</v>
      </c>
      <c r="U58" s="147">
        <v>4480</v>
      </c>
      <c r="V58" s="148">
        <v>5080337920</v>
      </c>
      <c r="W58" s="230" t="s">
        <v>329</v>
      </c>
      <c r="X58" s="147">
        <v>4908</v>
      </c>
      <c r="Y58" s="148">
        <v>5565691632</v>
      </c>
      <c r="Z58" s="230" t="s">
        <v>329</v>
      </c>
      <c r="AA58" s="147">
        <v>4973</v>
      </c>
      <c r="AB58" s="148">
        <v>5639401892</v>
      </c>
      <c r="AC58" s="230" t="s">
        <v>329</v>
      </c>
      <c r="AD58" s="147">
        <v>4850</v>
      </c>
      <c r="AE58" s="148">
        <v>5499919400</v>
      </c>
      <c r="AF58" s="230" t="s">
        <v>329</v>
      </c>
      <c r="AG58" s="147"/>
      <c r="AH58" s="148">
        <v>0</v>
      </c>
      <c r="AI58" s="230" t="s">
        <v>330</v>
      </c>
      <c r="AJ58" s="147">
        <v>4973</v>
      </c>
      <c r="AK58" s="148">
        <v>5639401892</v>
      </c>
      <c r="AL58" s="230" t="s">
        <v>329</v>
      </c>
      <c r="AM58" s="147">
        <v>4973</v>
      </c>
      <c r="AN58" s="148">
        <v>5639401892</v>
      </c>
      <c r="AO58" s="230" t="s">
        <v>329</v>
      </c>
      <c r="AP58" s="147">
        <v>4973</v>
      </c>
      <c r="AQ58" s="148">
        <v>5639401892</v>
      </c>
      <c r="AR58" s="311" t="s">
        <v>329</v>
      </c>
    </row>
    <row r="59" spans="1:44" ht="30.6" customHeight="1">
      <c r="A59" s="25"/>
      <c r="B59" s="141">
        <v>41</v>
      </c>
      <c r="C59" s="142" t="s">
        <v>155</v>
      </c>
      <c r="D59" s="143" t="s">
        <v>156</v>
      </c>
      <c r="E59" s="142" t="s">
        <v>157</v>
      </c>
      <c r="F59" s="144">
        <v>474065</v>
      </c>
      <c r="G59" s="145">
        <v>2057</v>
      </c>
      <c r="H59" s="146">
        <v>975151705</v>
      </c>
      <c r="I59" s="147">
        <v>2057</v>
      </c>
      <c r="J59" s="148">
        <v>975151705</v>
      </c>
      <c r="K59" s="230" t="s">
        <v>329</v>
      </c>
      <c r="L59" s="147">
        <v>2057</v>
      </c>
      <c r="M59" s="148">
        <v>975151705</v>
      </c>
      <c r="N59" s="230" t="s">
        <v>329</v>
      </c>
      <c r="O59" s="147">
        <v>1820</v>
      </c>
      <c r="P59" s="148">
        <v>862798300</v>
      </c>
      <c r="Q59" s="230" t="s">
        <v>329</v>
      </c>
      <c r="R59" s="147">
        <v>2057</v>
      </c>
      <c r="S59" s="148">
        <v>975151705</v>
      </c>
      <c r="T59" s="230" t="s">
        <v>329</v>
      </c>
      <c r="U59" s="147">
        <v>1930</v>
      </c>
      <c r="V59" s="148">
        <v>914945450</v>
      </c>
      <c r="W59" s="230" t="s">
        <v>329</v>
      </c>
      <c r="X59" s="147">
        <v>2030</v>
      </c>
      <c r="Y59" s="148">
        <v>962351950</v>
      </c>
      <c r="Z59" s="230" t="s">
        <v>329</v>
      </c>
      <c r="AA59" s="147">
        <v>2057</v>
      </c>
      <c r="AB59" s="148">
        <v>975151705</v>
      </c>
      <c r="AC59" s="230" t="s">
        <v>329</v>
      </c>
      <c r="AD59" s="147">
        <v>2050</v>
      </c>
      <c r="AE59" s="148">
        <v>971833250</v>
      </c>
      <c r="AF59" s="230" t="s">
        <v>329</v>
      </c>
      <c r="AG59" s="147"/>
      <c r="AH59" s="148">
        <v>0</v>
      </c>
      <c r="AI59" s="230" t="s">
        <v>330</v>
      </c>
      <c r="AJ59" s="147">
        <v>2057</v>
      </c>
      <c r="AK59" s="148">
        <v>975151705</v>
      </c>
      <c r="AL59" s="230" t="s">
        <v>329</v>
      </c>
      <c r="AM59" s="147">
        <v>2057</v>
      </c>
      <c r="AN59" s="148">
        <v>975151705</v>
      </c>
      <c r="AO59" s="230" t="s">
        <v>329</v>
      </c>
      <c r="AP59" s="147">
        <v>2057</v>
      </c>
      <c r="AQ59" s="148">
        <v>975151705</v>
      </c>
      <c r="AR59" s="311" t="s">
        <v>329</v>
      </c>
    </row>
    <row r="60" spans="1:44" ht="30.6" customHeight="1">
      <c r="A60" s="25"/>
      <c r="B60" s="141">
        <v>42</v>
      </c>
      <c r="C60" s="142">
        <v>642.1</v>
      </c>
      <c r="D60" s="143" t="s">
        <v>158</v>
      </c>
      <c r="E60" s="142" t="s">
        <v>159</v>
      </c>
      <c r="F60" s="144">
        <v>108</v>
      </c>
      <c r="G60" s="145">
        <v>599777</v>
      </c>
      <c r="H60" s="146">
        <v>64775916</v>
      </c>
      <c r="I60" s="147">
        <v>599777</v>
      </c>
      <c r="J60" s="148">
        <v>64775916</v>
      </c>
      <c r="K60" s="230" t="s">
        <v>329</v>
      </c>
      <c r="L60" s="147">
        <v>599777</v>
      </c>
      <c r="M60" s="148">
        <v>64775916</v>
      </c>
      <c r="N60" s="230" t="s">
        <v>329</v>
      </c>
      <c r="O60" s="147">
        <v>599776</v>
      </c>
      <c r="P60" s="148">
        <v>64775808</v>
      </c>
      <c r="Q60" s="230" t="s">
        <v>329</v>
      </c>
      <c r="R60" s="147">
        <v>599777</v>
      </c>
      <c r="S60" s="148">
        <v>64775916</v>
      </c>
      <c r="T60" s="230" t="s">
        <v>329</v>
      </c>
      <c r="U60" s="147">
        <v>584780</v>
      </c>
      <c r="V60" s="148">
        <v>63156240</v>
      </c>
      <c r="W60" s="230" t="s">
        <v>329</v>
      </c>
      <c r="X60" s="147">
        <v>591890</v>
      </c>
      <c r="Y60" s="148">
        <v>63924120</v>
      </c>
      <c r="Z60" s="230" t="s">
        <v>329</v>
      </c>
      <c r="AA60" s="147">
        <v>599777</v>
      </c>
      <c r="AB60" s="148">
        <v>64775916</v>
      </c>
      <c r="AC60" s="230" t="s">
        <v>329</v>
      </c>
      <c r="AD60" s="147">
        <v>599770</v>
      </c>
      <c r="AE60" s="148">
        <v>64775160</v>
      </c>
      <c r="AF60" s="230" t="s">
        <v>329</v>
      </c>
      <c r="AG60" s="147"/>
      <c r="AH60" s="148">
        <v>0</v>
      </c>
      <c r="AI60" s="230" t="s">
        <v>330</v>
      </c>
      <c r="AJ60" s="147">
        <v>599777</v>
      </c>
      <c r="AK60" s="148">
        <v>64775916</v>
      </c>
      <c r="AL60" s="230" t="s">
        <v>329</v>
      </c>
      <c r="AM60" s="147">
        <v>599777</v>
      </c>
      <c r="AN60" s="148">
        <v>64775916</v>
      </c>
      <c r="AO60" s="230" t="s">
        <v>329</v>
      </c>
      <c r="AP60" s="147">
        <v>599777</v>
      </c>
      <c r="AQ60" s="148">
        <v>64775916</v>
      </c>
      <c r="AR60" s="311" t="s">
        <v>329</v>
      </c>
    </row>
    <row r="61" spans="1:44" ht="30.6" customHeight="1">
      <c r="A61" s="25"/>
      <c r="B61" s="141">
        <v>43</v>
      </c>
      <c r="C61" s="142" t="s">
        <v>160</v>
      </c>
      <c r="D61" s="143" t="s">
        <v>161</v>
      </c>
      <c r="E61" s="142" t="s">
        <v>75</v>
      </c>
      <c r="F61" s="144">
        <v>557</v>
      </c>
      <c r="G61" s="145">
        <v>86105</v>
      </c>
      <c r="H61" s="146">
        <v>47960485</v>
      </c>
      <c r="I61" s="147">
        <v>86105</v>
      </c>
      <c r="J61" s="148">
        <v>47960485</v>
      </c>
      <c r="K61" s="230" t="s">
        <v>329</v>
      </c>
      <c r="L61" s="147">
        <v>86105</v>
      </c>
      <c r="M61" s="148">
        <v>47960485</v>
      </c>
      <c r="N61" s="230" t="s">
        <v>329</v>
      </c>
      <c r="O61" s="147">
        <v>76202</v>
      </c>
      <c r="P61" s="148">
        <v>42444514</v>
      </c>
      <c r="Q61" s="230" t="s">
        <v>329</v>
      </c>
      <c r="R61" s="147">
        <v>86105</v>
      </c>
      <c r="S61" s="148">
        <v>47960485</v>
      </c>
      <c r="T61" s="230" t="s">
        <v>329</v>
      </c>
      <c r="U61" s="147">
        <v>83950</v>
      </c>
      <c r="V61" s="148">
        <v>46760150</v>
      </c>
      <c r="W61" s="230" t="s">
        <v>329</v>
      </c>
      <c r="X61" s="147">
        <v>84973</v>
      </c>
      <c r="Y61" s="148">
        <v>47329961</v>
      </c>
      <c r="Z61" s="230" t="s">
        <v>329</v>
      </c>
      <c r="AA61" s="147">
        <v>86105</v>
      </c>
      <c r="AB61" s="148">
        <v>47960485</v>
      </c>
      <c r="AC61" s="230" t="s">
        <v>329</v>
      </c>
      <c r="AD61" s="147">
        <v>86100</v>
      </c>
      <c r="AE61" s="148">
        <v>47957700</v>
      </c>
      <c r="AF61" s="230" t="s">
        <v>329</v>
      </c>
      <c r="AG61" s="147"/>
      <c r="AH61" s="148">
        <v>0</v>
      </c>
      <c r="AI61" s="230" t="s">
        <v>330</v>
      </c>
      <c r="AJ61" s="147">
        <v>86105</v>
      </c>
      <c r="AK61" s="148">
        <v>47960485</v>
      </c>
      <c r="AL61" s="230" t="s">
        <v>329</v>
      </c>
      <c r="AM61" s="147">
        <v>86105</v>
      </c>
      <c r="AN61" s="148">
        <v>47960485</v>
      </c>
      <c r="AO61" s="230" t="s">
        <v>329</v>
      </c>
      <c r="AP61" s="147">
        <v>86105</v>
      </c>
      <c r="AQ61" s="148">
        <v>47960485</v>
      </c>
      <c r="AR61" s="311" t="s">
        <v>329</v>
      </c>
    </row>
    <row r="62" spans="1:44" ht="30.6" customHeight="1">
      <c r="A62" s="25"/>
      <c r="B62" s="141">
        <v>44</v>
      </c>
      <c r="C62" s="142" t="s">
        <v>162</v>
      </c>
      <c r="D62" s="143" t="s">
        <v>163</v>
      </c>
      <c r="E62" s="142" t="s">
        <v>75</v>
      </c>
      <c r="F62" s="144">
        <v>154</v>
      </c>
      <c r="G62" s="145">
        <v>2150522</v>
      </c>
      <c r="H62" s="146">
        <v>331180388</v>
      </c>
      <c r="I62" s="147">
        <v>2150522</v>
      </c>
      <c r="J62" s="148">
        <v>331180388</v>
      </c>
      <c r="K62" s="230" t="s">
        <v>329</v>
      </c>
      <c r="L62" s="147">
        <v>2150522</v>
      </c>
      <c r="M62" s="148">
        <v>331180388</v>
      </c>
      <c r="N62" s="230" t="s">
        <v>329</v>
      </c>
      <c r="O62" s="147">
        <v>2069300</v>
      </c>
      <c r="P62" s="148">
        <v>318672200</v>
      </c>
      <c r="Q62" s="230" t="s">
        <v>329</v>
      </c>
      <c r="R62" s="147">
        <v>2150522</v>
      </c>
      <c r="S62" s="148">
        <v>331180388</v>
      </c>
      <c r="T62" s="230" t="s">
        <v>329</v>
      </c>
      <c r="U62" s="147">
        <v>2096760</v>
      </c>
      <c r="V62" s="148">
        <v>322901040</v>
      </c>
      <c r="W62" s="230" t="s">
        <v>329</v>
      </c>
      <c r="X62" s="147">
        <v>2122243</v>
      </c>
      <c r="Y62" s="148">
        <v>326825422</v>
      </c>
      <c r="Z62" s="230" t="s">
        <v>329</v>
      </c>
      <c r="AA62" s="147">
        <v>2150522</v>
      </c>
      <c r="AB62" s="148">
        <v>331180388</v>
      </c>
      <c r="AC62" s="230" t="s">
        <v>329</v>
      </c>
      <c r="AD62" s="147">
        <v>2150520</v>
      </c>
      <c r="AE62" s="148">
        <v>331180080</v>
      </c>
      <c r="AF62" s="230" t="s">
        <v>329</v>
      </c>
      <c r="AG62" s="147"/>
      <c r="AH62" s="148">
        <v>0</v>
      </c>
      <c r="AI62" s="230" t="s">
        <v>330</v>
      </c>
      <c r="AJ62" s="147">
        <v>2150522</v>
      </c>
      <c r="AK62" s="148">
        <v>331180388</v>
      </c>
      <c r="AL62" s="230" t="s">
        <v>329</v>
      </c>
      <c r="AM62" s="147">
        <v>2150522</v>
      </c>
      <c r="AN62" s="148">
        <v>331180388</v>
      </c>
      <c r="AO62" s="230" t="s">
        <v>329</v>
      </c>
      <c r="AP62" s="147">
        <v>2150522</v>
      </c>
      <c r="AQ62" s="148">
        <v>331180388</v>
      </c>
      <c r="AR62" s="311" t="s">
        <v>329</v>
      </c>
    </row>
    <row r="63" spans="1:44" ht="30.6" customHeight="1">
      <c r="A63" s="25"/>
      <c r="B63" s="141">
        <v>45</v>
      </c>
      <c r="C63" s="142" t="s">
        <v>164</v>
      </c>
      <c r="D63" s="143" t="s">
        <v>165</v>
      </c>
      <c r="E63" s="142" t="s">
        <v>154</v>
      </c>
      <c r="F63" s="144">
        <v>458424</v>
      </c>
      <c r="G63" s="145">
        <v>11559</v>
      </c>
      <c r="H63" s="146">
        <v>5298923016</v>
      </c>
      <c r="I63" s="147">
        <v>11559</v>
      </c>
      <c r="J63" s="148">
        <v>5298923016</v>
      </c>
      <c r="K63" s="230" t="s">
        <v>329</v>
      </c>
      <c r="L63" s="147">
        <v>11250</v>
      </c>
      <c r="M63" s="148">
        <v>5157270000</v>
      </c>
      <c r="N63" s="230" t="s">
        <v>329</v>
      </c>
      <c r="O63" s="147">
        <v>10641</v>
      </c>
      <c r="P63" s="148">
        <v>4878089784</v>
      </c>
      <c r="Q63" s="230" t="s">
        <v>329</v>
      </c>
      <c r="R63" s="147">
        <v>10279</v>
      </c>
      <c r="S63" s="148">
        <v>4712140296</v>
      </c>
      <c r="T63" s="230" t="s">
        <v>329</v>
      </c>
      <c r="U63" s="147">
        <v>10630</v>
      </c>
      <c r="V63" s="148">
        <v>4873047120</v>
      </c>
      <c r="W63" s="230" t="s">
        <v>329</v>
      </c>
      <c r="X63" s="147">
        <v>11407</v>
      </c>
      <c r="Y63" s="148">
        <v>5229242568</v>
      </c>
      <c r="Z63" s="230" t="s">
        <v>329</v>
      </c>
      <c r="AA63" s="147">
        <v>9360</v>
      </c>
      <c r="AB63" s="148">
        <v>4290848640</v>
      </c>
      <c r="AC63" s="230" t="s">
        <v>329</v>
      </c>
      <c r="AD63" s="147">
        <v>11050</v>
      </c>
      <c r="AE63" s="148">
        <v>5065585200</v>
      </c>
      <c r="AF63" s="230" t="s">
        <v>329</v>
      </c>
      <c r="AG63" s="147"/>
      <c r="AH63" s="148">
        <v>0</v>
      </c>
      <c r="AI63" s="230" t="s">
        <v>330</v>
      </c>
      <c r="AJ63" s="147">
        <v>11559</v>
      </c>
      <c r="AK63" s="148">
        <v>5298923016</v>
      </c>
      <c r="AL63" s="230" t="s">
        <v>329</v>
      </c>
      <c r="AM63" s="147">
        <v>11559</v>
      </c>
      <c r="AN63" s="148">
        <v>5298923016</v>
      </c>
      <c r="AO63" s="230" t="s">
        <v>329</v>
      </c>
      <c r="AP63" s="147">
        <v>8669.25</v>
      </c>
      <c r="AQ63" s="148">
        <v>3974077656</v>
      </c>
      <c r="AR63" s="311" t="s">
        <v>329</v>
      </c>
    </row>
    <row r="64" spans="1:44" ht="30.6" customHeight="1">
      <c r="A64" s="25"/>
      <c r="B64" s="141">
        <v>46</v>
      </c>
      <c r="C64" s="142" t="s">
        <v>166</v>
      </c>
      <c r="D64" s="143" t="s">
        <v>167</v>
      </c>
      <c r="E64" s="142" t="s">
        <v>154</v>
      </c>
      <c r="F64" s="144">
        <v>458424</v>
      </c>
      <c r="G64" s="145">
        <v>302</v>
      </c>
      <c r="H64" s="146">
        <v>138444048</v>
      </c>
      <c r="I64" s="147">
        <v>302</v>
      </c>
      <c r="J64" s="148">
        <v>138444048</v>
      </c>
      <c r="K64" s="230" t="s">
        <v>329</v>
      </c>
      <c r="L64" s="147">
        <v>302</v>
      </c>
      <c r="M64" s="148">
        <v>138444048</v>
      </c>
      <c r="N64" s="230" t="s">
        <v>329</v>
      </c>
      <c r="O64" s="147">
        <v>301</v>
      </c>
      <c r="P64" s="148">
        <v>137985624</v>
      </c>
      <c r="Q64" s="230" t="s">
        <v>329</v>
      </c>
      <c r="R64" s="147">
        <v>302</v>
      </c>
      <c r="S64" s="148">
        <v>138444048</v>
      </c>
      <c r="T64" s="230" t="s">
        <v>329</v>
      </c>
      <c r="U64" s="147">
        <v>290</v>
      </c>
      <c r="V64" s="148">
        <v>132942960</v>
      </c>
      <c r="W64" s="230" t="s">
        <v>329</v>
      </c>
      <c r="X64" s="147">
        <v>298</v>
      </c>
      <c r="Y64" s="148">
        <v>136610352</v>
      </c>
      <c r="Z64" s="230" t="s">
        <v>329</v>
      </c>
      <c r="AA64" s="147">
        <v>302</v>
      </c>
      <c r="AB64" s="148">
        <v>138444048</v>
      </c>
      <c r="AC64" s="230" t="s">
        <v>329</v>
      </c>
      <c r="AD64" s="147">
        <v>300</v>
      </c>
      <c r="AE64" s="148">
        <v>137527200</v>
      </c>
      <c r="AF64" s="230" t="s">
        <v>329</v>
      </c>
      <c r="AG64" s="147"/>
      <c r="AH64" s="148">
        <v>0</v>
      </c>
      <c r="AI64" s="230" t="s">
        <v>330</v>
      </c>
      <c r="AJ64" s="147">
        <v>302</v>
      </c>
      <c r="AK64" s="148">
        <v>138444048</v>
      </c>
      <c r="AL64" s="230" t="s">
        <v>329</v>
      </c>
      <c r="AM64" s="147">
        <v>302</v>
      </c>
      <c r="AN64" s="148">
        <v>138444048</v>
      </c>
      <c r="AO64" s="230" t="s">
        <v>329</v>
      </c>
      <c r="AP64" s="147">
        <v>226.5</v>
      </c>
      <c r="AQ64" s="148">
        <v>104062248</v>
      </c>
      <c r="AR64" s="311" t="s">
        <v>329</v>
      </c>
    </row>
    <row r="65" spans="1:44" ht="30.6" customHeight="1">
      <c r="A65" s="25"/>
      <c r="B65" s="141">
        <v>47</v>
      </c>
      <c r="C65" s="142" t="s">
        <v>168</v>
      </c>
      <c r="D65" s="143" t="s">
        <v>169</v>
      </c>
      <c r="E65" s="142" t="s">
        <v>154</v>
      </c>
      <c r="F65" s="144">
        <v>458424</v>
      </c>
      <c r="G65" s="145">
        <v>4647</v>
      </c>
      <c r="H65" s="146">
        <v>2130296328</v>
      </c>
      <c r="I65" s="147">
        <v>4647</v>
      </c>
      <c r="J65" s="148">
        <v>2130296328</v>
      </c>
      <c r="K65" s="230" t="s">
        <v>329</v>
      </c>
      <c r="L65" s="147">
        <v>4200</v>
      </c>
      <c r="M65" s="148">
        <v>1925380800</v>
      </c>
      <c r="N65" s="230" t="s">
        <v>329</v>
      </c>
      <c r="O65" s="147">
        <v>4368</v>
      </c>
      <c r="P65" s="148">
        <v>2002396032</v>
      </c>
      <c r="Q65" s="230" t="s">
        <v>329</v>
      </c>
      <c r="R65" s="147">
        <v>3762</v>
      </c>
      <c r="S65" s="148">
        <v>1724591088</v>
      </c>
      <c r="T65" s="230" t="s">
        <v>329</v>
      </c>
      <c r="U65" s="147">
        <v>4320</v>
      </c>
      <c r="V65" s="148">
        <v>1980391680</v>
      </c>
      <c r="W65" s="230" t="s">
        <v>329</v>
      </c>
      <c r="X65" s="147">
        <v>4586</v>
      </c>
      <c r="Y65" s="148">
        <v>2102332464</v>
      </c>
      <c r="Z65" s="230" t="s">
        <v>329</v>
      </c>
      <c r="AA65" s="147">
        <v>4647</v>
      </c>
      <c r="AB65" s="148">
        <v>2130296328</v>
      </c>
      <c r="AC65" s="230" t="s">
        <v>329</v>
      </c>
      <c r="AD65" s="147">
        <v>4240</v>
      </c>
      <c r="AE65" s="148">
        <v>1943717760</v>
      </c>
      <c r="AF65" s="230" t="s">
        <v>329</v>
      </c>
      <c r="AG65" s="147"/>
      <c r="AH65" s="148">
        <v>0</v>
      </c>
      <c r="AI65" s="230" t="s">
        <v>330</v>
      </c>
      <c r="AJ65" s="147">
        <v>4647</v>
      </c>
      <c r="AK65" s="148">
        <v>2130296328</v>
      </c>
      <c r="AL65" s="230" t="s">
        <v>329</v>
      </c>
      <c r="AM65" s="147">
        <v>1300</v>
      </c>
      <c r="AN65" s="148">
        <v>595951200</v>
      </c>
      <c r="AO65" s="230" t="s">
        <v>329</v>
      </c>
      <c r="AP65" s="147">
        <v>3485.25</v>
      </c>
      <c r="AQ65" s="148">
        <v>1597607640</v>
      </c>
      <c r="AR65" s="311" t="s">
        <v>329</v>
      </c>
    </row>
    <row r="66" spans="1:44" ht="30.6" customHeight="1">
      <c r="A66" s="25"/>
      <c r="B66" s="141">
        <v>48</v>
      </c>
      <c r="C66" s="142" t="s">
        <v>170</v>
      </c>
      <c r="D66" s="143" t="s">
        <v>171</v>
      </c>
      <c r="E66" s="142" t="s">
        <v>75</v>
      </c>
      <c r="F66" s="144">
        <v>1361</v>
      </c>
      <c r="G66" s="145">
        <v>667515</v>
      </c>
      <c r="H66" s="146">
        <v>908487915</v>
      </c>
      <c r="I66" s="147">
        <v>667515</v>
      </c>
      <c r="J66" s="148">
        <v>908487915</v>
      </c>
      <c r="K66" s="230" t="s">
        <v>329</v>
      </c>
      <c r="L66" s="147">
        <v>610000</v>
      </c>
      <c r="M66" s="148">
        <v>830210000</v>
      </c>
      <c r="N66" s="230" t="s">
        <v>329</v>
      </c>
      <c r="O66" s="147">
        <v>667514</v>
      </c>
      <c r="P66" s="148">
        <v>908486554</v>
      </c>
      <c r="Q66" s="230" t="s">
        <v>329</v>
      </c>
      <c r="R66" s="147">
        <v>667515</v>
      </c>
      <c r="S66" s="148">
        <v>908487915</v>
      </c>
      <c r="T66" s="230" t="s">
        <v>329</v>
      </c>
      <c r="U66" s="147">
        <v>630800</v>
      </c>
      <c r="V66" s="148">
        <v>858518800</v>
      </c>
      <c r="W66" s="230" t="s">
        <v>329</v>
      </c>
      <c r="X66" s="147">
        <v>658737</v>
      </c>
      <c r="Y66" s="148">
        <v>896541057</v>
      </c>
      <c r="Z66" s="230" t="s">
        <v>329</v>
      </c>
      <c r="AA66" s="147">
        <v>667515</v>
      </c>
      <c r="AB66" s="148">
        <v>908487915</v>
      </c>
      <c r="AC66" s="230" t="s">
        <v>329</v>
      </c>
      <c r="AD66" s="147">
        <v>667510</v>
      </c>
      <c r="AE66" s="148">
        <v>908481110</v>
      </c>
      <c r="AF66" s="230" t="s">
        <v>329</v>
      </c>
      <c r="AG66" s="147"/>
      <c r="AH66" s="148">
        <v>0</v>
      </c>
      <c r="AI66" s="230" t="s">
        <v>330</v>
      </c>
      <c r="AJ66" s="147">
        <v>667515</v>
      </c>
      <c r="AK66" s="148">
        <v>908487915</v>
      </c>
      <c r="AL66" s="230" t="s">
        <v>329</v>
      </c>
      <c r="AM66" s="147">
        <v>667515</v>
      </c>
      <c r="AN66" s="148">
        <v>908487915</v>
      </c>
      <c r="AO66" s="230" t="s">
        <v>329</v>
      </c>
      <c r="AP66" s="147">
        <v>667515</v>
      </c>
      <c r="AQ66" s="148">
        <v>908487915</v>
      </c>
      <c r="AR66" s="311" t="s">
        <v>329</v>
      </c>
    </row>
    <row r="67" spans="1:44" ht="30.6" customHeight="1">
      <c r="A67" s="25"/>
      <c r="B67" s="141">
        <v>49</v>
      </c>
      <c r="C67" s="142" t="s">
        <v>172</v>
      </c>
      <c r="D67" s="143" t="s">
        <v>173</v>
      </c>
      <c r="E67" s="142" t="s">
        <v>75</v>
      </c>
      <c r="F67" s="144">
        <v>14875</v>
      </c>
      <c r="G67" s="145">
        <v>105001</v>
      </c>
      <c r="H67" s="146">
        <v>1561889875</v>
      </c>
      <c r="I67" s="147">
        <v>105001</v>
      </c>
      <c r="J67" s="148">
        <v>1561889875</v>
      </c>
      <c r="K67" s="230" t="s">
        <v>329</v>
      </c>
      <c r="L67" s="147">
        <v>100000</v>
      </c>
      <c r="M67" s="148">
        <v>1487500000</v>
      </c>
      <c r="N67" s="230" t="s">
        <v>329</v>
      </c>
      <c r="O67" s="147">
        <v>105000</v>
      </c>
      <c r="P67" s="148">
        <v>1561875000</v>
      </c>
      <c r="Q67" s="230" t="s">
        <v>329</v>
      </c>
      <c r="R67" s="147">
        <v>92913</v>
      </c>
      <c r="S67" s="148">
        <v>1382080875</v>
      </c>
      <c r="T67" s="230" t="s">
        <v>329</v>
      </c>
      <c r="U67" s="147">
        <v>98180</v>
      </c>
      <c r="V67" s="148">
        <v>1460427500</v>
      </c>
      <c r="W67" s="230" t="s">
        <v>329</v>
      </c>
      <c r="X67" s="147">
        <v>103620</v>
      </c>
      <c r="Y67" s="148">
        <v>1541347500</v>
      </c>
      <c r="Z67" s="230" t="s">
        <v>329</v>
      </c>
      <c r="AA67" s="147">
        <v>105001</v>
      </c>
      <c r="AB67" s="148">
        <v>1561889875</v>
      </c>
      <c r="AC67" s="230" t="s">
        <v>329</v>
      </c>
      <c r="AD67" s="147">
        <v>105000</v>
      </c>
      <c r="AE67" s="148">
        <v>1561875000</v>
      </c>
      <c r="AF67" s="230" t="s">
        <v>329</v>
      </c>
      <c r="AG67" s="147"/>
      <c r="AH67" s="148">
        <v>0</v>
      </c>
      <c r="AI67" s="230" t="s">
        <v>330</v>
      </c>
      <c r="AJ67" s="147">
        <v>100000</v>
      </c>
      <c r="AK67" s="148">
        <v>1487500000</v>
      </c>
      <c r="AL67" s="230" t="s">
        <v>329</v>
      </c>
      <c r="AM67" s="147">
        <v>105001</v>
      </c>
      <c r="AN67" s="148">
        <v>1561889875</v>
      </c>
      <c r="AO67" s="230" t="s">
        <v>329</v>
      </c>
      <c r="AP67" s="147">
        <v>105001</v>
      </c>
      <c r="AQ67" s="148">
        <v>1561889875</v>
      </c>
      <c r="AR67" s="311" t="s">
        <v>329</v>
      </c>
    </row>
    <row r="68" spans="1:44" ht="30.6" customHeight="1">
      <c r="A68" s="25"/>
      <c r="B68" s="141">
        <v>50</v>
      </c>
      <c r="C68" s="142" t="s">
        <v>174</v>
      </c>
      <c r="D68" s="143" t="s">
        <v>175</v>
      </c>
      <c r="E68" s="142" t="s">
        <v>75</v>
      </c>
      <c r="F68" s="144">
        <v>143</v>
      </c>
      <c r="G68" s="145">
        <v>1339348</v>
      </c>
      <c r="H68" s="146">
        <v>191526764</v>
      </c>
      <c r="I68" s="147">
        <v>1339348</v>
      </c>
      <c r="J68" s="148">
        <v>191526764</v>
      </c>
      <c r="K68" s="230" t="s">
        <v>329</v>
      </c>
      <c r="L68" s="147">
        <v>1339348</v>
      </c>
      <c r="M68" s="148">
        <v>191526764</v>
      </c>
      <c r="N68" s="230" t="s">
        <v>329</v>
      </c>
      <c r="O68" s="147">
        <v>1339347</v>
      </c>
      <c r="P68" s="148">
        <v>191526621</v>
      </c>
      <c r="Q68" s="230" t="s">
        <v>329</v>
      </c>
      <c r="R68" s="147">
        <v>1339348</v>
      </c>
      <c r="S68" s="148">
        <v>191526764</v>
      </c>
      <c r="T68" s="230" t="s">
        <v>329</v>
      </c>
      <c r="U68" s="147">
        <v>1305860</v>
      </c>
      <c r="V68" s="148">
        <v>186737980</v>
      </c>
      <c r="W68" s="230" t="s">
        <v>329</v>
      </c>
      <c r="X68" s="147">
        <v>1321736</v>
      </c>
      <c r="Y68" s="148">
        <v>189008248</v>
      </c>
      <c r="Z68" s="230" t="s">
        <v>329</v>
      </c>
      <c r="AA68" s="147">
        <v>1339348</v>
      </c>
      <c r="AB68" s="148">
        <v>191526764</v>
      </c>
      <c r="AC68" s="230" t="s">
        <v>329</v>
      </c>
      <c r="AD68" s="147">
        <v>1339340</v>
      </c>
      <c r="AE68" s="148">
        <v>191525620</v>
      </c>
      <c r="AF68" s="230" t="s">
        <v>329</v>
      </c>
      <c r="AG68" s="147"/>
      <c r="AH68" s="148">
        <v>0</v>
      </c>
      <c r="AI68" s="230" t="s">
        <v>330</v>
      </c>
      <c r="AJ68" s="147">
        <v>1339348</v>
      </c>
      <c r="AK68" s="148">
        <v>191526764</v>
      </c>
      <c r="AL68" s="230" t="s">
        <v>329</v>
      </c>
      <c r="AM68" s="147">
        <v>1339348</v>
      </c>
      <c r="AN68" s="148">
        <v>191526764</v>
      </c>
      <c r="AO68" s="230" t="s">
        <v>329</v>
      </c>
      <c r="AP68" s="147">
        <v>1339348</v>
      </c>
      <c r="AQ68" s="148">
        <v>191526764</v>
      </c>
      <c r="AR68" s="311" t="s">
        <v>329</v>
      </c>
    </row>
    <row r="69" spans="1:44" ht="30.6" customHeight="1">
      <c r="A69" s="25"/>
      <c r="B69" s="141">
        <v>51</v>
      </c>
      <c r="C69" s="142" t="s">
        <v>176</v>
      </c>
      <c r="D69" s="143" t="s">
        <v>177</v>
      </c>
      <c r="E69" s="142" t="s">
        <v>75</v>
      </c>
      <c r="F69" s="144">
        <v>500</v>
      </c>
      <c r="G69" s="145">
        <v>39521</v>
      </c>
      <c r="H69" s="146">
        <v>19760500</v>
      </c>
      <c r="I69" s="147">
        <v>39521</v>
      </c>
      <c r="J69" s="148">
        <v>19760500</v>
      </c>
      <c r="K69" s="230" t="s">
        <v>329</v>
      </c>
      <c r="L69" s="147">
        <v>39521</v>
      </c>
      <c r="M69" s="148">
        <v>19760500</v>
      </c>
      <c r="N69" s="230" t="s">
        <v>329</v>
      </c>
      <c r="O69" s="147">
        <v>37967</v>
      </c>
      <c r="P69" s="148">
        <v>18983500</v>
      </c>
      <c r="Q69" s="230" t="s">
        <v>329</v>
      </c>
      <c r="R69" s="147">
        <v>39521</v>
      </c>
      <c r="S69" s="148">
        <v>19760500</v>
      </c>
      <c r="T69" s="230" t="s">
        <v>329</v>
      </c>
      <c r="U69" s="147">
        <v>38530</v>
      </c>
      <c r="V69" s="148">
        <v>19265000</v>
      </c>
      <c r="W69" s="230" t="s">
        <v>329</v>
      </c>
      <c r="X69" s="147">
        <v>39001</v>
      </c>
      <c r="Y69" s="148">
        <v>19500500</v>
      </c>
      <c r="Z69" s="230" t="s">
        <v>329</v>
      </c>
      <c r="AA69" s="147">
        <v>39521</v>
      </c>
      <c r="AB69" s="148">
        <v>19760500</v>
      </c>
      <c r="AC69" s="230" t="s">
        <v>329</v>
      </c>
      <c r="AD69" s="147">
        <v>39520</v>
      </c>
      <c r="AE69" s="148">
        <v>19760000</v>
      </c>
      <c r="AF69" s="230" t="s">
        <v>329</v>
      </c>
      <c r="AG69" s="147"/>
      <c r="AH69" s="148">
        <v>0</v>
      </c>
      <c r="AI69" s="230" t="s">
        <v>330</v>
      </c>
      <c r="AJ69" s="147">
        <v>39521</v>
      </c>
      <c r="AK69" s="148">
        <v>19760500</v>
      </c>
      <c r="AL69" s="230" t="s">
        <v>329</v>
      </c>
      <c r="AM69" s="147">
        <v>39521</v>
      </c>
      <c r="AN69" s="148">
        <v>19760500</v>
      </c>
      <c r="AO69" s="230" t="s">
        <v>329</v>
      </c>
      <c r="AP69" s="147">
        <v>39521</v>
      </c>
      <c r="AQ69" s="148">
        <v>19760500</v>
      </c>
      <c r="AR69" s="311" t="s">
        <v>329</v>
      </c>
    </row>
    <row r="70" spans="1:44" ht="30.6" customHeight="1">
      <c r="A70" s="25"/>
      <c r="B70" s="141">
        <v>52</v>
      </c>
      <c r="C70" s="142" t="s">
        <v>178</v>
      </c>
      <c r="D70" s="143" t="s">
        <v>179</v>
      </c>
      <c r="E70" s="142" t="s">
        <v>75</v>
      </c>
      <c r="F70" s="144">
        <v>200</v>
      </c>
      <c r="G70" s="145">
        <v>759320</v>
      </c>
      <c r="H70" s="146">
        <v>151864000</v>
      </c>
      <c r="I70" s="147">
        <v>759320</v>
      </c>
      <c r="J70" s="148">
        <v>151864000</v>
      </c>
      <c r="K70" s="230" t="s">
        <v>329</v>
      </c>
      <c r="L70" s="147">
        <v>759320</v>
      </c>
      <c r="M70" s="148">
        <v>151864000</v>
      </c>
      <c r="N70" s="230" t="s">
        <v>329</v>
      </c>
      <c r="O70" s="147">
        <v>759319</v>
      </c>
      <c r="P70" s="148">
        <v>151863800</v>
      </c>
      <c r="Q70" s="230" t="s">
        <v>329</v>
      </c>
      <c r="R70" s="147">
        <v>759320</v>
      </c>
      <c r="S70" s="148">
        <v>151864000</v>
      </c>
      <c r="T70" s="230" t="s">
        <v>329</v>
      </c>
      <c r="U70" s="147">
        <v>740340</v>
      </c>
      <c r="V70" s="148">
        <v>148068000</v>
      </c>
      <c r="W70" s="230" t="s">
        <v>329</v>
      </c>
      <c r="X70" s="147">
        <v>749335</v>
      </c>
      <c r="Y70" s="148">
        <v>149867000</v>
      </c>
      <c r="Z70" s="230" t="s">
        <v>329</v>
      </c>
      <c r="AA70" s="147">
        <v>759320</v>
      </c>
      <c r="AB70" s="148">
        <v>151864000</v>
      </c>
      <c r="AC70" s="230" t="s">
        <v>329</v>
      </c>
      <c r="AD70" s="147">
        <v>759310</v>
      </c>
      <c r="AE70" s="148">
        <v>151862000</v>
      </c>
      <c r="AF70" s="230" t="s">
        <v>329</v>
      </c>
      <c r="AG70" s="147"/>
      <c r="AH70" s="148">
        <v>0</v>
      </c>
      <c r="AI70" s="230" t="s">
        <v>330</v>
      </c>
      <c r="AJ70" s="147">
        <v>759320</v>
      </c>
      <c r="AK70" s="148">
        <v>151864000</v>
      </c>
      <c r="AL70" s="230" t="s">
        <v>329</v>
      </c>
      <c r="AM70" s="147">
        <v>759320</v>
      </c>
      <c r="AN70" s="148">
        <v>151864000</v>
      </c>
      <c r="AO70" s="230" t="s">
        <v>329</v>
      </c>
      <c r="AP70" s="147">
        <v>759320</v>
      </c>
      <c r="AQ70" s="148">
        <v>151864000</v>
      </c>
      <c r="AR70" s="311" t="s">
        <v>329</v>
      </c>
    </row>
    <row r="71" spans="1:44" ht="30.6" customHeight="1">
      <c r="A71" s="25"/>
      <c r="B71" s="141">
        <v>53</v>
      </c>
      <c r="C71" s="142" t="s">
        <v>180</v>
      </c>
      <c r="D71" s="143" t="s">
        <v>181</v>
      </c>
      <c r="E71" s="142" t="s">
        <v>72</v>
      </c>
      <c r="F71" s="144">
        <v>2506</v>
      </c>
      <c r="G71" s="145">
        <v>638480</v>
      </c>
      <c r="H71" s="146">
        <v>1600030880</v>
      </c>
      <c r="I71" s="147">
        <v>638480</v>
      </c>
      <c r="J71" s="148">
        <v>1600030880</v>
      </c>
      <c r="K71" s="230" t="s">
        <v>329</v>
      </c>
      <c r="L71" s="147">
        <v>600000</v>
      </c>
      <c r="M71" s="148">
        <v>1503600000</v>
      </c>
      <c r="N71" s="230" t="s">
        <v>329</v>
      </c>
      <c r="O71" s="147">
        <v>601524</v>
      </c>
      <c r="P71" s="148">
        <v>1507419144</v>
      </c>
      <c r="Q71" s="230" t="s">
        <v>329</v>
      </c>
      <c r="R71" s="147">
        <v>638480</v>
      </c>
      <c r="S71" s="148">
        <v>1600030880</v>
      </c>
      <c r="T71" s="230" t="s">
        <v>329</v>
      </c>
      <c r="U71" s="147">
        <v>622520</v>
      </c>
      <c r="V71" s="148">
        <v>1560035120</v>
      </c>
      <c r="W71" s="230" t="s">
        <v>329</v>
      </c>
      <c r="X71" s="147">
        <v>630084</v>
      </c>
      <c r="Y71" s="148">
        <v>1578990504</v>
      </c>
      <c r="Z71" s="230" t="s">
        <v>329</v>
      </c>
      <c r="AA71" s="147">
        <v>638480</v>
      </c>
      <c r="AB71" s="148">
        <v>1600030880</v>
      </c>
      <c r="AC71" s="230" t="s">
        <v>329</v>
      </c>
      <c r="AD71" s="147">
        <v>630470</v>
      </c>
      <c r="AE71" s="148">
        <v>1579957820</v>
      </c>
      <c r="AF71" s="230" t="s">
        <v>329</v>
      </c>
      <c r="AG71" s="147"/>
      <c r="AH71" s="148">
        <v>0</v>
      </c>
      <c r="AI71" s="230" t="s">
        <v>330</v>
      </c>
      <c r="AJ71" s="147">
        <v>638480</v>
      </c>
      <c r="AK71" s="148">
        <v>1600030880</v>
      </c>
      <c r="AL71" s="230" t="s">
        <v>329</v>
      </c>
      <c r="AM71" s="147">
        <v>638480</v>
      </c>
      <c r="AN71" s="148">
        <v>1600030880</v>
      </c>
      <c r="AO71" s="230" t="s">
        <v>329</v>
      </c>
      <c r="AP71" s="147">
        <v>638480</v>
      </c>
      <c r="AQ71" s="148">
        <v>1600030880</v>
      </c>
      <c r="AR71" s="311" t="s">
        <v>329</v>
      </c>
    </row>
    <row r="72" spans="1:44" ht="30.6" customHeight="1">
      <c r="A72" s="25"/>
      <c r="B72" s="141">
        <v>54</v>
      </c>
      <c r="C72" s="142" t="s">
        <v>182</v>
      </c>
      <c r="D72" s="143" t="s">
        <v>183</v>
      </c>
      <c r="E72" s="142" t="s">
        <v>92</v>
      </c>
      <c r="F72" s="144">
        <v>35991</v>
      </c>
      <c r="G72" s="145">
        <v>8833</v>
      </c>
      <c r="H72" s="146">
        <v>317908503</v>
      </c>
      <c r="I72" s="147">
        <v>8833</v>
      </c>
      <c r="J72" s="148">
        <v>317908503</v>
      </c>
      <c r="K72" s="230" t="s">
        <v>329</v>
      </c>
      <c r="L72" s="147">
        <v>8000</v>
      </c>
      <c r="M72" s="148">
        <v>287928000</v>
      </c>
      <c r="N72" s="230" t="s">
        <v>329</v>
      </c>
      <c r="O72" s="147">
        <v>7816</v>
      </c>
      <c r="P72" s="148">
        <v>281305656</v>
      </c>
      <c r="Q72" s="230" t="s">
        <v>329</v>
      </c>
      <c r="R72" s="147">
        <v>8833</v>
      </c>
      <c r="S72" s="148">
        <v>317908503</v>
      </c>
      <c r="T72" s="230" t="s">
        <v>329</v>
      </c>
      <c r="U72" s="147">
        <v>8170</v>
      </c>
      <c r="V72" s="148">
        <v>294046470</v>
      </c>
      <c r="W72" s="230" t="s">
        <v>329</v>
      </c>
      <c r="X72" s="147">
        <v>8717</v>
      </c>
      <c r="Y72" s="148">
        <v>313733547</v>
      </c>
      <c r="Z72" s="230" t="s">
        <v>329</v>
      </c>
      <c r="AA72" s="147">
        <v>8833</v>
      </c>
      <c r="AB72" s="148">
        <v>317908503</v>
      </c>
      <c r="AC72" s="230" t="s">
        <v>329</v>
      </c>
      <c r="AD72" s="147">
        <v>8830</v>
      </c>
      <c r="AE72" s="148">
        <v>317800530</v>
      </c>
      <c r="AF72" s="230" t="s">
        <v>329</v>
      </c>
      <c r="AG72" s="147"/>
      <c r="AH72" s="148">
        <v>0</v>
      </c>
      <c r="AI72" s="230" t="s">
        <v>330</v>
      </c>
      <c r="AJ72" s="147">
        <v>8833</v>
      </c>
      <c r="AK72" s="148">
        <v>317908503</v>
      </c>
      <c r="AL72" s="230" t="s">
        <v>329</v>
      </c>
      <c r="AM72" s="147">
        <v>8833</v>
      </c>
      <c r="AN72" s="148">
        <v>317908503</v>
      </c>
      <c r="AO72" s="230" t="s">
        <v>329</v>
      </c>
      <c r="AP72" s="147">
        <v>8833</v>
      </c>
      <c r="AQ72" s="148">
        <v>317908503</v>
      </c>
      <c r="AR72" s="311" t="s">
        <v>329</v>
      </c>
    </row>
    <row r="73" spans="1:44" ht="30.6" customHeight="1">
      <c r="A73" s="25"/>
      <c r="B73" s="141">
        <v>55</v>
      </c>
      <c r="C73" s="142" t="s">
        <v>184</v>
      </c>
      <c r="D73" s="143" t="s">
        <v>185</v>
      </c>
      <c r="E73" s="142" t="s">
        <v>72</v>
      </c>
      <c r="F73" s="144">
        <v>10521</v>
      </c>
      <c r="G73" s="145">
        <v>144597</v>
      </c>
      <c r="H73" s="146">
        <v>1521305037</v>
      </c>
      <c r="I73" s="147">
        <v>144597</v>
      </c>
      <c r="J73" s="148">
        <v>1521305037</v>
      </c>
      <c r="K73" s="230" t="s">
        <v>329</v>
      </c>
      <c r="L73" s="147">
        <v>116000</v>
      </c>
      <c r="M73" s="148">
        <v>1220436000</v>
      </c>
      <c r="N73" s="230" t="s">
        <v>329</v>
      </c>
      <c r="O73" s="147">
        <v>144596</v>
      </c>
      <c r="P73" s="148">
        <v>1521294516</v>
      </c>
      <c r="Q73" s="230" t="s">
        <v>329</v>
      </c>
      <c r="R73" s="147">
        <v>124292</v>
      </c>
      <c r="S73" s="148">
        <v>1307676132</v>
      </c>
      <c r="T73" s="230" t="s">
        <v>329</v>
      </c>
      <c r="U73" s="147">
        <v>131580</v>
      </c>
      <c r="V73" s="148">
        <v>1384353180</v>
      </c>
      <c r="W73" s="230" t="s">
        <v>329</v>
      </c>
      <c r="X73" s="147">
        <v>142696</v>
      </c>
      <c r="Y73" s="148">
        <v>1501304616</v>
      </c>
      <c r="Z73" s="230" t="s">
        <v>329</v>
      </c>
      <c r="AA73" s="147">
        <v>144597</v>
      </c>
      <c r="AB73" s="148">
        <v>1521305037</v>
      </c>
      <c r="AC73" s="230" t="s">
        <v>329</v>
      </c>
      <c r="AD73" s="147">
        <v>144590</v>
      </c>
      <c r="AE73" s="148">
        <v>1521231390</v>
      </c>
      <c r="AF73" s="230" t="s">
        <v>329</v>
      </c>
      <c r="AG73" s="147"/>
      <c r="AH73" s="148">
        <v>0</v>
      </c>
      <c r="AI73" s="230" t="s">
        <v>330</v>
      </c>
      <c r="AJ73" s="147">
        <v>130000</v>
      </c>
      <c r="AK73" s="148">
        <v>1367730000</v>
      </c>
      <c r="AL73" s="230" t="s">
        <v>329</v>
      </c>
      <c r="AM73" s="147">
        <v>144597</v>
      </c>
      <c r="AN73" s="148">
        <v>1521305037</v>
      </c>
      <c r="AO73" s="230" t="s">
        <v>329</v>
      </c>
      <c r="AP73" s="147">
        <v>144597</v>
      </c>
      <c r="AQ73" s="148">
        <v>1521305037</v>
      </c>
      <c r="AR73" s="311" t="s">
        <v>329</v>
      </c>
    </row>
    <row r="74" spans="1:44" ht="30.6" customHeight="1">
      <c r="A74" s="25"/>
      <c r="B74" s="141">
        <v>56</v>
      </c>
      <c r="C74" s="142" t="s">
        <v>186</v>
      </c>
      <c r="D74" s="143" t="s">
        <v>187</v>
      </c>
      <c r="E74" s="142" t="s">
        <v>72</v>
      </c>
      <c r="F74" s="144">
        <v>2940</v>
      </c>
      <c r="G74" s="145">
        <v>171985</v>
      </c>
      <c r="H74" s="146">
        <v>505635900</v>
      </c>
      <c r="I74" s="147">
        <v>171985</v>
      </c>
      <c r="J74" s="148">
        <v>505635900</v>
      </c>
      <c r="K74" s="230" t="s">
        <v>329</v>
      </c>
      <c r="L74" s="147">
        <v>138000</v>
      </c>
      <c r="M74" s="148">
        <v>405720000</v>
      </c>
      <c r="N74" s="230" t="s">
        <v>329</v>
      </c>
      <c r="O74" s="147">
        <v>152206</v>
      </c>
      <c r="P74" s="148">
        <v>447485640</v>
      </c>
      <c r="Q74" s="230" t="s">
        <v>329</v>
      </c>
      <c r="R74" s="147">
        <v>171985</v>
      </c>
      <c r="S74" s="148">
        <v>505635900</v>
      </c>
      <c r="T74" s="230" t="s">
        <v>329</v>
      </c>
      <c r="U74" s="147">
        <v>156510</v>
      </c>
      <c r="V74" s="148">
        <v>460139400</v>
      </c>
      <c r="W74" s="230" t="s">
        <v>329</v>
      </c>
      <c r="X74" s="147">
        <v>169723</v>
      </c>
      <c r="Y74" s="148">
        <v>498985620</v>
      </c>
      <c r="Z74" s="230" t="s">
        <v>329</v>
      </c>
      <c r="AA74" s="147">
        <v>171985</v>
      </c>
      <c r="AB74" s="148">
        <v>505635900</v>
      </c>
      <c r="AC74" s="230" t="s">
        <v>329</v>
      </c>
      <c r="AD74" s="147">
        <v>161980</v>
      </c>
      <c r="AE74" s="148">
        <v>476221200</v>
      </c>
      <c r="AF74" s="230" t="s">
        <v>329</v>
      </c>
      <c r="AG74" s="147"/>
      <c r="AH74" s="148">
        <v>0</v>
      </c>
      <c r="AI74" s="230" t="s">
        <v>330</v>
      </c>
      <c r="AJ74" s="147">
        <v>130000</v>
      </c>
      <c r="AK74" s="148">
        <v>382200000</v>
      </c>
      <c r="AL74" s="230" t="s">
        <v>329</v>
      </c>
      <c r="AM74" s="147">
        <v>171985</v>
      </c>
      <c r="AN74" s="148">
        <v>505635900</v>
      </c>
      <c r="AO74" s="230" t="s">
        <v>329</v>
      </c>
      <c r="AP74" s="147">
        <v>171985</v>
      </c>
      <c r="AQ74" s="148">
        <v>505635900</v>
      </c>
      <c r="AR74" s="311" t="s">
        <v>329</v>
      </c>
    </row>
    <row r="75" spans="1:44" ht="30.6" customHeight="1">
      <c r="A75" s="25"/>
      <c r="B75" s="141">
        <v>57</v>
      </c>
      <c r="C75" s="142" t="s">
        <v>188</v>
      </c>
      <c r="D75" s="143" t="s">
        <v>189</v>
      </c>
      <c r="E75" s="142" t="s">
        <v>75</v>
      </c>
      <c r="F75" s="144">
        <v>6302</v>
      </c>
      <c r="G75" s="145">
        <v>171948</v>
      </c>
      <c r="H75" s="146">
        <v>1083616296</v>
      </c>
      <c r="I75" s="147">
        <v>171948</v>
      </c>
      <c r="J75" s="148">
        <v>1083616296</v>
      </c>
      <c r="K75" s="230" t="s">
        <v>329</v>
      </c>
      <c r="L75" s="147">
        <v>171948</v>
      </c>
      <c r="M75" s="148">
        <v>1083616296</v>
      </c>
      <c r="N75" s="230" t="s">
        <v>329</v>
      </c>
      <c r="O75" s="147">
        <v>152173</v>
      </c>
      <c r="P75" s="148">
        <v>958994246</v>
      </c>
      <c r="Q75" s="230" t="s">
        <v>329</v>
      </c>
      <c r="R75" s="147">
        <v>152156</v>
      </c>
      <c r="S75" s="148">
        <v>958887112</v>
      </c>
      <c r="T75" s="230" t="s">
        <v>329</v>
      </c>
      <c r="U75" s="147">
        <v>156470</v>
      </c>
      <c r="V75" s="148">
        <v>986073940</v>
      </c>
      <c r="W75" s="230" t="s">
        <v>329</v>
      </c>
      <c r="X75" s="147">
        <v>146000</v>
      </c>
      <c r="Y75" s="148">
        <v>920092000</v>
      </c>
      <c r="Z75" s="230" t="s">
        <v>329</v>
      </c>
      <c r="AA75" s="147">
        <v>171948</v>
      </c>
      <c r="AB75" s="148">
        <v>1083616296</v>
      </c>
      <c r="AC75" s="230" t="s">
        <v>329</v>
      </c>
      <c r="AD75" s="147">
        <v>151940</v>
      </c>
      <c r="AE75" s="148">
        <v>957525880</v>
      </c>
      <c r="AF75" s="230" t="s">
        <v>329</v>
      </c>
      <c r="AG75" s="147"/>
      <c r="AH75" s="148">
        <v>0</v>
      </c>
      <c r="AI75" s="230" t="s">
        <v>330</v>
      </c>
      <c r="AJ75" s="147">
        <v>171948</v>
      </c>
      <c r="AK75" s="148">
        <v>1083616296</v>
      </c>
      <c r="AL75" s="230" t="s">
        <v>329</v>
      </c>
      <c r="AM75" s="147">
        <v>54860</v>
      </c>
      <c r="AN75" s="148">
        <v>345727720</v>
      </c>
      <c r="AO75" s="230" t="s">
        <v>329</v>
      </c>
      <c r="AP75" s="147">
        <v>171948</v>
      </c>
      <c r="AQ75" s="148">
        <v>1083616296</v>
      </c>
      <c r="AR75" s="311" t="s">
        <v>329</v>
      </c>
    </row>
    <row r="76" spans="1:44" ht="30.6" customHeight="1">
      <c r="A76" s="25"/>
      <c r="B76" s="141">
        <v>58</v>
      </c>
      <c r="C76" s="142" t="s">
        <v>190</v>
      </c>
      <c r="D76" s="143" t="s">
        <v>191</v>
      </c>
      <c r="E76" s="142" t="s">
        <v>92</v>
      </c>
      <c r="F76" s="144">
        <v>61446</v>
      </c>
      <c r="G76" s="145">
        <v>60939</v>
      </c>
      <c r="H76" s="146">
        <v>3744457794</v>
      </c>
      <c r="I76" s="147">
        <v>60939</v>
      </c>
      <c r="J76" s="148">
        <v>3744457794</v>
      </c>
      <c r="K76" s="230" t="s">
        <v>329</v>
      </c>
      <c r="L76" s="147">
        <v>60939</v>
      </c>
      <c r="M76" s="148">
        <v>3744457794</v>
      </c>
      <c r="N76" s="230" t="s">
        <v>329</v>
      </c>
      <c r="O76" s="147">
        <v>59922</v>
      </c>
      <c r="P76" s="148">
        <v>3681967212</v>
      </c>
      <c r="Q76" s="230" t="s">
        <v>329</v>
      </c>
      <c r="R76" s="147">
        <v>57258</v>
      </c>
      <c r="S76" s="148">
        <v>3518275068</v>
      </c>
      <c r="T76" s="230" t="s">
        <v>329</v>
      </c>
      <c r="U76" s="147">
        <v>55450</v>
      </c>
      <c r="V76" s="148">
        <v>3407180700</v>
      </c>
      <c r="W76" s="230" t="s">
        <v>329</v>
      </c>
      <c r="X76" s="147">
        <v>51000</v>
      </c>
      <c r="Y76" s="148">
        <v>3133746000</v>
      </c>
      <c r="Z76" s="230" t="s">
        <v>329</v>
      </c>
      <c r="AA76" s="147">
        <v>60939</v>
      </c>
      <c r="AB76" s="148">
        <v>3744457794</v>
      </c>
      <c r="AC76" s="230" t="s">
        <v>329</v>
      </c>
      <c r="AD76" s="147">
        <v>55930</v>
      </c>
      <c r="AE76" s="148">
        <v>3436674780</v>
      </c>
      <c r="AF76" s="230" t="s">
        <v>329</v>
      </c>
      <c r="AG76" s="147"/>
      <c r="AH76" s="148">
        <v>0</v>
      </c>
      <c r="AI76" s="230" t="s">
        <v>330</v>
      </c>
      <c r="AJ76" s="147">
        <v>60000</v>
      </c>
      <c r="AK76" s="148">
        <v>3686760000</v>
      </c>
      <c r="AL76" s="230" t="s">
        <v>329</v>
      </c>
      <c r="AM76" s="147">
        <v>60939</v>
      </c>
      <c r="AN76" s="148">
        <v>3744457794</v>
      </c>
      <c r="AO76" s="230" t="s">
        <v>329</v>
      </c>
      <c r="AP76" s="147">
        <v>45000</v>
      </c>
      <c r="AQ76" s="148">
        <v>2765070000</v>
      </c>
      <c r="AR76" s="311" t="s">
        <v>329</v>
      </c>
    </row>
    <row r="77" spans="1:44" ht="30.6" customHeight="1">
      <c r="A77" s="25"/>
      <c r="B77" s="141">
        <v>59</v>
      </c>
      <c r="C77" s="142" t="s">
        <v>192</v>
      </c>
      <c r="D77" s="143" t="s">
        <v>193</v>
      </c>
      <c r="E77" s="142" t="s">
        <v>75</v>
      </c>
      <c r="F77" s="144">
        <v>1500</v>
      </c>
      <c r="G77" s="145">
        <v>126888</v>
      </c>
      <c r="H77" s="146">
        <v>190332000</v>
      </c>
      <c r="I77" s="147">
        <v>126888</v>
      </c>
      <c r="J77" s="148">
        <v>190332000</v>
      </c>
      <c r="K77" s="230" t="s">
        <v>329</v>
      </c>
      <c r="L77" s="147">
        <v>126888</v>
      </c>
      <c r="M77" s="148">
        <v>190332000</v>
      </c>
      <c r="N77" s="230" t="s">
        <v>329</v>
      </c>
      <c r="O77" s="147">
        <v>126191</v>
      </c>
      <c r="P77" s="148">
        <v>189286500</v>
      </c>
      <c r="Q77" s="230" t="s">
        <v>329</v>
      </c>
      <c r="R77" s="147">
        <v>114550</v>
      </c>
      <c r="S77" s="148">
        <v>171825000</v>
      </c>
      <c r="T77" s="230" t="s">
        <v>329</v>
      </c>
      <c r="U77" s="147">
        <v>109120</v>
      </c>
      <c r="V77" s="148">
        <v>163680000</v>
      </c>
      <c r="W77" s="230" t="s">
        <v>329</v>
      </c>
      <c r="X77" s="147">
        <v>125219</v>
      </c>
      <c r="Y77" s="148">
        <v>187828500</v>
      </c>
      <c r="Z77" s="230" t="s">
        <v>329</v>
      </c>
      <c r="AA77" s="147">
        <v>126888</v>
      </c>
      <c r="AB77" s="148">
        <v>190332000</v>
      </c>
      <c r="AC77" s="230" t="s">
        <v>329</v>
      </c>
      <c r="AD77" s="147">
        <v>126880</v>
      </c>
      <c r="AE77" s="148">
        <v>190320000</v>
      </c>
      <c r="AF77" s="230" t="s">
        <v>329</v>
      </c>
      <c r="AG77" s="147"/>
      <c r="AH77" s="148">
        <v>0</v>
      </c>
      <c r="AI77" s="230" t="s">
        <v>330</v>
      </c>
      <c r="AJ77" s="147">
        <v>126888</v>
      </c>
      <c r="AK77" s="148">
        <v>190332000</v>
      </c>
      <c r="AL77" s="230" t="s">
        <v>329</v>
      </c>
      <c r="AM77" s="147">
        <v>126888</v>
      </c>
      <c r="AN77" s="148">
        <v>190332000</v>
      </c>
      <c r="AO77" s="230" t="s">
        <v>329</v>
      </c>
      <c r="AP77" s="147">
        <v>126888</v>
      </c>
      <c r="AQ77" s="148">
        <v>190332000</v>
      </c>
      <c r="AR77" s="311" t="s">
        <v>329</v>
      </c>
    </row>
    <row r="78" spans="1:44" ht="30.6" customHeight="1">
      <c r="A78" s="25"/>
      <c r="B78" s="141">
        <v>60</v>
      </c>
      <c r="C78" s="142">
        <v>674.2</v>
      </c>
      <c r="D78" s="143" t="s">
        <v>194</v>
      </c>
      <c r="E78" s="142" t="s">
        <v>75</v>
      </c>
      <c r="F78" s="144">
        <v>9380</v>
      </c>
      <c r="G78" s="145">
        <v>224089</v>
      </c>
      <c r="H78" s="146">
        <v>2101954820</v>
      </c>
      <c r="I78" s="147">
        <v>224089</v>
      </c>
      <c r="J78" s="148">
        <v>2101954820</v>
      </c>
      <c r="K78" s="230" t="s">
        <v>329</v>
      </c>
      <c r="L78" s="147">
        <v>205000</v>
      </c>
      <c r="M78" s="148">
        <v>1922900000</v>
      </c>
      <c r="N78" s="230" t="s">
        <v>329</v>
      </c>
      <c r="O78" s="147">
        <v>198318</v>
      </c>
      <c r="P78" s="148">
        <v>1860222840</v>
      </c>
      <c r="Q78" s="230" t="s">
        <v>329</v>
      </c>
      <c r="R78" s="147">
        <v>118057</v>
      </c>
      <c r="S78" s="148">
        <v>1107374660</v>
      </c>
      <c r="T78" s="230" t="s">
        <v>329</v>
      </c>
      <c r="U78" s="147">
        <v>192720</v>
      </c>
      <c r="V78" s="148">
        <v>1807713600</v>
      </c>
      <c r="W78" s="230" t="s">
        <v>329</v>
      </c>
      <c r="X78" s="147">
        <v>221142</v>
      </c>
      <c r="Y78" s="148">
        <v>2074311960</v>
      </c>
      <c r="Z78" s="230" t="s">
        <v>329</v>
      </c>
      <c r="AA78" s="147">
        <v>224089</v>
      </c>
      <c r="AB78" s="148">
        <v>2101954820</v>
      </c>
      <c r="AC78" s="230" t="s">
        <v>329</v>
      </c>
      <c r="AD78" s="147">
        <v>210080</v>
      </c>
      <c r="AE78" s="148">
        <v>1970550400</v>
      </c>
      <c r="AF78" s="230" t="s">
        <v>329</v>
      </c>
      <c r="AG78" s="147"/>
      <c r="AH78" s="148">
        <v>0</v>
      </c>
      <c r="AI78" s="230" t="s">
        <v>330</v>
      </c>
      <c r="AJ78" s="147">
        <v>224089</v>
      </c>
      <c r="AK78" s="148">
        <v>2101954820</v>
      </c>
      <c r="AL78" s="230" t="s">
        <v>329</v>
      </c>
      <c r="AM78" s="147">
        <v>136500</v>
      </c>
      <c r="AN78" s="148">
        <v>1280370000</v>
      </c>
      <c r="AO78" s="230" t="s">
        <v>329</v>
      </c>
      <c r="AP78" s="147">
        <v>140000</v>
      </c>
      <c r="AQ78" s="148">
        <v>1313200000</v>
      </c>
      <c r="AR78" s="311" t="s">
        <v>329</v>
      </c>
    </row>
    <row r="79" spans="1:44" ht="30.6" customHeight="1">
      <c r="A79" s="25"/>
      <c r="B79" s="141">
        <v>61</v>
      </c>
      <c r="C79" s="142" t="s">
        <v>195</v>
      </c>
      <c r="D79" s="143" t="s">
        <v>196</v>
      </c>
      <c r="E79" s="142" t="s">
        <v>92</v>
      </c>
      <c r="F79" s="144">
        <v>3105</v>
      </c>
      <c r="G79" s="145">
        <v>21371</v>
      </c>
      <c r="H79" s="146">
        <v>66356955</v>
      </c>
      <c r="I79" s="147">
        <v>21371</v>
      </c>
      <c r="J79" s="148">
        <v>66356955</v>
      </c>
      <c r="K79" s="230" t="s">
        <v>329</v>
      </c>
      <c r="L79" s="147">
        <v>21371</v>
      </c>
      <c r="M79" s="148">
        <v>66356955</v>
      </c>
      <c r="N79" s="230" t="s">
        <v>329</v>
      </c>
      <c r="O79" s="147">
        <v>21370</v>
      </c>
      <c r="P79" s="148">
        <v>66353850</v>
      </c>
      <c r="Q79" s="230" t="s">
        <v>329</v>
      </c>
      <c r="R79" s="147">
        <v>21371</v>
      </c>
      <c r="S79" s="148">
        <v>66356955</v>
      </c>
      <c r="T79" s="230" t="s">
        <v>329</v>
      </c>
      <c r="U79" s="147">
        <v>18380</v>
      </c>
      <c r="V79" s="148">
        <v>57069900</v>
      </c>
      <c r="W79" s="230" t="s">
        <v>329</v>
      </c>
      <c r="X79" s="147">
        <v>21090</v>
      </c>
      <c r="Y79" s="148">
        <v>65484450</v>
      </c>
      <c r="Z79" s="230" t="s">
        <v>329</v>
      </c>
      <c r="AA79" s="147">
        <v>21371</v>
      </c>
      <c r="AB79" s="148">
        <v>66356955</v>
      </c>
      <c r="AC79" s="230" t="s">
        <v>329</v>
      </c>
      <c r="AD79" s="147">
        <v>21370</v>
      </c>
      <c r="AE79" s="148">
        <v>66353850</v>
      </c>
      <c r="AF79" s="230" t="s">
        <v>329</v>
      </c>
      <c r="AG79" s="147"/>
      <c r="AH79" s="148">
        <v>0</v>
      </c>
      <c r="AI79" s="230" t="s">
        <v>330</v>
      </c>
      <c r="AJ79" s="147">
        <v>21371</v>
      </c>
      <c r="AK79" s="148">
        <v>66356955</v>
      </c>
      <c r="AL79" s="230" t="s">
        <v>329</v>
      </c>
      <c r="AM79" s="147">
        <v>21371</v>
      </c>
      <c r="AN79" s="148">
        <v>66356955</v>
      </c>
      <c r="AO79" s="230" t="s">
        <v>329</v>
      </c>
      <c r="AP79" s="147">
        <v>21371</v>
      </c>
      <c r="AQ79" s="148">
        <v>66356955</v>
      </c>
      <c r="AR79" s="311" t="s">
        <v>329</v>
      </c>
    </row>
    <row r="80" spans="1:44" ht="30.6" customHeight="1" thickBot="1">
      <c r="A80" s="25"/>
      <c r="B80" s="141">
        <v>62</v>
      </c>
      <c r="C80" s="142" t="s">
        <v>197</v>
      </c>
      <c r="D80" s="143" t="s">
        <v>198</v>
      </c>
      <c r="E80" s="142" t="s">
        <v>72</v>
      </c>
      <c r="F80" s="144">
        <v>700</v>
      </c>
      <c r="G80" s="145">
        <v>249644</v>
      </c>
      <c r="H80" s="146">
        <v>174750800</v>
      </c>
      <c r="I80" s="147">
        <v>249644</v>
      </c>
      <c r="J80" s="148">
        <v>174750800</v>
      </c>
      <c r="K80" s="230" t="s">
        <v>329</v>
      </c>
      <c r="L80" s="147">
        <v>249644</v>
      </c>
      <c r="M80" s="148">
        <v>174750800</v>
      </c>
      <c r="N80" s="230" t="s">
        <v>329</v>
      </c>
      <c r="O80" s="147">
        <v>239897</v>
      </c>
      <c r="P80" s="148">
        <v>167927900</v>
      </c>
      <c r="Q80" s="230" t="s">
        <v>329</v>
      </c>
      <c r="R80" s="147">
        <v>249644</v>
      </c>
      <c r="S80" s="148">
        <v>174750800</v>
      </c>
      <c r="T80" s="230" t="s">
        <v>329</v>
      </c>
      <c r="U80" s="147">
        <v>238410</v>
      </c>
      <c r="V80" s="148">
        <v>166887000</v>
      </c>
      <c r="W80" s="230" t="s">
        <v>329</v>
      </c>
      <c r="X80" s="147">
        <v>246361</v>
      </c>
      <c r="Y80" s="148">
        <v>172452700</v>
      </c>
      <c r="Z80" s="230" t="s">
        <v>329</v>
      </c>
      <c r="AA80" s="147">
        <v>249644</v>
      </c>
      <c r="AB80" s="148">
        <v>174750800</v>
      </c>
      <c r="AC80" s="230" t="s">
        <v>329</v>
      </c>
      <c r="AD80" s="147">
        <v>249640</v>
      </c>
      <c r="AE80" s="148">
        <v>174748000</v>
      </c>
      <c r="AF80" s="230" t="s">
        <v>329</v>
      </c>
      <c r="AG80" s="147"/>
      <c r="AH80" s="148">
        <v>0</v>
      </c>
      <c r="AI80" s="230" t="s">
        <v>330</v>
      </c>
      <c r="AJ80" s="147">
        <v>249644</v>
      </c>
      <c r="AK80" s="148">
        <v>174750800</v>
      </c>
      <c r="AL80" s="230" t="s">
        <v>329</v>
      </c>
      <c r="AM80" s="147">
        <v>249644</v>
      </c>
      <c r="AN80" s="148">
        <v>174750800</v>
      </c>
      <c r="AO80" s="230" t="s">
        <v>329</v>
      </c>
      <c r="AP80" s="147">
        <v>249644</v>
      </c>
      <c r="AQ80" s="148">
        <v>174750800</v>
      </c>
      <c r="AR80" s="311" t="s">
        <v>329</v>
      </c>
    </row>
    <row r="81" spans="1:44" ht="22.5" customHeight="1">
      <c r="A81" s="25"/>
      <c r="B81" s="220" t="s">
        <v>199</v>
      </c>
      <c r="C81" s="221"/>
      <c r="D81" s="221"/>
      <c r="E81" s="221"/>
      <c r="F81" s="222"/>
      <c r="G81" s="221"/>
      <c r="H81" s="223">
        <v>973435371</v>
      </c>
      <c r="I81" s="224"/>
      <c r="J81" s="225">
        <v>973435371</v>
      </c>
      <c r="K81" s="229"/>
      <c r="L81" s="224"/>
      <c r="M81" s="225">
        <v>973435371</v>
      </c>
      <c r="N81" s="229"/>
      <c r="O81" s="224"/>
      <c r="P81" s="225">
        <v>921677134</v>
      </c>
      <c r="Q81" s="229"/>
      <c r="R81" s="224"/>
      <c r="S81" s="225">
        <v>973435371</v>
      </c>
      <c r="T81" s="229"/>
      <c r="U81" s="224"/>
      <c r="V81" s="225">
        <v>943547140</v>
      </c>
      <c r="W81" s="229"/>
      <c r="X81" s="224"/>
      <c r="Y81" s="225">
        <v>960652832</v>
      </c>
      <c r="Z81" s="229"/>
      <c r="AA81" s="224"/>
      <c r="AB81" s="225">
        <v>973435371</v>
      </c>
      <c r="AC81" s="229"/>
      <c r="AD81" s="224"/>
      <c r="AE81" s="225">
        <v>960980960</v>
      </c>
      <c r="AF81" s="229"/>
      <c r="AG81" s="224"/>
      <c r="AH81" s="225">
        <v>0</v>
      </c>
      <c r="AI81" s="229"/>
      <c r="AJ81" s="224"/>
      <c r="AK81" s="225">
        <v>973435371</v>
      </c>
      <c r="AL81" s="229"/>
      <c r="AM81" s="224"/>
      <c r="AN81" s="225">
        <v>973435371</v>
      </c>
      <c r="AO81" s="229"/>
      <c r="AP81" s="224"/>
      <c r="AQ81" s="225">
        <v>973435371</v>
      </c>
      <c r="AR81" s="310"/>
    </row>
    <row r="82" spans="1:44" ht="40.5" customHeight="1">
      <c r="A82" s="25"/>
      <c r="B82" s="141">
        <v>63</v>
      </c>
      <c r="C82" s="142" t="s">
        <v>200</v>
      </c>
      <c r="D82" s="143" t="s">
        <v>201</v>
      </c>
      <c r="E82" s="142" t="s">
        <v>75</v>
      </c>
      <c r="F82" s="144">
        <v>72888</v>
      </c>
      <c r="G82" s="145">
        <v>2000</v>
      </c>
      <c r="H82" s="146">
        <v>145776000</v>
      </c>
      <c r="I82" s="147">
        <v>2000</v>
      </c>
      <c r="J82" s="148">
        <v>145776000</v>
      </c>
      <c r="K82" s="230" t="s">
        <v>329</v>
      </c>
      <c r="L82" s="147">
        <v>2000</v>
      </c>
      <c r="M82" s="148">
        <v>145776000</v>
      </c>
      <c r="N82" s="230" t="s">
        <v>329</v>
      </c>
      <c r="O82" s="147">
        <v>1769</v>
      </c>
      <c r="P82" s="148">
        <v>128938872</v>
      </c>
      <c r="Q82" s="230" t="s">
        <v>329</v>
      </c>
      <c r="R82" s="147">
        <v>2000</v>
      </c>
      <c r="S82" s="148">
        <v>145776000</v>
      </c>
      <c r="T82" s="230" t="s">
        <v>329</v>
      </c>
      <c r="U82" s="147">
        <v>1950</v>
      </c>
      <c r="V82" s="148">
        <v>142131600</v>
      </c>
      <c r="W82" s="230" t="s">
        <v>329</v>
      </c>
      <c r="X82" s="147">
        <v>1974</v>
      </c>
      <c r="Y82" s="148">
        <v>143880912</v>
      </c>
      <c r="Z82" s="230" t="s">
        <v>329</v>
      </c>
      <c r="AA82" s="147">
        <v>2000</v>
      </c>
      <c r="AB82" s="148">
        <v>145776000</v>
      </c>
      <c r="AC82" s="230" t="s">
        <v>329</v>
      </c>
      <c r="AD82" s="147">
        <v>1990</v>
      </c>
      <c r="AE82" s="148">
        <v>145047120</v>
      </c>
      <c r="AF82" s="230" t="s">
        <v>329</v>
      </c>
      <c r="AG82" s="147"/>
      <c r="AH82" s="148">
        <v>0</v>
      </c>
      <c r="AI82" s="230" t="s">
        <v>330</v>
      </c>
      <c r="AJ82" s="147">
        <v>2000</v>
      </c>
      <c r="AK82" s="148">
        <v>145776000</v>
      </c>
      <c r="AL82" s="230" t="s">
        <v>329</v>
      </c>
      <c r="AM82" s="147">
        <v>2000</v>
      </c>
      <c r="AN82" s="148">
        <v>145776000</v>
      </c>
      <c r="AO82" s="230" t="s">
        <v>329</v>
      </c>
      <c r="AP82" s="147">
        <v>2000</v>
      </c>
      <c r="AQ82" s="148">
        <v>145776000</v>
      </c>
      <c r="AR82" s="311" t="s">
        <v>329</v>
      </c>
    </row>
    <row r="83" spans="1:44" ht="40.5" customHeight="1">
      <c r="A83" s="25"/>
      <c r="B83" s="141">
        <v>64</v>
      </c>
      <c r="C83" s="142" t="s">
        <v>202</v>
      </c>
      <c r="D83" s="143" t="s">
        <v>203</v>
      </c>
      <c r="E83" s="142" t="s">
        <v>92</v>
      </c>
      <c r="F83" s="144">
        <v>1000</v>
      </c>
      <c r="G83" s="145">
        <v>23625</v>
      </c>
      <c r="H83" s="146">
        <v>23625000</v>
      </c>
      <c r="I83" s="147">
        <v>23625</v>
      </c>
      <c r="J83" s="148">
        <v>23625000</v>
      </c>
      <c r="K83" s="230" t="s">
        <v>329</v>
      </c>
      <c r="L83" s="147">
        <v>23625</v>
      </c>
      <c r="M83" s="148">
        <v>23625000</v>
      </c>
      <c r="N83" s="230" t="s">
        <v>329</v>
      </c>
      <c r="O83" s="147">
        <v>21857</v>
      </c>
      <c r="P83" s="148">
        <v>21857000</v>
      </c>
      <c r="Q83" s="230" t="s">
        <v>329</v>
      </c>
      <c r="R83" s="147">
        <v>23625</v>
      </c>
      <c r="S83" s="148">
        <v>23625000</v>
      </c>
      <c r="T83" s="230" t="s">
        <v>329</v>
      </c>
      <c r="U83" s="147">
        <v>23030</v>
      </c>
      <c r="V83" s="148">
        <v>23030000</v>
      </c>
      <c r="W83" s="230" t="s">
        <v>329</v>
      </c>
      <c r="X83" s="147">
        <v>23314</v>
      </c>
      <c r="Y83" s="148">
        <v>23314000</v>
      </c>
      <c r="Z83" s="230" t="s">
        <v>329</v>
      </c>
      <c r="AA83" s="147">
        <v>23625</v>
      </c>
      <c r="AB83" s="148">
        <v>23625000</v>
      </c>
      <c r="AC83" s="230" t="s">
        <v>329</v>
      </c>
      <c r="AD83" s="147">
        <v>23620</v>
      </c>
      <c r="AE83" s="148">
        <v>23620000</v>
      </c>
      <c r="AF83" s="230" t="s">
        <v>329</v>
      </c>
      <c r="AG83" s="147"/>
      <c r="AH83" s="148">
        <v>0</v>
      </c>
      <c r="AI83" s="230" t="s">
        <v>330</v>
      </c>
      <c r="AJ83" s="147">
        <v>23625</v>
      </c>
      <c r="AK83" s="148">
        <v>23625000</v>
      </c>
      <c r="AL83" s="230" t="s">
        <v>329</v>
      </c>
      <c r="AM83" s="147">
        <v>23625</v>
      </c>
      <c r="AN83" s="148">
        <v>23625000</v>
      </c>
      <c r="AO83" s="230" t="s">
        <v>329</v>
      </c>
      <c r="AP83" s="147">
        <v>23625</v>
      </c>
      <c r="AQ83" s="148">
        <v>23625000</v>
      </c>
      <c r="AR83" s="311" t="s">
        <v>329</v>
      </c>
    </row>
    <row r="84" spans="1:44" ht="40.5" customHeight="1">
      <c r="A84" s="25"/>
      <c r="B84" s="141">
        <v>65</v>
      </c>
      <c r="C84" s="142" t="s">
        <v>204</v>
      </c>
      <c r="D84" s="143" t="s">
        <v>205</v>
      </c>
      <c r="E84" s="142" t="s">
        <v>159</v>
      </c>
      <c r="F84" s="144">
        <v>7500</v>
      </c>
      <c r="G84" s="145">
        <v>8328</v>
      </c>
      <c r="H84" s="146">
        <v>62460000</v>
      </c>
      <c r="I84" s="147">
        <v>8328</v>
      </c>
      <c r="J84" s="148">
        <v>62460000</v>
      </c>
      <c r="K84" s="230" t="s">
        <v>329</v>
      </c>
      <c r="L84" s="147">
        <v>8328</v>
      </c>
      <c r="M84" s="148">
        <v>62460000</v>
      </c>
      <c r="N84" s="230" t="s">
        <v>329</v>
      </c>
      <c r="O84" s="147">
        <v>8181</v>
      </c>
      <c r="P84" s="148">
        <v>61357500</v>
      </c>
      <c r="Q84" s="230" t="s">
        <v>329</v>
      </c>
      <c r="R84" s="147">
        <v>8328</v>
      </c>
      <c r="S84" s="148">
        <v>62460000</v>
      </c>
      <c r="T84" s="230" t="s">
        <v>329</v>
      </c>
      <c r="U84" s="147">
        <v>8120</v>
      </c>
      <c r="V84" s="148">
        <v>60900000</v>
      </c>
      <c r="W84" s="230" t="s">
        <v>329</v>
      </c>
      <c r="X84" s="147">
        <v>8218</v>
      </c>
      <c r="Y84" s="148">
        <v>61635000</v>
      </c>
      <c r="Z84" s="230" t="s">
        <v>329</v>
      </c>
      <c r="AA84" s="147">
        <v>8328</v>
      </c>
      <c r="AB84" s="148">
        <v>62460000</v>
      </c>
      <c r="AC84" s="230" t="s">
        <v>329</v>
      </c>
      <c r="AD84" s="147">
        <v>8320</v>
      </c>
      <c r="AE84" s="148">
        <v>62400000</v>
      </c>
      <c r="AF84" s="230" t="s">
        <v>329</v>
      </c>
      <c r="AG84" s="147"/>
      <c r="AH84" s="148">
        <v>0</v>
      </c>
      <c r="AI84" s="230" t="s">
        <v>330</v>
      </c>
      <c r="AJ84" s="147">
        <v>8328</v>
      </c>
      <c r="AK84" s="148">
        <v>62460000</v>
      </c>
      <c r="AL84" s="230" t="s">
        <v>329</v>
      </c>
      <c r="AM84" s="147">
        <v>8328</v>
      </c>
      <c r="AN84" s="148">
        <v>62460000</v>
      </c>
      <c r="AO84" s="230" t="s">
        <v>329</v>
      </c>
      <c r="AP84" s="147">
        <v>8328</v>
      </c>
      <c r="AQ84" s="148">
        <v>62460000</v>
      </c>
      <c r="AR84" s="311" t="s">
        <v>329</v>
      </c>
    </row>
    <row r="85" spans="1:44" ht="40.5" customHeight="1">
      <c r="A85" s="25"/>
      <c r="B85" s="141">
        <v>66</v>
      </c>
      <c r="C85" s="142" t="s">
        <v>206</v>
      </c>
      <c r="D85" s="143" t="s">
        <v>207</v>
      </c>
      <c r="E85" s="142" t="s">
        <v>159</v>
      </c>
      <c r="F85" s="144">
        <v>1164</v>
      </c>
      <c r="G85" s="145">
        <v>392180</v>
      </c>
      <c r="H85" s="146">
        <v>456497520</v>
      </c>
      <c r="I85" s="147">
        <v>392180</v>
      </c>
      <c r="J85" s="148">
        <v>456497520</v>
      </c>
      <c r="K85" s="230" t="s">
        <v>329</v>
      </c>
      <c r="L85" s="147">
        <v>392180</v>
      </c>
      <c r="M85" s="148">
        <v>456497520</v>
      </c>
      <c r="N85" s="230" t="s">
        <v>329</v>
      </c>
      <c r="O85" s="147">
        <v>392179</v>
      </c>
      <c r="P85" s="148">
        <v>456496356</v>
      </c>
      <c r="Q85" s="230" t="s">
        <v>329</v>
      </c>
      <c r="R85" s="147">
        <v>392180</v>
      </c>
      <c r="S85" s="148">
        <v>456497520</v>
      </c>
      <c r="T85" s="230" t="s">
        <v>329</v>
      </c>
      <c r="U85" s="147">
        <v>382380</v>
      </c>
      <c r="V85" s="148">
        <v>445090320</v>
      </c>
      <c r="W85" s="230" t="s">
        <v>329</v>
      </c>
      <c r="X85" s="147">
        <v>387023</v>
      </c>
      <c r="Y85" s="148">
        <v>450494772</v>
      </c>
      <c r="Z85" s="230" t="s">
        <v>329</v>
      </c>
      <c r="AA85" s="147">
        <v>392180</v>
      </c>
      <c r="AB85" s="148">
        <v>456497520</v>
      </c>
      <c r="AC85" s="230" t="s">
        <v>329</v>
      </c>
      <c r="AD85" s="147">
        <v>382170</v>
      </c>
      <c r="AE85" s="148">
        <v>444845880</v>
      </c>
      <c r="AF85" s="230" t="s">
        <v>329</v>
      </c>
      <c r="AG85" s="147"/>
      <c r="AH85" s="148">
        <v>0</v>
      </c>
      <c r="AI85" s="230" t="s">
        <v>330</v>
      </c>
      <c r="AJ85" s="147">
        <v>392180</v>
      </c>
      <c r="AK85" s="148">
        <v>456497520</v>
      </c>
      <c r="AL85" s="230" t="s">
        <v>329</v>
      </c>
      <c r="AM85" s="147">
        <v>392180</v>
      </c>
      <c r="AN85" s="148">
        <v>456497520</v>
      </c>
      <c r="AO85" s="230" t="s">
        <v>329</v>
      </c>
      <c r="AP85" s="147">
        <v>392180</v>
      </c>
      <c r="AQ85" s="148">
        <v>456497520</v>
      </c>
      <c r="AR85" s="311" t="s">
        <v>329</v>
      </c>
    </row>
    <row r="86" spans="1:44" ht="40.5" customHeight="1">
      <c r="A86" s="25"/>
      <c r="B86" s="141">
        <v>67</v>
      </c>
      <c r="C86" s="142" t="s">
        <v>208</v>
      </c>
      <c r="D86" s="143" t="s">
        <v>209</v>
      </c>
      <c r="E86" s="142" t="s">
        <v>75</v>
      </c>
      <c r="F86" s="144">
        <v>1216</v>
      </c>
      <c r="G86" s="145">
        <v>228676</v>
      </c>
      <c r="H86" s="146">
        <v>278070016</v>
      </c>
      <c r="I86" s="147">
        <v>228676</v>
      </c>
      <c r="J86" s="148">
        <v>278070016</v>
      </c>
      <c r="K86" s="230" t="s">
        <v>329</v>
      </c>
      <c r="L86" s="147">
        <v>228676</v>
      </c>
      <c r="M86" s="148">
        <v>278070016</v>
      </c>
      <c r="N86" s="230" t="s">
        <v>329</v>
      </c>
      <c r="O86" s="147">
        <v>202377</v>
      </c>
      <c r="P86" s="148">
        <v>246090432</v>
      </c>
      <c r="Q86" s="230" t="s">
        <v>329</v>
      </c>
      <c r="R86" s="147">
        <v>228676</v>
      </c>
      <c r="S86" s="148">
        <v>278070016</v>
      </c>
      <c r="T86" s="230" t="s">
        <v>329</v>
      </c>
      <c r="U86" s="147">
        <v>218390</v>
      </c>
      <c r="V86" s="148">
        <v>265562240</v>
      </c>
      <c r="W86" s="230" t="s">
        <v>329</v>
      </c>
      <c r="X86" s="147">
        <v>225669</v>
      </c>
      <c r="Y86" s="148">
        <v>274413504</v>
      </c>
      <c r="Z86" s="230" t="s">
        <v>329</v>
      </c>
      <c r="AA86" s="147">
        <v>228676</v>
      </c>
      <c r="AB86" s="148">
        <v>278070016</v>
      </c>
      <c r="AC86" s="230" t="s">
        <v>329</v>
      </c>
      <c r="AD86" s="147">
        <v>228670</v>
      </c>
      <c r="AE86" s="148">
        <v>278062720</v>
      </c>
      <c r="AF86" s="230" t="s">
        <v>329</v>
      </c>
      <c r="AG86" s="147"/>
      <c r="AH86" s="148">
        <v>0</v>
      </c>
      <c r="AI86" s="230" t="s">
        <v>330</v>
      </c>
      <c r="AJ86" s="147">
        <v>228676</v>
      </c>
      <c r="AK86" s="148">
        <v>278070016</v>
      </c>
      <c r="AL86" s="230" t="s">
        <v>329</v>
      </c>
      <c r="AM86" s="147">
        <v>228676</v>
      </c>
      <c r="AN86" s="148">
        <v>278070016</v>
      </c>
      <c r="AO86" s="230" t="s">
        <v>329</v>
      </c>
      <c r="AP86" s="147">
        <v>228676</v>
      </c>
      <c r="AQ86" s="148">
        <v>278070016</v>
      </c>
      <c r="AR86" s="311" t="s">
        <v>329</v>
      </c>
    </row>
    <row r="87" spans="1:44" ht="40.5" customHeight="1" thickBot="1">
      <c r="A87" s="25"/>
      <c r="B87" s="141">
        <v>68</v>
      </c>
      <c r="C87" s="142" t="s">
        <v>210</v>
      </c>
      <c r="D87" s="143" t="s">
        <v>211</v>
      </c>
      <c r="E87" s="142" t="s">
        <v>159</v>
      </c>
      <c r="F87" s="144">
        <v>319</v>
      </c>
      <c r="G87" s="145">
        <v>21965</v>
      </c>
      <c r="H87" s="146">
        <v>7006835</v>
      </c>
      <c r="I87" s="147">
        <v>21965</v>
      </c>
      <c r="J87" s="148">
        <v>7006835</v>
      </c>
      <c r="K87" s="230" t="s">
        <v>329</v>
      </c>
      <c r="L87" s="147">
        <v>21965</v>
      </c>
      <c r="M87" s="148">
        <v>7006835</v>
      </c>
      <c r="N87" s="230" t="s">
        <v>329</v>
      </c>
      <c r="O87" s="147">
        <v>21746</v>
      </c>
      <c r="P87" s="148">
        <v>6936974</v>
      </c>
      <c r="Q87" s="230" t="s">
        <v>329</v>
      </c>
      <c r="R87" s="147">
        <v>21965</v>
      </c>
      <c r="S87" s="148">
        <v>7006835</v>
      </c>
      <c r="T87" s="230" t="s">
        <v>329</v>
      </c>
      <c r="U87" s="147">
        <v>21420</v>
      </c>
      <c r="V87" s="148">
        <v>6832980</v>
      </c>
      <c r="W87" s="230" t="s">
        <v>329</v>
      </c>
      <c r="X87" s="147">
        <v>21676</v>
      </c>
      <c r="Y87" s="148">
        <v>6914644</v>
      </c>
      <c r="Z87" s="230" t="s">
        <v>329</v>
      </c>
      <c r="AA87" s="147">
        <v>21965</v>
      </c>
      <c r="AB87" s="148">
        <v>7006835</v>
      </c>
      <c r="AC87" s="230" t="s">
        <v>329</v>
      </c>
      <c r="AD87" s="147">
        <v>21960</v>
      </c>
      <c r="AE87" s="148">
        <v>7005240</v>
      </c>
      <c r="AF87" s="230" t="s">
        <v>329</v>
      </c>
      <c r="AG87" s="147"/>
      <c r="AH87" s="148">
        <v>0</v>
      </c>
      <c r="AI87" s="230" t="s">
        <v>330</v>
      </c>
      <c r="AJ87" s="147">
        <v>21965</v>
      </c>
      <c r="AK87" s="148">
        <v>7006835</v>
      </c>
      <c r="AL87" s="230" t="s">
        <v>329</v>
      </c>
      <c r="AM87" s="147">
        <v>21965</v>
      </c>
      <c r="AN87" s="148">
        <v>7006835</v>
      </c>
      <c r="AO87" s="230" t="s">
        <v>329</v>
      </c>
      <c r="AP87" s="147">
        <v>21965</v>
      </c>
      <c r="AQ87" s="148">
        <v>7006835</v>
      </c>
      <c r="AR87" s="311" t="s">
        <v>329</v>
      </c>
    </row>
    <row r="88" spans="1:44" ht="22.5" customHeight="1">
      <c r="A88" s="25"/>
      <c r="B88" s="220" t="s">
        <v>212</v>
      </c>
      <c r="C88" s="221"/>
      <c r="D88" s="221"/>
      <c r="E88" s="221"/>
      <c r="F88" s="222"/>
      <c r="G88" s="221"/>
      <c r="H88" s="223">
        <v>3760970208</v>
      </c>
      <c r="I88" s="224"/>
      <c r="J88" s="225">
        <v>3760970208</v>
      </c>
      <c r="K88" s="229"/>
      <c r="L88" s="224"/>
      <c r="M88" s="225">
        <v>3625304951</v>
      </c>
      <c r="N88" s="229"/>
      <c r="O88" s="224"/>
      <c r="P88" s="225">
        <v>3638831494</v>
      </c>
      <c r="Q88" s="229"/>
      <c r="R88" s="224"/>
      <c r="S88" s="225">
        <v>3222437624</v>
      </c>
      <c r="T88" s="229"/>
      <c r="U88" s="224"/>
      <c r="V88" s="225">
        <v>3398192510</v>
      </c>
      <c r="W88" s="229"/>
      <c r="X88" s="224"/>
      <c r="Y88" s="225">
        <v>2476083591</v>
      </c>
      <c r="Z88" s="229"/>
      <c r="AA88" s="224"/>
      <c r="AB88" s="225">
        <v>3464754351</v>
      </c>
      <c r="AC88" s="229"/>
      <c r="AD88" s="224"/>
      <c r="AE88" s="225">
        <v>3187181560</v>
      </c>
      <c r="AF88" s="229"/>
      <c r="AG88" s="224"/>
      <c r="AH88" s="225">
        <v>0</v>
      </c>
      <c r="AI88" s="229"/>
      <c r="AJ88" s="224"/>
      <c r="AK88" s="225">
        <v>3625304951</v>
      </c>
      <c r="AL88" s="229"/>
      <c r="AM88" s="224"/>
      <c r="AN88" s="225">
        <v>1601220601</v>
      </c>
      <c r="AO88" s="229"/>
      <c r="AP88" s="224"/>
      <c r="AQ88" s="225">
        <v>643650951</v>
      </c>
      <c r="AR88" s="310"/>
    </row>
    <row r="89" spans="1:44" ht="50.45" customHeight="1">
      <c r="A89" s="25"/>
      <c r="B89" s="141">
        <v>69</v>
      </c>
      <c r="C89" s="142" t="s">
        <v>213</v>
      </c>
      <c r="D89" s="143" t="s">
        <v>214</v>
      </c>
      <c r="E89" s="142" t="s">
        <v>75</v>
      </c>
      <c r="F89" s="144">
        <v>5279</v>
      </c>
      <c r="G89" s="145">
        <v>33469</v>
      </c>
      <c r="H89" s="146">
        <v>176682851</v>
      </c>
      <c r="I89" s="147">
        <v>33469</v>
      </c>
      <c r="J89" s="148">
        <v>176682851</v>
      </c>
      <c r="K89" s="230" t="s">
        <v>329</v>
      </c>
      <c r="L89" s="147">
        <v>33469</v>
      </c>
      <c r="M89" s="148">
        <v>176682851</v>
      </c>
      <c r="N89" s="230" t="s">
        <v>329</v>
      </c>
      <c r="O89" s="147">
        <v>33468</v>
      </c>
      <c r="P89" s="148">
        <v>176677572</v>
      </c>
      <c r="Q89" s="230" t="s">
        <v>329</v>
      </c>
      <c r="R89" s="147">
        <v>33469</v>
      </c>
      <c r="S89" s="148">
        <v>176682851</v>
      </c>
      <c r="T89" s="230" t="s">
        <v>329</v>
      </c>
      <c r="U89" s="147">
        <v>32630</v>
      </c>
      <c r="V89" s="148">
        <v>172253770</v>
      </c>
      <c r="W89" s="230" t="s">
        <v>329</v>
      </c>
      <c r="X89" s="147">
        <v>33029</v>
      </c>
      <c r="Y89" s="148">
        <v>174360091</v>
      </c>
      <c r="Z89" s="230" t="s">
        <v>329</v>
      </c>
      <c r="AA89" s="147">
        <v>33469</v>
      </c>
      <c r="AB89" s="148">
        <v>176682851</v>
      </c>
      <c r="AC89" s="230" t="s">
        <v>329</v>
      </c>
      <c r="AD89" s="147">
        <v>33460</v>
      </c>
      <c r="AE89" s="148">
        <v>176635340</v>
      </c>
      <c r="AF89" s="230" t="s">
        <v>329</v>
      </c>
      <c r="AG89" s="147"/>
      <c r="AH89" s="148">
        <v>0</v>
      </c>
      <c r="AI89" s="230" t="s">
        <v>330</v>
      </c>
      <c r="AJ89" s="147">
        <v>33469</v>
      </c>
      <c r="AK89" s="148">
        <v>176682851</v>
      </c>
      <c r="AL89" s="230" t="s">
        <v>329</v>
      </c>
      <c r="AM89" s="147">
        <v>33469</v>
      </c>
      <c r="AN89" s="148">
        <v>176682851</v>
      </c>
      <c r="AO89" s="230" t="s">
        <v>329</v>
      </c>
      <c r="AP89" s="147">
        <v>33469</v>
      </c>
      <c r="AQ89" s="148">
        <v>176682851</v>
      </c>
      <c r="AR89" s="311" t="s">
        <v>329</v>
      </c>
    </row>
    <row r="90" spans="1:44" ht="50.45" customHeight="1">
      <c r="A90" s="25"/>
      <c r="B90" s="141">
        <v>70</v>
      </c>
      <c r="C90" s="142" t="s">
        <v>215</v>
      </c>
      <c r="D90" s="143" t="s">
        <v>216</v>
      </c>
      <c r="E90" s="142" t="s">
        <v>75</v>
      </c>
      <c r="F90" s="144">
        <v>300</v>
      </c>
      <c r="G90" s="145">
        <v>27507</v>
      </c>
      <c r="H90" s="146">
        <v>8252100</v>
      </c>
      <c r="I90" s="147">
        <v>27507</v>
      </c>
      <c r="J90" s="148">
        <v>8252100</v>
      </c>
      <c r="K90" s="230" t="s">
        <v>329</v>
      </c>
      <c r="L90" s="147">
        <v>27507</v>
      </c>
      <c r="M90" s="148">
        <v>8252100</v>
      </c>
      <c r="N90" s="230" t="s">
        <v>329</v>
      </c>
      <c r="O90" s="147">
        <v>27506</v>
      </c>
      <c r="P90" s="148">
        <v>8251800</v>
      </c>
      <c r="Q90" s="230" t="s">
        <v>329</v>
      </c>
      <c r="R90" s="147">
        <v>27507</v>
      </c>
      <c r="S90" s="148">
        <v>8252100</v>
      </c>
      <c r="T90" s="230" t="s">
        <v>329</v>
      </c>
      <c r="U90" s="147">
        <v>26820</v>
      </c>
      <c r="V90" s="148">
        <v>8046000</v>
      </c>
      <c r="W90" s="230" t="s">
        <v>329</v>
      </c>
      <c r="X90" s="147">
        <v>27145</v>
      </c>
      <c r="Y90" s="148">
        <v>8143500</v>
      </c>
      <c r="Z90" s="230" t="s">
        <v>329</v>
      </c>
      <c r="AA90" s="147">
        <v>27507</v>
      </c>
      <c r="AB90" s="148">
        <v>8252100</v>
      </c>
      <c r="AC90" s="230" t="s">
        <v>329</v>
      </c>
      <c r="AD90" s="147">
        <v>27500</v>
      </c>
      <c r="AE90" s="148">
        <v>8250000</v>
      </c>
      <c r="AF90" s="230" t="s">
        <v>329</v>
      </c>
      <c r="AG90" s="147"/>
      <c r="AH90" s="148">
        <v>0</v>
      </c>
      <c r="AI90" s="230" t="s">
        <v>330</v>
      </c>
      <c r="AJ90" s="147">
        <v>27507</v>
      </c>
      <c r="AK90" s="148">
        <v>8252100</v>
      </c>
      <c r="AL90" s="230" t="s">
        <v>329</v>
      </c>
      <c r="AM90" s="147">
        <v>27507</v>
      </c>
      <c r="AN90" s="148">
        <v>8252100</v>
      </c>
      <c r="AO90" s="230" t="s">
        <v>329</v>
      </c>
      <c r="AP90" s="147">
        <v>27507</v>
      </c>
      <c r="AQ90" s="148">
        <v>8252100</v>
      </c>
      <c r="AR90" s="311" t="s">
        <v>329</v>
      </c>
    </row>
    <row r="91" spans="1:44" ht="50.45" customHeight="1" thickBot="1">
      <c r="A91" s="25"/>
      <c r="B91" s="141">
        <v>71</v>
      </c>
      <c r="C91" s="142" t="s">
        <v>217</v>
      </c>
      <c r="D91" s="143" t="s">
        <v>218</v>
      </c>
      <c r="E91" s="142" t="s">
        <v>92</v>
      </c>
      <c r="F91" s="144">
        <v>114679</v>
      </c>
      <c r="G91" s="145">
        <v>31183</v>
      </c>
      <c r="H91" s="146">
        <v>3576035257</v>
      </c>
      <c r="I91" s="147">
        <v>31183</v>
      </c>
      <c r="J91" s="148">
        <v>3576035257</v>
      </c>
      <c r="K91" s="230" t="s">
        <v>329</v>
      </c>
      <c r="L91" s="147">
        <v>30000</v>
      </c>
      <c r="M91" s="148">
        <v>3440370000</v>
      </c>
      <c r="N91" s="230" t="s">
        <v>329</v>
      </c>
      <c r="O91" s="147">
        <v>30118</v>
      </c>
      <c r="P91" s="148">
        <v>3453902122</v>
      </c>
      <c r="Q91" s="230" t="s">
        <v>329</v>
      </c>
      <c r="R91" s="147">
        <v>26487</v>
      </c>
      <c r="S91" s="148">
        <v>3037502673</v>
      </c>
      <c r="T91" s="230" t="s">
        <v>329</v>
      </c>
      <c r="U91" s="147">
        <v>28060</v>
      </c>
      <c r="V91" s="148">
        <v>3217892740</v>
      </c>
      <c r="W91" s="230" t="s">
        <v>329</v>
      </c>
      <c r="X91" s="147">
        <v>20000</v>
      </c>
      <c r="Y91" s="148">
        <v>2293580000</v>
      </c>
      <c r="Z91" s="230" t="s">
        <v>329</v>
      </c>
      <c r="AA91" s="147">
        <v>28600</v>
      </c>
      <c r="AB91" s="148">
        <v>3279819400</v>
      </c>
      <c r="AC91" s="230" t="s">
        <v>329</v>
      </c>
      <c r="AD91" s="147">
        <v>26180</v>
      </c>
      <c r="AE91" s="148">
        <v>3002296220</v>
      </c>
      <c r="AF91" s="230" t="s">
        <v>329</v>
      </c>
      <c r="AG91" s="147"/>
      <c r="AH91" s="148">
        <v>0</v>
      </c>
      <c r="AI91" s="230" t="s">
        <v>330</v>
      </c>
      <c r="AJ91" s="147">
        <v>30000</v>
      </c>
      <c r="AK91" s="148">
        <v>3440370000</v>
      </c>
      <c r="AL91" s="230" t="s">
        <v>329</v>
      </c>
      <c r="AM91" s="147">
        <v>12350</v>
      </c>
      <c r="AN91" s="148">
        <v>1416285650</v>
      </c>
      <c r="AO91" s="230" t="s">
        <v>329</v>
      </c>
      <c r="AP91" s="147">
        <v>4000</v>
      </c>
      <c r="AQ91" s="148">
        <v>458716000</v>
      </c>
      <c r="AR91" s="311" t="s">
        <v>329</v>
      </c>
    </row>
    <row r="92" spans="1:44" ht="22.5" customHeight="1">
      <c r="A92" s="25"/>
      <c r="B92" s="220" t="s">
        <v>219</v>
      </c>
      <c r="C92" s="221"/>
      <c r="D92" s="221"/>
      <c r="E92" s="221"/>
      <c r="F92" s="222"/>
      <c r="G92" s="221"/>
      <c r="H92" s="223">
        <v>9814801881</v>
      </c>
      <c r="I92" s="224"/>
      <c r="J92" s="225">
        <v>7984319045</v>
      </c>
      <c r="K92" s="229"/>
      <c r="L92" s="224"/>
      <c r="M92" s="225">
        <v>8738601400</v>
      </c>
      <c r="N92" s="229"/>
      <c r="O92" s="224"/>
      <c r="P92" s="225">
        <v>9436813287</v>
      </c>
      <c r="Q92" s="229"/>
      <c r="R92" s="224"/>
      <c r="S92" s="225">
        <v>8750211445</v>
      </c>
      <c r="T92" s="229"/>
      <c r="U92" s="224"/>
      <c r="V92" s="225">
        <v>8945392348</v>
      </c>
      <c r="W92" s="229"/>
      <c r="X92" s="224"/>
      <c r="Y92" s="225">
        <v>9523756552</v>
      </c>
      <c r="Z92" s="229"/>
      <c r="AA92" s="224"/>
      <c r="AB92" s="225">
        <v>8334843765</v>
      </c>
      <c r="AC92" s="229"/>
      <c r="AD92" s="224"/>
      <c r="AE92" s="225">
        <v>9590496590</v>
      </c>
      <c r="AF92" s="229"/>
      <c r="AG92" s="224"/>
      <c r="AH92" s="225">
        <v>0</v>
      </c>
      <c r="AI92" s="229"/>
      <c r="AJ92" s="224"/>
      <c r="AK92" s="225">
        <v>9803191836</v>
      </c>
      <c r="AL92" s="229"/>
      <c r="AM92" s="224"/>
      <c r="AN92" s="225">
        <v>9554198681</v>
      </c>
      <c r="AO92" s="229"/>
      <c r="AP92" s="224"/>
      <c r="AQ92" s="225">
        <v>9814801881</v>
      </c>
      <c r="AR92" s="310"/>
    </row>
    <row r="93" spans="1:44" ht="30.6" customHeight="1">
      <c r="A93" s="25"/>
      <c r="B93" s="141">
        <v>72</v>
      </c>
      <c r="C93" s="142">
        <v>900.1</v>
      </c>
      <c r="D93" s="143" t="s">
        <v>220</v>
      </c>
      <c r="E93" s="142" t="s">
        <v>221</v>
      </c>
      <c r="F93" s="144">
        <v>313785</v>
      </c>
      <c r="G93" s="145">
        <v>1037</v>
      </c>
      <c r="H93" s="146">
        <v>325395045</v>
      </c>
      <c r="I93" s="147">
        <v>1037</v>
      </c>
      <c r="J93" s="148">
        <v>325395045</v>
      </c>
      <c r="K93" s="230" t="s">
        <v>329</v>
      </c>
      <c r="L93" s="147">
        <v>1000</v>
      </c>
      <c r="M93" s="148">
        <v>313785000</v>
      </c>
      <c r="N93" s="230" t="s">
        <v>329</v>
      </c>
      <c r="O93" s="147">
        <v>999</v>
      </c>
      <c r="P93" s="148">
        <v>313471215</v>
      </c>
      <c r="Q93" s="230" t="s">
        <v>329</v>
      </c>
      <c r="R93" s="147">
        <v>1037</v>
      </c>
      <c r="S93" s="148">
        <v>325395045</v>
      </c>
      <c r="T93" s="230" t="s">
        <v>329</v>
      </c>
      <c r="U93" s="147">
        <v>1000</v>
      </c>
      <c r="V93" s="148">
        <v>313785000</v>
      </c>
      <c r="W93" s="230" t="s">
        <v>329</v>
      </c>
      <c r="X93" s="147">
        <v>500</v>
      </c>
      <c r="Y93" s="148">
        <v>156892500</v>
      </c>
      <c r="Z93" s="230" t="s">
        <v>329</v>
      </c>
      <c r="AA93" s="147">
        <v>1037</v>
      </c>
      <c r="AB93" s="148">
        <v>325395045</v>
      </c>
      <c r="AC93" s="230" t="s">
        <v>329</v>
      </c>
      <c r="AD93" s="147">
        <v>1030</v>
      </c>
      <c r="AE93" s="148">
        <v>323198550</v>
      </c>
      <c r="AF93" s="230" t="s">
        <v>329</v>
      </c>
      <c r="AG93" s="147"/>
      <c r="AH93" s="148">
        <v>0</v>
      </c>
      <c r="AI93" s="230" t="s">
        <v>330</v>
      </c>
      <c r="AJ93" s="147">
        <v>1000</v>
      </c>
      <c r="AK93" s="148">
        <v>313785000</v>
      </c>
      <c r="AL93" s="230" t="s">
        <v>329</v>
      </c>
      <c r="AM93" s="147">
        <v>1037</v>
      </c>
      <c r="AN93" s="148">
        <v>325395045</v>
      </c>
      <c r="AO93" s="230" t="s">
        <v>329</v>
      </c>
      <c r="AP93" s="147">
        <v>1037</v>
      </c>
      <c r="AQ93" s="148">
        <v>325395045</v>
      </c>
      <c r="AR93" s="311" t="s">
        <v>329</v>
      </c>
    </row>
    <row r="94" spans="1:44" ht="30.6" customHeight="1">
      <c r="A94" s="25"/>
      <c r="B94" s="141">
        <v>73</v>
      </c>
      <c r="C94" s="142" t="s">
        <v>222</v>
      </c>
      <c r="D94" s="143" t="s">
        <v>223</v>
      </c>
      <c r="E94" s="142" t="s">
        <v>224</v>
      </c>
      <c r="F94" s="144">
        <v>5714124</v>
      </c>
      <c r="G94" s="145">
        <v>1239</v>
      </c>
      <c r="H94" s="146">
        <v>7079799636</v>
      </c>
      <c r="I94" s="147">
        <v>1000</v>
      </c>
      <c r="J94" s="148">
        <v>5714124000</v>
      </c>
      <c r="K94" s="230" t="s">
        <v>329</v>
      </c>
      <c r="L94" s="147">
        <v>1100</v>
      </c>
      <c r="M94" s="148">
        <v>6285536400</v>
      </c>
      <c r="N94" s="230" t="s">
        <v>329</v>
      </c>
      <c r="O94" s="147">
        <v>1178</v>
      </c>
      <c r="P94" s="148">
        <v>6731238072</v>
      </c>
      <c r="Q94" s="230" t="s">
        <v>329</v>
      </c>
      <c r="R94" s="147">
        <v>1100</v>
      </c>
      <c r="S94" s="148">
        <v>6285536400</v>
      </c>
      <c r="T94" s="230" t="s">
        <v>329</v>
      </c>
      <c r="U94" s="147">
        <v>1127</v>
      </c>
      <c r="V94" s="148">
        <v>6439817748</v>
      </c>
      <c r="W94" s="230" t="s">
        <v>329</v>
      </c>
      <c r="X94" s="147">
        <v>1223</v>
      </c>
      <c r="Y94" s="148">
        <v>6988373652</v>
      </c>
      <c r="Z94" s="230" t="s">
        <v>329</v>
      </c>
      <c r="AA94" s="147">
        <v>980</v>
      </c>
      <c r="AB94" s="148">
        <v>5599841520</v>
      </c>
      <c r="AC94" s="230" t="s">
        <v>329</v>
      </c>
      <c r="AD94" s="147">
        <v>1210</v>
      </c>
      <c r="AE94" s="148">
        <v>6914090040</v>
      </c>
      <c r="AF94" s="230" t="s">
        <v>329</v>
      </c>
      <c r="AG94" s="147"/>
      <c r="AH94" s="148">
        <v>0</v>
      </c>
      <c r="AI94" s="230" t="s">
        <v>330</v>
      </c>
      <c r="AJ94" s="147">
        <v>1239</v>
      </c>
      <c r="AK94" s="148">
        <v>7079799636</v>
      </c>
      <c r="AL94" s="230" t="s">
        <v>329</v>
      </c>
      <c r="AM94" s="147">
        <v>1239</v>
      </c>
      <c r="AN94" s="148">
        <v>7079799636</v>
      </c>
      <c r="AO94" s="230" t="s">
        <v>329</v>
      </c>
      <c r="AP94" s="147">
        <v>1239</v>
      </c>
      <c r="AQ94" s="148">
        <v>7079799636</v>
      </c>
      <c r="AR94" s="311" t="s">
        <v>329</v>
      </c>
    </row>
    <row r="95" spans="1:44" ht="30.6" customHeight="1" thickBot="1">
      <c r="A95" s="25"/>
      <c r="B95" s="141">
        <v>74</v>
      </c>
      <c r="C95" s="142" t="s">
        <v>225</v>
      </c>
      <c r="D95" s="143" t="s">
        <v>226</v>
      </c>
      <c r="E95" s="142" t="s">
        <v>224</v>
      </c>
      <c r="F95" s="144">
        <v>1944800</v>
      </c>
      <c r="G95" s="145">
        <v>1239</v>
      </c>
      <c r="H95" s="146">
        <v>2409607200</v>
      </c>
      <c r="I95" s="147">
        <v>1000</v>
      </c>
      <c r="J95" s="148">
        <v>1944800000</v>
      </c>
      <c r="K95" s="230" t="s">
        <v>329</v>
      </c>
      <c r="L95" s="147">
        <v>1100</v>
      </c>
      <c r="M95" s="148">
        <v>2139280000</v>
      </c>
      <c r="N95" s="230" t="s">
        <v>329</v>
      </c>
      <c r="O95" s="147">
        <v>1230</v>
      </c>
      <c r="P95" s="148">
        <v>2392104000</v>
      </c>
      <c r="Q95" s="230" t="s">
        <v>329</v>
      </c>
      <c r="R95" s="147">
        <v>1100</v>
      </c>
      <c r="S95" s="148">
        <v>2139280000</v>
      </c>
      <c r="T95" s="230" t="s">
        <v>329</v>
      </c>
      <c r="U95" s="147">
        <v>1127</v>
      </c>
      <c r="V95" s="148">
        <v>2191789600</v>
      </c>
      <c r="W95" s="230" t="s">
        <v>329</v>
      </c>
      <c r="X95" s="147">
        <v>1223</v>
      </c>
      <c r="Y95" s="148">
        <v>2378490400</v>
      </c>
      <c r="Z95" s="230" t="s">
        <v>329</v>
      </c>
      <c r="AA95" s="147">
        <v>1239</v>
      </c>
      <c r="AB95" s="148">
        <v>2409607200</v>
      </c>
      <c r="AC95" s="230" t="s">
        <v>329</v>
      </c>
      <c r="AD95" s="147">
        <v>1210</v>
      </c>
      <c r="AE95" s="148">
        <v>2353208000</v>
      </c>
      <c r="AF95" s="230" t="s">
        <v>329</v>
      </c>
      <c r="AG95" s="147"/>
      <c r="AH95" s="148">
        <v>0</v>
      </c>
      <c r="AI95" s="230" t="s">
        <v>330</v>
      </c>
      <c r="AJ95" s="147">
        <v>1239</v>
      </c>
      <c r="AK95" s="148">
        <v>2409607200</v>
      </c>
      <c r="AL95" s="230" t="s">
        <v>329</v>
      </c>
      <c r="AM95" s="147">
        <v>1105</v>
      </c>
      <c r="AN95" s="148">
        <v>2149004000</v>
      </c>
      <c r="AO95" s="230" t="s">
        <v>329</v>
      </c>
      <c r="AP95" s="147">
        <v>1239</v>
      </c>
      <c r="AQ95" s="148">
        <v>2409607200</v>
      </c>
      <c r="AR95" s="311" t="s">
        <v>329</v>
      </c>
    </row>
    <row r="96" spans="1:44" ht="30.6" customHeight="1">
      <c r="A96" s="25"/>
      <c r="B96" s="176"/>
      <c r="C96" s="177"/>
      <c r="D96" s="178"/>
      <c r="E96" s="177"/>
      <c r="F96" s="179"/>
      <c r="G96" s="180" t="s">
        <v>227</v>
      </c>
      <c r="H96" s="181">
        <v>108197025175</v>
      </c>
      <c r="I96" s="149"/>
      <c r="J96" s="300">
        <v>104499683985</v>
      </c>
      <c r="K96" s="231"/>
      <c r="L96" s="149"/>
      <c r="M96" s="300">
        <v>99147708004</v>
      </c>
      <c r="N96" s="231"/>
      <c r="O96" s="149"/>
      <c r="P96" s="300">
        <v>105156514463</v>
      </c>
      <c r="Q96" s="231"/>
      <c r="R96" s="149"/>
      <c r="S96" s="300">
        <v>94613983476</v>
      </c>
      <c r="T96" s="231"/>
      <c r="U96" s="149"/>
      <c r="V96" s="300">
        <v>98596291078</v>
      </c>
      <c r="W96" s="231"/>
      <c r="X96" s="149"/>
      <c r="Y96" s="300">
        <v>104666483703</v>
      </c>
      <c r="Z96" s="231"/>
      <c r="AA96" s="149"/>
      <c r="AB96" s="300">
        <v>103879051425</v>
      </c>
      <c r="AC96" s="231"/>
      <c r="AD96" s="149"/>
      <c r="AE96" s="300">
        <v>102355231130</v>
      </c>
      <c r="AF96" s="231"/>
      <c r="AG96" s="149"/>
      <c r="AH96" s="300">
        <v>0</v>
      </c>
      <c r="AI96" s="231"/>
      <c r="AJ96" s="149"/>
      <c r="AK96" s="300">
        <v>104502460263</v>
      </c>
      <c r="AL96" s="231"/>
      <c r="AM96" s="149"/>
      <c r="AN96" s="300">
        <v>95875247585</v>
      </c>
      <c r="AO96" s="231"/>
      <c r="AP96" s="149"/>
      <c r="AQ96" s="300">
        <v>89486561854</v>
      </c>
      <c r="AR96" s="312"/>
    </row>
    <row r="97" spans="1:44" ht="30.6" customHeight="1">
      <c r="A97" s="25"/>
      <c r="B97" s="141">
        <v>73</v>
      </c>
      <c r="C97" s="418" t="s">
        <v>228</v>
      </c>
      <c r="D97" s="418"/>
      <c r="E97" s="418"/>
      <c r="F97" s="418"/>
      <c r="G97" s="419"/>
      <c r="H97" s="227">
        <v>7530847210.0000048</v>
      </c>
      <c r="I97" s="297" t="s">
        <v>229</v>
      </c>
      <c r="J97" s="301">
        <v>7530847210.0000048</v>
      </c>
      <c r="K97" s="299" t="s">
        <v>329</v>
      </c>
      <c r="L97" s="297" t="s">
        <v>229</v>
      </c>
      <c r="M97" s="301">
        <v>7530847210</v>
      </c>
      <c r="N97" s="299" t="s">
        <v>329</v>
      </c>
      <c r="O97" s="297" t="s">
        <v>229</v>
      </c>
      <c r="P97" s="301">
        <v>7530847210</v>
      </c>
      <c r="Q97" s="299" t="s">
        <v>329</v>
      </c>
      <c r="R97" s="297" t="s">
        <v>229</v>
      </c>
      <c r="S97" s="301">
        <v>7530847210</v>
      </c>
      <c r="T97" s="299" t="s">
        <v>329</v>
      </c>
      <c r="U97" s="297" t="s">
        <v>229</v>
      </c>
      <c r="V97" s="301">
        <v>7530847210</v>
      </c>
      <c r="W97" s="299" t="s">
        <v>329</v>
      </c>
      <c r="X97" s="297" t="s">
        <v>229</v>
      </c>
      <c r="Y97" s="301">
        <v>7530847210</v>
      </c>
      <c r="Z97" s="299" t="s">
        <v>329</v>
      </c>
      <c r="AA97" s="297" t="s">
        <v>229</v>
      </c>
      <c r="AB97" s="301">
        <v>7530847210</v>
      </c>
      <c r="AC97" s="299" t="s">
        <v>329</v>
      </c>
      <c r="AD97" s="297" t="s">
        <v>229</v>
      </c>
      <c r="AE97" s="301">
        <v>7530847210</v>
      </c>
      <c r="AF97" s="299" t="s">
        <v>329</v>
      </c>
      <c r="AG97" s="297" t="s">
        <v>229</v>
      </c>
      <c r="AH97" s="301"/>
      <c r="AI97" s="299" t="s">
        <v>330</v>
      </c>
      <c r="AJ97" s="297" t="s">
        <v>229</v>
      </c>
      <c r="AK97" s="301">
        <v>7530847210</v>
      </c>
      <c r="AL97" s="299" t="s">
        <v>329</v>
      </c>
      <c r="AM97" s="297" t="s">
        <v>229</v>
      </c>
      <c r="AN97" s="301">
        <v>7530847210</v>
      </c>
      <c r="AO97" s="299" t="s">
        <v>329</v>
      </c>
      <c r="AP97" s="297" t="s">
        <v>229</v>
      </c>
      <c r="AQ97" s="301">
        <v>7530847210</v>
      </c>
      <c r="AR97" s="313" t="s">
        <v>329</v>
      </c>
    </row>
    <row r="98" spans="1:44" ht="30.6" customHeight="1" thickBot="1">
      <c r="A98" s="25"/>
      <c r="B98" s="141">
        <v>74</v>
      </c>
      <c r="C98" s="420" t="s">
        <v>230</v>
      </c>
      <c r="D98" s="420"/>
      <c r="E98" s="420"/>
      <c r="F98" s="420"/>
      <c r="G98" s="421"/>
      <c r="H98" s="227">
        <v>150000000</v>
      </c>
      <c r="I98" s="297" t="s">
        <v>229</v>
      </c>
      <c r="J98" s="301">
        <v>150000000</v>
      </c>
      <c r="K98" s="299" t="s">
        <v>329</v>
      </c>
      <c r="L98" s="297" t="s">
        <v>229</v>
      </c>
      <c r="M98" s="301">
        <v>150000000</v>
      </c>
      <c r="N98" s="299" t="s">
        <v>329</v>
      </c>
      <c r="O98" s="297" t="s">
        <v>229</v>
      </c>
      <c r="P98" s="301">
        <v>150000000</v>
      </c>
      <c r="Q98" s="299" t="s">
        <v>329</v>
      </c>
      <c r="R98" s="297" t="s">
        <v>229</v>
      </c>
      <c r="S98" s="301">
        <v>150000000</v>
      </c>
      <c r="T98" s="299" t="s">
        <v>329</v>
      </c>
      <c r="U98" s="297" t="s">
        <v>229</v>
      </c>
      <c r="V98" s="301">
        <v>150000000</v>
      </c>
      <c r="W98" s="299" t="s">
        <v>329</v>
      </c>
      <c r="X98" s="297" t="s">
        <v>229</v>
      </c>
      <c r="Y98" s="301">
        <v>150000000</v>
      </c>
      <c r="Z98" s="299" t="s">
        <v>329</v>
      </c>
      <c r="AA98" s="297" t="s">
        <v>229</v>
      </c>
      <c r="AB98" s="301">
        <v>150000000</v>
      </c>
      <c r="AC98" s="299" t="s">
        <v>329</v>
      </c>
      <c r="AD98" s="297" t="s">
        <v>229</v>
      </c>
      <c r="AE98" s="301">
        <v>150000000</v>
      </c>
      <c r="AF98" s="299" t="s">
        <v>329</v>
      </c>
      <c r="AG98" s="297" t="s">
        <v>229</v>
      </c>
      <c r="AH98" s="301"/>
      <c r="AI98" s="299" t="s">
        <v>330</v>
      </c>
      <c r="AJ98" s="297" t="s">
        <v>229</v>
      </c>
      <c r="AK98" s="301">
        <v>150000000</v>
      </c>
      <c r="AL98" s="299" t="s">
        <v>329</v>
      </c>
      <c r="AM98" s="297" t="s">
        <v>229</v>
      </c>
      <c r="AN98" s="301">
        <v>150000000</v>
      </c>
      <c r="AO98" s="299" t="s">
        <v>329</v>
      </c>
      <c r="AP98" s="297" t="s">
        <v>229</v>
      </c>
      <c r="AQ98" s="301">
        <v>150000000</v>
      </c>
      <c r="AR98" s="313" t="s">
        <v>329</v>
      </c>
    </row>
    <row r="99" spans="1:44" ht="30.6" customHeight="1">
      <c r="A99" s="25"/>
      <c r="B99" s="176"/>
      <c r="C99" s="177"/>
      <c r="D99" s="178"/>
      <c r="E99" s="177"/>
      <c r="F99" s="179"/>
      <c r="G99" s="180" t="s">
        <v>231</v>
      </c>
      <c r="H99" s="181">
        <v>115877872385</v>
      </c>
      <c r="I99" s="149"/>
      <c r="J99" s="300">
        <v>112180531195</v>
      </c>
      <c r="K99" s="231"/>
      <c r="L99" s="149"/>
      <c r="M99" s="300">
        <v>106828555214</v>
      </c>
      <c r="N99" s="231"/>
      <c r="O99" s="149"/>
      <c r="P99" s="300">
        <v>112837361673</v>
      </c>
      <c r="Q99" s="231"/>
      <c r="R99" s="149"/>
      <c r="S99" s="300">
        <v>102294830686</v>
      </c>
      <c r="T99" s="231"/>
      <c r="U99" s="149"/>
      <c r="V99" s="300">
        <v>106277138288</v>
      </c>
      <c r="W99" s="231"/>
      <c r="X99" s="149"/>
      <c r="Y99" s="300">
        <v>112347330913</v>
      </c>
      <c r="Z99" s="231"/>
      <c r="AA99" s="149"/>
      <c r="AB99" s="300">
        <v>111559898635</v>
      </c>
      <c r="AC99" s="231"/>
      <c r="AD99" s="149"/>
      <c r="AE99" s="300">
        <v>110036078340</v>
      </c>
      <c r="AF99" s="231"/>
      <c r="AG99" s="149"/>
      <c r="AH99" s="300">
        <v>0</v>
      </c>
      <c r="AI99" s="231"/>
      <c r="AJ99" s="149"/>
      <c r="AK99" s="300">
        <v>112183307473</v>
      </c>
      <c r="AL99" s="231"/>
      <c r="AM99" s="149"/>
      <c r="AN99" s="300">
        <v>103556094795</v>
      </c>
      <c r="AO99" s="231"/>
      <c r="AP99" s="149"/>
      <c r="AQ99" s="300">
        <v>97167409064</v>
      </c>
      <c r="AR99" s="312"/>
    </row>
    <row r="100" spans="1:44" s="26" customFormat="1" ht="32.25" customHeight="1">
      <c r="A100" s="25"/>
      <c r="B100" s="183"/>
      <c r="C100" s="184"/>
      <c r="D100" s="185"/>
      <c r="E100" s="184"/>
      <c r="F100" s="186"/>
      <c r="G100" s="186" t="s">
        <v>232</v>
      </c>
      <c r="H100" s="187">
        <v>0.2</v>
      </c>
      <c r="I100" s="152"/>
      <c r="J100" s="302">
        <v>0.2</v>
      </c>
      <c r="K100" s="232"/>
      <c r="L100" s="152"/>
      <c r="M100" s="302">
        <v>0.2</v>
      </c>
      <c r="N100" s="232"/>
      <c r="O100" s="152"/>
      <c r="P100" s="302">
        <v>0.2</v>
      </c>
      <c r="Q100" s="232"/>
      <c r="R100" s="152"/>
      <c r="S100" s="302">
        <v>0.2</v>
      </c>
      <c r="T100" s="232"/>
      <c r="U100" s="152"/>
      <c r="V100" s="302">
        <v>0.21</v>
      </c>
      <c r="W100" s="232"/>
      <c r="X100" s="152"/>
      <c r="Y100" s="302">
        <v>0.22</v>
      </c>
      <c r="Z100" s="232"/>
      <c r="AA100" s="152"/>
      <c r="AB100" s="302">
        <v>0.2</v>
      </c>
      <c r="AC100" s="232"/>
      <c r="AD100" s="152"/>
      <c r="AE100" s="302">
        <v>0.2</v>
      </c>
      <c r="AF100" s="232"/>
      <c r="AG100" s="152"/>
      <c r="AH100" s="302"/>
      <c r="AI100" s="232"/>
      <c r="AJ100" s="152"/>
      <c r="AK100" s="302">
        <v>0.2</v>
      </c>
      <c r="AL100" s="232"/>
      <c r="AM100" s="152"/>
      <c r="AN100" s="302">
        <v>0.2</v>
      </c>
      <c r="AO100" s="232"/>
      <c r="AP100" s="152"/>
      <c r="AQ100" s="302">
        <v>0.2</v>
      </c>
      <c r="AR100" s="314"/>
    </row>
    <row r="101" spans="1:44" s="26" customFormat="1" ht="32.25" customHeight="1">
      <c r="A101" s="25"/>
      <c r="B101" s="183"/>
      <c r="C101" s="184"/>
      <c r="D101" s="185"/>
      <c r="E101" s="184"/>
      <c r="F101" s="186"/>
      <c r="G101" s="186" t="s">
        <v>233</v>
      </c>
      <c r="H101" s="187">
        <v>0.05</v>
      </c>
      <c r="I101" s="298"/>
      <c r="J101" s="303">
        <v>0.05</v>
      </c>
      <c r="K101" s="299"/>
      <c r="L101" s="298"/>
      <c r="M101" s="303">
        <v>0.05</v>
      </c>
      <c r="N101" s="299"/>
      <c r="O101" s="298"/>
      <c r="P101" s="303">
        <v>0.05</v>
      </c>
      <c r="Q101" s="299"/>
      <c r="R101" s="298"/>
      <c r="S101" s="303">
        <v>0.05</v>
      </c>
      <c r="T101" s="299"/>
      <c r="U101" s="298"/>
      <c r="V101" s="303">
        <v>0.05</v>
      </c>
      <c r="W101" s="299"/>
      <c r="X101" s="298"/>
      <c r="Y101" s="303">
        <v>0.04</v>
      </c>
      <c r="Z101" s="299"/>
      <c r="AA101" s="298"/>
      <c r="AB101" s="303">
        <v>0.05</v>
      </c>
      <c r="AC101" s="299"/>
      <c r="AD101" s="298"/>
      <c r="AE101" s="303">
        <v>0.05</v>
      </c>
      <c r="AF101" s="299"/>
      <c r="AG101" s="298"/>
      <c r="AH101" s="303"/>
      <c r="AI101" s="299"/>
      <c r="AJ101" s="298"/>
      <c r="AK101" s="303">
        <v>0.05</v>
      </c>
      <c r="AL101" s="299"/>
      <c r="AM101" s="298"/>
      <c r="AN101" s="303">
        <v>0.05</v>
      </c>
      <c r="AO101" s="299"/>
      <c r="AP101" s="298"/>
      <c r="AQ101" s="303">
        <v>0.05</v>
      </c>
      <c r="AR101" s="313"/>
    </row>
    <row r="102" spans="1:44" s="26" customFormat="1" ht="32.25" customHeight="1">
      <c r="A102" s="25"/>
      <c r="B102" s="183"/>
      <c r="C102" s="184"/>
      <c r="D102" s="185"/>
      <c r="E102" s="184"/>
      <c r="F102" s="186"/>
      <c r="G102" s="186" t="s">
        <v>234</v>
      </c>
      <c r="H102" s="187">
        <v>0.05</v>
      </c>
      <c r="I102" s="153"/>
      <c r="J102" s="303">
        <v>0.05</v>
      </c>
      <c r="K102" s="233"/>
      <c r="L102" s="153"/>
      <c r="M102" s="303">
        <v>0.05</v>
      </c>
      <c r="N102" s="233"/>
      <c r="O102" s="153"/>
      <c r="P102" s="303">
        <v>0.05</v>
      </c>
      <c r="Q102" s="233"/>
      <c r="R102" s="153"/>
      <c r="S102" s="303">
        <v>0.05</v>
      </c>
      <c r="T102" s="233"/>
      <c r="U102" s="153"/>
      <c r="V102" s="303">
        <v>0.04</v>
      </c>
      <c r="W102" s="233"/>
      <c r="X102" s="153"/>
      <c r="Y102" s="303">
        <v>0.04</v>
      </c>
      <c r="Z102" s="233"/>
      <c r="AA102" s="153"/>
      <c r="AB102" s="303">
        <v>0.05</v>
      </c>
      <c r="AC102" s="233"/>
      <c r="AD102" s="153"/>
      <c r="AE102" s="303">
        <v>0.05</v>
      </c>
      <c r="AF102" s="233"/>
      <c r="AG102" s="153"/>
      <c r="AH102" s="303"/>
      <c r="AI102" s="233"/>
      <c r="AJ102" s="153"/>
      <c r="AK102" s="303">
        <v>0.05</v>
      </c>
      <c r="AL102" s="233"/>
      <c r="AM102" s="153"/>
      <c r="AN102" s="303">
        <v>0.05</v>
      </c>
      <c r="AO102" s="233"/>
      <c r="AP102" s="153"/>
      <c r="AQ102" s="303">
        <v>0.05</v>
      </c>
      <c r="AR102" s="315"/>
    </row>
    <row r="103" spans="1:44" s="26" customFormat="1" ht="32.25" customHeight="1">
      <c r="A103" s="25"/>
      <c r="B103" s="183"/>
      <c r="C103" s="184"/>
      <c r="D103" s="185"/>
      <c r="E103" s="184"/>
      <c r="F103" s="186"/>
      <c r="G103" s="186" t="s">
        <v>235</v>
      </c>
      <c r="H103" s="187">
        <v>0.3</v>
      </c>
      <c r="I103" s="154"/>
      <c r="J103" s="304">
        <v>0.3</v>
      </c>
      <c r="K103" s="299" t="s">
        <v>329</v>
      </c>
      <c r="L103" s="154"/>
      <c r="M103" s="304">
        <v>0.3</v>
      </c>
      <c r="N103" s="299" t="s">
        <v>329</v>
      </c>
      <c r="O103" s="154"/>
      <c r="P103" s="304">
        <v>0.3</v>
      </c>
      <c r="Q103" s="299" t="s">
        <v>329</v>
      </c>
      <c r="R103" s="154"/>
      <c r="S103" s="304">
        <v>0.3</v>
      </c>
      <c r="T103" s="299" t="s">
        <v>329</v>
      </c>
      <c r="U103" s="154"/>
      <c r="V103" s="304">
        <v>0.3</v>
      </c>
      <c r="W103" s="299" t="s">
        <v>329</v>
      </c>
      <c r="X103" s="154"/>
      <c r="Y103" s="304">
        <v>0.3</v>
      </c>
      <c r="Z103" s="299" t="s">
        <v>329</v>
      </c>
      <c r="AA103" s="154"/>
      <c r="AB103" s="304">
        <v>0.3</v>
      </c>
      <c r="AC103" s="299" t="s">
        <v>329</v>
      </c>
      <c r="AD103" s="154"/>
      <c r="AE103" s="304">
        <v>0.3</v>
      </c>
      <c r="AF103" s="299" t="s">
        <v>329</v>
      </c>
      <c r="AG103" s="154"/>
      <c r="AH103" s="304">
        <v>0</v>
      </c>
      <c r="AI103" s="299" t="s">
        <v>330</v>
      </c>
      <c r="AJ103" s="154"/>
      <c r="AK103" s="304">
        <v>0.3</v>
      </c>
      <c r="AL103" s="299" t="s">
        <v>329</v>
      </c>
      <c r="AM103" s="154"/>
      <c r="AN103" s="304">
        <v>0.3</v>
      </c>
      <c r="AO103" s="299" t="s">
        <v>329</v>
      </c>
      <c r="AP103" s="154"/>
      <c r="AQ103" s="304">
        <v>0.3</v>
      </c>
      <c r="AR103" s="313" t="s">
        <v>329</v>
      </c>
    </row>
    <row r="104" spans="1:44" s="26" customFormat="1" ht="32.25" customHeight="1">
      <c r="A104" s="25"/>
      <c r="B104" s="183"/>
      <c r="C104" s="184"/>
      <c r="D104" s="185"/>
      <c r="E104" s="184"/>
      <c r="F104" s="186"/>
      <c r="G104" s="186" t="s">
        <v>236</v>
      </c>
      <c r="H104" s="182">
        <v>846799837</v>
      </c>
      <c r="I104" s="152"/>
      <c r="J104" s="305">
        <v>819780805</v>
      </c>
      <c r="K104" s="234"/>
      <c r="L104" s="152"/>
      <c r="M104" s="305">
        <v>780670211</v>
      </c>
      <c r="N104" s="234"/>
      <c r="O104" s="152"/>
      <c r="P104" s="305">
        <v>824580720</v>
      </c>
      <c r="Q104" s="234"/>
      <c r="R104" s="152"/>
      <c r="S104" s="305">
        <v>747539147</v>
      </c>
      <c r="T104" s="234"/>
      <c r="U104" s="152"/>
      <c r="V104" s="305">
        <v>621312501</v>
      </c>
      <c r="W104" s="234"/>
      <c r="X104" s="152"/>
      <c r="Y104" s="305">
        <v>656799781</v>
      </c>
      <c r="Z104" s="234"/>
      <c r="AA104" s="152"/>
      <c r="AB104" s="305">
        <v>815245413</v>
      </c>
      <c r="AC104" s="234"/>
      <c r="AD104" s="152"/>
      <c r="AE104" s="305">
        <v>804109803</v>
      </c>
      <c r="AF104" s="234"/>
      <c r="AG104" s="152"/>
      <c r="AH104" s="305">
        <v>0</v>
      </c>
      <c r="AI104" s="234"/>
      <c r="AJ104" s="152"/>
      <c r="AK104" s="305">
        <v>819801093</v>
      </c>
      <c r="AL104" s="234"/>
      <c r="AM104" s="152"/>
      <c r="AN104" s="305">
        <v>756756077</v>
      </c>
      <c r="AO104" s="234"/>
      <c r="AP104" s="152"/>
      <c r="AQ104" s="305">
        <v>710069528</v>
      </c>
      <c r="AR104" s="316"/>
    </row>
    <row r="105" spans="1:44" s="26" customFormat="1" ht="32.25" customHeight="1">
      <c r="A105" s="25"/>
      <c r="B105" s="183"/>
      <c r="C105" s="184"/>
      <c r="D105" s="185"/>
      <c r="E105" s="184"/>
      <c r="F105" s="186"/>
      <c r="G105" s="186" t="s">
        <v>237</v>
      </c>
      <c r="H105" s="182">
        <v>116724672222</v>
      </c>
      <c r="I105" s="152"/>
      <c r="J105" s="305">
        <v>113000312000</v>
      </c>
      <c r="K105" s="234"/>
      <c r="L105" s="152"/>
      <c r="M105" s="305">
        <v>107609225425</v>
      </c>
      <c r="N105" s="234"/>
      <c r="O105" s="152"/>
      <c r="P105" s="305">
        <v>113661942393</v>
      </c>
      <c r="Q105" s="234"/>
      <c r="R105" s="152"/>
      <c r="S105" s="305">
        <v>103042369833</v>
      </c>
      <c r="T105" s="234"/>
      <c r="U105" s="152"/>
      <c r="V105" s="305">
        <v>106898450789</v>
      </c>
      <c r="W105" s="234"/>
      <c r="X105" s="152"/>
      <c r="Y105" s="305">
        <v>113004130694</v>
      </c>
      <c r="Z105" s="234"/>
      <c r="AA105" s="152"/>
      <c r="AB105" s="305">
        <v>112375144048</v>
      </c>
      <c r="AC105" s="234"/>
      <c r="AD105" s="152"/>
      <c r="AE105" s="305">
        <v>110840188143</v>
      </c>
      <c r="AF105" s="234"/>
      <c r="AG105" s="152"/>
      <c r="AH105" s="305">
        <v>0</v>
      </c>
      <c r="AI105" s="234"/>
      <c r="AJ105" s="152"/>
      <c r="AK105" s="305">
        <v>113003108566</v>
      </c>
      <c r="AL105" s="234"/>
      <c r="AM105" s="152"/>
      <c r="AN105" s="305">
        <v>104312850872</v>
      </c>
      <c r="AO105" s="234"/>
      <c r="AP105" s="152"/>
      <c r="AQ105" s="305">
        <v>97877478592</v>
      </c>
      <c r="AR105" s="316"/>
    </row>
    <row r="106" spans="1:44" s="26" customFormat="1" ht="67.5" customHeight="1">
      <c r="A106" s="25"/>
      <c r="B106" s="150">
        <v>75</v>
      </c>
      <c r="C106" s="417" t="s">
        <v>238</v>
      </c>
      <c r="D106" s="416"/>
      <c r="E106" s="416"/>
      <c r="F106" s="416"/>
      <c r="G106" s="416"/>
      <c r="H106" s="151">
        <v>298400000</v>
      </c>
      <c r="I106" s="297" t="s">
        <v>229</v>
      </c>
      <c r="J106" s="301">
        <v>298400000</v>
      </c>
      <c r="K106" s="299" t="s">
        <v>329</v>
      </c>
      <c r="L106" s="297" t="s">
        <v>229</v>
      </c>
      <c r="M106" s="301">
        <v>298400000</v>
      </c>
      <c r="N106" s="299" t="s">
        <v>329</v>
      </c>
      <c r="O106" s="297" t="s">
        <v>229</v>
      </c>
      <c r="P106" s="301">
        <v>298400000</v>
      </c>
      <c r="Q106" s="299" t="s">
        <v>329</v>
      </c>
      <c r="R106" s="297" t="s">
        <v>229</v>
      </c>
      <c r="S106" s="301">
        <v>298400000</v>
      </c>
      <c r="T106" s="299" t="s">
        <v>329</v>
      </c>
      <c r="U106" s="297" t="s">
        <v>229</v>
      </c>
      <c r="V106" s="301">
        <v>298400000</v>
      </c>
      <c r="W106" s="299" t="s">
        <v>329</v>
      </c>
      <c r="X106" s="297" t="s">
        <v>229</v>
      </c>
      <c r="Y106" s="301">
        <v>298400000</v>
      </c>
      <c r="Z106" s="299" t="s">
        <v>329</v>
      </c>
      <c r="AA106" s="297" t="s">
        <v>229</v>
      </c>
      <c r="AB106" s="301">
        <v>298400000</v>
      </c>
      <c r="AC106" s="299" t="s">
        <v>329</v>
      </c>
      <c r="AD106" s="297" t="s">
        <v>229</v>
      </c>
      <c r="AE106" s="301">
        <v>298400000</v>
      </c>
      <c r="AF106" s="299" t="s">
        <v>329</v>
      </c>
      <c r="AG106" s="297" t="s">
        <v>229</v>
      </c>
      <c r="AH106" s="301"/>
      <c r="AI106" s="299" t="s">
        <v>330</v>
      </c>
      <c r="AJ106" s="297" t="s">
        <v>229</v>
      </c>
      <c r="AK106" s="301">
        <v>298400000</v>
      </c>
      <c r="AL106" s="299" t="s">
        <v>329</v>
      </c>
      <c r="AM106" s="297" t="s">
        <v>229</v>
      </c>
      <c r="AN106" s="301">
        <v>298400000</v>
      </c>
      <c r="AO106" s="299" t="s">
        <v>329</v>
      </c>
      <c r="AP106" s="297" t="s">
        <v>229</v>
      </c>
      <c r="AQ106" s="301">
        <v>298400000</v>
      </c>
      <c r="AR106" s="313" t="s">
        <v>329</v>
      </c>
    </row>
    <row r="107" spans="1:44" s="26" customFormat="1" ht="54.75" customHeight="1">
      <c r="A107" s="25"/>
      <c r="B107" s="150">
        <v>76</v>
      </c>
      <c r="C107" s="416" t="s">
        <v>239</v>
      </c>
      <c r="D107" s="416"/>
      <c r="E107" s="416"/>
      <c r="F107" s="416"/>
      <c r="G107" s="416"/>
      <c r="H107" s="151">
        <v>56696000</v>
      </c>
      <c r="I107" s="297" t="s">
        <v>229</v>
      </c>
      <c r="J107" s="301">
        <v>56696000</v>
      </c>
      <c r="K107" s="299" t="s">
        <v>329</v>
      </c>
      <c r="L107" s="297" t="s">
        <v>229</v>
      </c>
      <c r="M107" s="301">
        <v>56696000</v>
      </c>
      <c r="N107" s="299" t="s">
        <v>329</v>
      </c>
      <c r="O107" s="297" t="s">
        <v>229</v>
      </c>
      <c r="P107" s="301">
        <v>56696000</v>
      </c>
      <c r="Q107" s="299" t="s">
        <v>329</v>
      </c>
      <c r="R107" s="297" t="s">
        <v>229</v>
      </c>
      <c r="S107" s="301">
        <v>56696000</v>
      </c>
      <c r="T107" s="299" t="s">
        <v>329</v>
      </c>
      <c r="U107" s="297" t="s">
        <v>229</v>
      </c>
      <c r="V107" s="301">
        <v>56696000</v>
      </c>
      <c r="W107" s="299" t="s">
        <v>329</v>
      </c>
      <c r="X107" s="297" t="s">
        <v>229</v>
      </c>
      <c r="Y107" s="301">
        <v>56696000</v>
      </c>
      <c r="Z107" s="299" t="s">
        <v>329</v>
      </c>
      <c r="AA107" s="297" t="s">
        <v>229</v>
      </c>
      <c r="AB107" s="301">
        <v>56696000</v>
      </c>
      <c r="AC107" s="299" t="s">
        <v>329</v>
      </c>
      <c r="AD107" s="297" t="s">
        <v>229</v>
      </c>
      <c r="AE107" s="301">
        <v>56696000</v>
      </c>
      <c r="AF107" s="299" t="s">
        <v>329</v>
      </c>
      <c r="AG107" s="297" t="s">
        <v>229</v>
      </c>
      <c r="AH107" s="301">
        <v>0</v>
      </c>
      <c r="AI107" s="299" t="s">
        <v>330</v>
      </c>
      <c r="AJ107" s="297" t="s">
        <v>229</v>
      </c>
      <c r="AK107" s="301">
        <v>56696000</v>
      </c>
      <c r="AL107" s="299" t="s">
        <v>329</v>
      </c>
      <c r="AM107" s="297" t="s">
        <v>229</v>
      </c>
      <c r="AN107" s="301">
        <v>56696000</v>
      </c>
      <c r="AO107" s="299" t="s">
        <v>329</v>
      </c>
      <c r="AP107" s="297" t="s">
        <v>229</v>
      </c>
      <c r="AQ107" s="301">
        <v>56696000</v>
      </c>
      <c r="AR107" s="313" t="s">
        <v>329</v>
      </c>
    </row>
    <row r="108" spans="1:44" s="26" customFormat="1" ht="47.25" customHeight="1">
      <c r="A108" s="25"/>
      <c r="B108" s="150">
        <v>77</v>
      </c>
      <c r="C108" s="418" t="s">
        <v>240</v>
      </c>
      <c r="D108" s="418"/>
      <c r="E108" s="418"/>
      <c r="F108" s="418"/>
      <c r="G108" s="419"/>
      <c r="H108" s="227">
        <v>355096000</v>
      </c>
      <c r="I108" s="297" t="s">
        <v>229</v>
      </c>
      <c r="J108" s="301">
        <v>355096000</v>
      </c>
      <c r="K108" s="299" t="s">
        <v>329</v>
      </c>
      <c r="L108" s="297" t="s">
        <v>229</v>
      </c>
      <c r="M108" s="301">
        <v>355096000</v>
      </c>
      <c r="N108" s="299" t="s">
        <v>329</v>
      </c>
      <c r="O108" s="297" t="s">
        <v>229</v>
      </c>
      <c r="P108" s="301">
        <v>355096000</v>
      </c>
      <c r="Q108" s="299" t="s">
        <v>329</v>
      </c>
      <c r="R108" s="297" t="s">
        <v>229</v>
      </c>
      <c r="S108" s="301">
        <v>355096000</v>
      </c>
      <c r="T108" s="299" t="s">
        <v>329</v>
      </c>
      <c r="U108" s="297" t="s">
        <v>229</v>
      </c>
      <c r="V108" s="301">
        <v>355096000</v>
      </c>
      <c r="W108" s="299" t="s">
        <v>329</v>
      </c>
      <c r="X108" s="297" t="s">
        <v>229</v>
      </c>
      <c r="Y108" s="301">
        <v>355096000</v>
      </c>
      <c r="Z108" s="299" t="s">
        <v>329</v>
      </c>
      <c r="AA108" s="297" t="s">
        <v>229</v>
      </c>
      <c r="AB108" s="301">
        <v>355096000</v>
      </c>
      <c r="AC108" s="299" t="s">
        <v>329</v>
      </c>
      <c r="AD108" s="297" t="s">
        <v>229</v>
      </c>
      <c r="AE108" s="301">
        <v>355096000</v>
      </c>
      <c r="AF108" s="299" t="s">
        <v>329</v>
      </c>
      <c r="AG108" s="297" t="s">
        <v>229</v>
      </c>
      <c r="AH108" s="301">
        <v>0</v>
      </c>
      <c r="AI108" s="299" t="s">
        <v>330</v>
      </c>
      <c r="AJ108" s="297" t="s">
        <v>229</v>
      </c>
      <c r="AK108" s="301">
        <v>355096000</v>
      </c>
      <c r="AL108" s="299" t="s">
        <v>329</v>
      </c>
      <c r="AM108" s="297" t="s">
        <v>229</v>
      </c>
      <c r="AN108" s="301">
        <v>355096000</v>
      </c>
      <c r="AO108" s="299" t="s">
        <v>329</v>
      </c>
      <c r="AP108" s="297" t="s">
        <v>229</v>
      </c>
      <c r="AQ108" s="301">
        <v>355096000</v>
      </c>
      <c r="AR108" s="313" t="s">
        <v>329</v>
      </c>
    </row>
    <row r="109" spans="1:44" s="26" customFormat="1" ht="46.5" customHeight="1">
      <c r="A109" s="25"/>
      <c r="B109" s="150">
        <v>78</v>
      </c>
      <c r="C109" s="417" t="s">
        <v>241</v>
      </c>
      <c r="D109" s="416"/>
      <c r="E109" s="416"/>
      <c r="F109" s="416"/>
      <c r="G109" s="416"/>
      <c r="H109" s="151">
        <v>5350231778</v>
      </c>
      <c r="I109" s="297" t="s">
        <v>229</v>
      </c>
      <c r="J109" s="301">
        <v>5350231778</v>
      </c>
      <c r="K109" s="299" t="s">
        <v>329</v>
      </c>
      <c r="L109" s="297" t="s">
        <v>229</v>
      </c>
      <c r="M109" s="301">
        <v>5350231778</v>
      </c>
      <c r="N109" s="299" t="s">
        <v>329</v>
      </c>
      <c r="O109" s="297" t="s">
        <v>229</v>
      </c>
      <c r="P109" s="301">
        <v>5350231778</v>
      </c>
      <c r="Q109" s="299" t="s">
        <v>329</v>
      </c>
      <c r="R109" s="297" t="s">
        <v>229</v>
      </c>
      <c r="S109" s="301">
        <v>5350231778</v>
      </c>
      <c r="T109" s="299" t="s">
        <v>329</v>
      </c>
      <c r="U109" s="297" t="s">
        <v>229</v>
      </c>
      <c r="V109" s="301">
        <v>5350231778</v>
      </c>
      <c r="W109" s="299" t="s">
        <v>329</v>
      </c>
      <c r="X109" s="297" t="s">
        <v>229</v>
      </c>
      <c r="Y109" s="301">
        <v>5350231778</v>
      </c>
      <c r="Z109" s="299" t="s">
        <v>329</v>
      </c>
      <c r="AA109" s="297" t="s">
        <v>229</v>
      </c>
      <c r="AB109" s="301">
        <v>5350231778</v>
      </c>
      <c r="AC109" s="299" t="s">
        <v>329</v>
      </c>
      <c r="AD109" s="297" t="s">
        <v>229</v>
      </c>
      <c r="AE109" s="301">
        <v>5350231778</v>
      </c>
      <c r="AF109" s="299" t="s">
        <v>329</v>
      </c>
      <c r="AG109" s="297" t="s">
        <v>229</v>
      </c>
      <c r="AH109" s="301"/>
      <c r="AI109" s="299" t="s">
        <v>330</v>
      </c>
      <c r="AJ109" s="297" t="s">
        <v>229</v>
      </c>
      <c r="AK109" s="301">
        <v>5350231778</v>
      </c>
      <c r="AL109" s="299" t="s">
        <v>329</v>
      </c>
      <c r="AM109" s="297" t="s">
        <v>229</v>
      </c>
      <c r="AN109" s="301">
        <v>5350231778</v>
      </c>
      <c r="AO109" s="299" t="s">
        <v>329</v>
      </c>
      <c r="AP109" s="297" t="s">
        <v>229</v>
      </c>
      <c r="AQ109" s="301">
        <v>5350231778</v>
      </c>
      <c r="AR109" s="313" t="s">
        <v>329</v>
      </c>
    </row>
    <row r="110" spans="1:44" s="26" customFormat="1" ht="46.5" customHeight="1">
      <c r="A110" s="25"/>
      <c r="B110" s="150">
        <v>79</v>
      </c>
      <c r="C110" s="417" t="s">
        <v>242</v>
      </c>
      <c r="D110" s="416"/>
      <c r="E110" s="416"/>
      <c r="F110" s="416"/>
      <c r="G110" s="416"/>
      <c r="H110" s="151">
        <v>255000000</v>
      </c>
      <c r="I110" s="297" t="s">
        <v>229</v>
      </c>
      <c r="J110" s="301">
        <v>255000000</v>
      </c>
      <c r="K110" s="299" t="s">
        <v>329</v>
      </c>
      <c r="L110" s="297" t="s">
        <v>229</v>
      </c>
      <c r="M110" s="301">
        <v>255000000</v>
      </c>
      <c r="N110" s="299" t="s">
        <v>329</v>
      </c>
      <c r="O110" s="297" t="s">
        <v>229</v>
      </c>
      <c r="P110" s="301">
        <v>255000000</v>
      </c>
      <c r="Q110" s="299" t="s">
        <v>329</v>
      </c>
      <c r="R110" s="297" t="s">
        <v>229</v>
      </c>
      <c r="S110" s="301">
        <v>255000000</v>
      </c>
      <c r="T110" s="299" t="s">
        <v>329</v>
      </c>
      <c r="U110" s="297" t="s">
        <v>229</v>
      </c>
      <c r="V110" s="301">
        <v>255000000</v>
      </c>
      <c r="W110" s="299" t="s">
        <v>329</v>
      </c>
      <c r="X110" s="297" t="s">
        <v>229</v>
      </c>
      <c r="Y110" s="301">
        <v>255000000</v>
      </c>
      <c r="Z110" s="299" t="s">
        <v>329</v>
      </c>
      <c r="AA110" s="297" t="s">
        <v>229</v>
      </c>
      <c r="AB110" s="301">
        <v>255000000</v>
      </c>
      <c r="AC110" s="299" t="s">
        <v>329</v>
      </c>
      <c r="AD110" s="297" t="s">
        <v>229</v>
      </c>
      <c r="AE110" s="301">
        <v>255000000</v>
      </c>
      <c r="AF110" s="299" t="s">
        <v>329</v>
      </c>
      <c r="AG110" s="297" t="s">
        <v>229</v>
      </c>
      <c r="AH110" s="301"/>
      <c r="AI110" s="299" t="s">
        <v>330</v>
      </c>
      <c r="AJ110" s="297" t="s">
        <v>229</v>
      </c>
      <c r="AK110" s="301">
        <v>255000000</v>
      </c>
      <c r="AL110" s="299" t="s">
        <v>329</v>
      </c>
      <c r="AM110" s="297" t="s">
        <v>229</v>
      </c>
      <c r="AN110" s="301">
        <v>255000000</v>
      </c>
      <c r="AO110" s="299" t="s">
        <v>329</v>
      </c>
      <c r="AP110" s="297" t="s">
        <v>229</v>
      </c>
      <c r="AQ110" s="301">
        <v>255000000</v>
      </c>
      <c r="AR110" s="313" t="s">
        <v>329</v>
      </c>
    </row>
    <row r="111" spans="1:44" s="119" customFormat="1" ht="32.25" customHeight="1" thickBot="1">
      <c r="A111" s="118"/>
      <c r="B111" s="188"/>
      <c r="C111" s="189"/>
      <c r="D111" s="190"/>
      <c r="E111" s="189"/>
      <c r="F111" s="191"/>
      <c r="G111" s="191" t="s">
        <v>243</v>
      </c>
      <c r="H111" s="192">
        <v>122685000000</v>
      </c>
      <c r="I111" s="155"/>
      <c r="J111" s="306">
        <v>118960639778</v>
      </c>
      <c r="K111" s="235"/>
      <c r="L111" s="155"/>
      <c r="M111" s="306">
        <v>113569553203</v>
      </c>
      <c r="N111" s="235"/>
      <c r="O111" s="155"/>
      <c r="P111" s="306">
        <v>119622270171</v>
      </c>
      <c r="Q111" s="235"/>
      <c r="R111" s="155"/>
      <c r="S111" s="306">
        <v>109002697611</v>
      </c>
      <c r="T111" s="235"/>
      <c r="U111" s="155"/>
      <c r="V111" s="306">
        <v>112858778567</v>
      </c>
      <c r="W111" s="235"/>
      <c r="X111" s="155"/>
      <c r="Y111" s="306">
        <v>118964458472</v>
      </c>
      <c r="Z111" s="235"/>
      <c r="AA111" s="155"/>
      <c r="AB111" s="306">
        <v>118335471826</v>
      </c>
      <c r="AC111" s="235"/>
      <c r="AD111" s="155"/>
      <c r="AE111" s="306">
        <v>116800515921</v>
      </c>
      <c r="AF111" s="235"/>
      <c r="AG111" s="155"/>
      <c r="AH111" s="306">
        <v>0</v>
      </c>
      <c r="AI111" s="235"/>
      <c r="AJ111" s="155"/>
      <c r="AK111" s="306">
        <v>118963436344</v>
      </c>
      <c r="AL111" s="235"/>
      <c r="AM111" s="155"/>
      <c r="AN111" s="306">
        <v>110273178650</v>
      </c>
      <c r="AO111" s="235"/>
      <c r="AP111" s="155"/>
      <c r="AQ111" s="306">
        <v>103837806370</v>
      </c>
      <c r="AR111" s="317"/>
    </row>
    <row r="112" spans="1:44" s="26" customFormat="1" ht="32.25" customHeight="1" thickBot="1">
      <c r="A112" s="25"/>
      <c r="B112" s="407" t="s">
        <v>244</v>
      </c>
      <c r="C112" s="408"/>
      <c r="D112" s="408"/>
      <c r="E112" s="408"/>
      <c r="F112" s="408"/>
      <c r="G112" s="408"/>
      <c r="H112" s="409"/>
      <c r="I112" s="152"/>
      <c r="J112" s="307">
        <v>118960639778</v>
      </c>
      <c r="K112" s="234"/>
      <c r="L112" s="152"/>
      <c r="M112" s="307">
        <v>113569553203</v>
      </c>
      <c r="N112" s="234"/>
      <c r="O112" s="152"/>
      <c r="P112" s="307">
        <v>119622270171</v>
      </c>
      <c r="Q112" s="234"/>
      <c r="R112" s="152"/>
      <c r="S112" s="307">
        <v>109002697611</v>
      </c>
      <c r="T112" s="234"/>
      <c r="U112" s="152"/>
      <c r="V112" s="307">
        <v>112858778567</v>
      </c>
      <c r="W112" s="234"/>
      <c r="X112" s="152"/>
      <c r="Y112" s="307">
        <v>118964458472</v>
      </c>
      <c r="Z112" s="234"/>
      <c r="AA112" s="152"/>
      <c r="AB112" s="307">
        <v>118335471826</v>
      </c>
      <c r="AC112" s="234"/>
      <c r="AD112" s="152"/>
      <c r="AE112" s="307">
        <v>116800515921</v>
      </c>
      <c r="AF112" s="234"/>
      <c r="AG112" s="152"/>
      <c r="AH112" s="307"/>
      <c r="AI112" s="234"/>
      <c r="AJ112" s="152"/>
      <c r="AK112" s="307">
        <v>118963436344</v>
      </c>
      <c r="AL112" s="234"/>
      <c r="AM112" s="152"/>
      <c r="AN112" s="307">
        <v>110273178650</v>
      </c>
      <c r="AO112" s="234"/>
      <c r="AP112" s="152"/>
      <c r="AQ112" s="307">
        <v>103837806370</v>
      </c>
      <c r="AR112" s="316"/>
    </row>
    <row r="113" spans="1:44" s="26" customFormat="1" ht="32.25" customHeight="1" thickBot="1">
      <c r="A113" s="25"/>
      <c r="B113" s="410" t="s">
        <v>245</v>
      </c>
      <c r="C113" s="411"/>
      <c r="D113" s="411"/>
      <c r="E113" s="411"/>
      <c r="F113" s="411"/>
      <c r="G113" s="411"/>
      <c r="H113" s="412"/>
      <c r="I113" s="152"/>
      <c r="J113" s="308">
        <v>0</v>
      </c>
      <c r="K113" s="234"/>
      <c r="L113" s="152"/>
      <c r="M113" s="308">
        <v>0</v>
      </c>
      <c r="N113" s="234"/>
      <c r="O113" s="152"/>
      <c r="P113" s="308">
        <v>0</v>
      </c>
      <c r="Q113" s="234"/>
      <c r="R113" s="152"/>
      <c r="S113" s="308">
        <v>0</v>
      </c>
      <c r="T113" s="234"/>
      <c r="U113" s="152"/>
      <c r="V113" s="308">
        <v>0</v>
      </c>
      <c r="W113" s="234"/>
      <c r="X113" s="152"/>
      <c r="Y113" s="308">
        <v>0</v>
      </c>
      <c r="Z113" s="234"/>
      <c r="AA113" s="152"/>
      <c r="AB113" s="308">
        <v>0</v>
      </c>
      <c r="AC113" s="234"/>
      <c r="AD113" s="152"/>
      <c r="AE113" s="308">
        <v>0</v>
      </c>
      <c r="AF113" s="234"/>
      <c r="AG113" s="152"/>
      <c r="AH113" s="308">
        <v>0</v>
      </c>
      <c r="AI113" s="234"/>
      <c r="AJ113" s="152"/>
      <c r="AK113" s="308">
        <v>0</v>
      </c>
      <c r="AL113" s="234"/>
      <c r="AM113" s="152"/>
      <c r="AN113" s="308">
        <v>0</v>
      </c>
      <c r="AO113" s="234"/>
      <c r="AP113" s="152"/>
      <c r="AQ113" s="308">
        <v>0</v>
      </c>
      <c r="AR113" s="316"/>
    </row>
    <row r="114" spans="1:44" s="26" customFormat="1" ht="32.25" customHeight="1" thickBot="1">
      <c r="A114" s="25"/>
      <c r="B114" s="156" t="s">
        <v>2</v>
      </c>
      <c r="C114" s="157"/>
      <c r="D114" s="158"/>
      <c r="E114" s="97"/>
      <c r="F114" s="159"/>
      <c r="G114" s="159"/>
      <c r="H114" s="226">
        <v>122685000000</v>
      </c>
      <c r="I114" s="236"/>
      <c r="J114" s="237">
        <v>118960639778</v>
      </c>
      <c r="K114" s="238" t="s">
        <v>329</v>
      </c>
      <c r="L114" s="236"/>
      <c r="M114" s="237">
        <v>113569553203</v>
      </c>
      <c r="N114" s="238" t="s">
        <v>329</v>
      </c>
      <c r="O114" s="236"/>
      <c r="P114" s="237">
        <v>119622270171</v>
      </c>
      <c r="Q114" s="238" t="s">
        <v>329</v>
      </c>
      <c r="R114" s="236"/>
      <c r="S114" s="237">
        <v>109002697611</v>
      </c>
      <c r="T114" s="238" t="s">
        <v>329</v>
      </c>
      <c r="U114" s="236"/>
      <c r="V114" s="237">
        <v>112858778567</v>
      </c>
      <c r="W114" s="238" t="s">
        <v>329</v>
      </c>
      <c r="X114" s="236"/>
      <c r="Y114" s="237">
        <v>118964458472</v>
      </c>
      <c r="Z114" s="238" t="s">
        <v>329</v>
      </c>
      <c r="AA114" s="236"/>
      <c r="AB114" s="237">
        <v>118335471826</v>
      </c>
      <c r="AC114" s="238" t="s">
        <v>329</v>
      </c>
      <c r="AD114" s="236"/>
      <c r="AE114" s="237">
        <v>116800515921</v>
      </c>
      <c r="AF114" s="238" t="s">
        <v>329</v>
      </c>
      <c r="AG114" s="236"/>
      <c r="AH114" s="237" t="s">
        <v>46</v>
      </c>
      <c r="AI114" s="238" t="s">
        <v>330</v>
      </c>
      <c r="AJ114" s="236"/>
      <c r="AK114" s="237">
        <v>118963436344</v>
      </c>
      <c r="AL114" s="238" t="s">
        <v>329</v>
      </c>
      <c r="AM114" s="236"/>
      <c r="AN114" s="237">
        <v>110273178650</v>
      </c>
      <c r="AO114" s="238" t="s">
        <v>329</v>
      </c>
      <c r="AP114" s="236"/>
      <c r="AQ114" s="237">
        <v>103837806370</v>
      </c>
      <c r="AR114" s="318" t="s">
        <v>329</v>
      </c>
    </row>
    <row r="115" spans="1:44" s="3" customFormat="1" ht="24.95" customHeight="1" thickTop="1" thickBot="1">
      <c r="A115" s="13"/>
      <c r="B115" s="7"/>
      <c r="C115" s="7"/>
      <c r="D115" s="14"/>
      <c r="E115" s="14"/>
      <c r="F115" s="14"/>
      <c r="G115" s="17"/>
      <c r="H115" s="17"/>
      <c r="I115" s="386">
        <v>3</v>
      </c>
      <c r="J115" s="387"/>
      <c r="K115" s="387"/>
      <c r="L115" s="386">
        <v>6</v>
      </c>
      <c r="M115" s="387"/>
      <c r="N115" s="387"/>
      <c r="O115" s="386">
        <v>7</v>
      </c>
      <c r="P115" s="387"/>
      <c r="Q115" s="387"/>
      <c r="R115" s="386">
        <v>8</v>
      </c>
      <c r="S115" s="387"/>
      <c r="T115" s="387"/>
      <c r="U115" s="386">
        <v>9</v>
      </c>
      <c r="V115" s="387"/>
      <c r="W115" s="387"/>
      <c r="X115" s="386">
        <v>10</v>
      </c>
      <c r="Y115" s="387"/>
      <c r="Z115" s="387"/>
      <c r="AA115" s="386">
        <v>13</v>
      </c>
      <c r="AB115" s="387"/>
      <c r="AC115" s="387"/>
      <c r="AD115" s="386">
        <v>14</v>
      </c>
      <c r="AE115" s="387"/>
      <c r="AF115" s="387"/>
      <c r="AG115" s="386">
        <v>16</v>
      </c>
      <c r="AH115" s="387"/>
      <c r="AI115" s="387"/>
      <c r="AJ115" s="386">
        <v>17</v>
      </c>
      <c r="AK115" s="387"/>
      <c r="AL115" s="387"/>
      <c r="AM115" s="386">
        <v>18</v>
      </c>
      <c r="AN115" s="387"/>
      <c r="AO115" s="387"/>
      <c r="AP115" s="386">
        <v>19</v>
      </c>
      <c r="AQ115" s="387"/>
      <c r="AR115" s="388"/>
    </row>
    <row r="116" spans="1:44" ht="18.75" customHeight="1" thickTop="1">
      <c r="A116" s="25"/>
      <c r="D116" s="25"/>
      <c r="E116" s="25"/>
      <c r="F116" s="25"/>
      <c r="G116" s="18"/>
      <c r="H116" s="401" t="s">
        <v>246</v>
      </c>
      <c r="I116" s="389"/>
      <c r="J116" s="390"/>
      <c r="K116" s="390"/>
      <c r="L116" s="389"/>
      <c r="M116" s="390"/>
      <c r="N116" s="390"/>
      <c r="O116" s="389"/>
      <c r="P116" s="390"/>
      <c r="Q116" s="390"/>
      <c r="R116" s="389"/>
      <c r="S116" s="390"/>
      <c r="T116" s="390"/>
      <c r="U116" s="389"/>
      <c r="V116" s="390"/>
      <c r="W116" s="390"/>
      <c r="X116" s="389"/>
      <c r="Y116" s="390"/>
      <c r="Z116" s="390"/>
      <c r="AA116" s="389"/>
      <c r="AB116" s="390"/>
      <c r="AC116" s="390"/>
      <c r="AD116" s="389"/>
      <c r="AE116" s="390"/>
      <c r="AF116" s="390"/>
      <c r="AG116" s="389"/>
      <c r="AH116" s="390"/>
      <c r="AI116" s="390"/>
      <c r="AJ116" s="389"/>
      <c r="AK116" s="390"/>
      <c r="AL116" s="390"/>
      <c r="AM116" s="389"/>
      <c r="AN116" s="390"/>
      <c r="AO116" s="390"/>
      <c r="AP116" s="389"/>
      <c r="AQ116" s="390"/>
      <c r="AR116" s="391"/>
    </row>
    <row r="117" spans="1:44" ht="18.75" customHeight="1">
      <c r="A117" s="26"/>
      <c r="D117" s="26"/>
      <c r="E117" s="26"/>
      <c r="F117" s="26"/>
      <c r="H117" s="402"/>
      <c r="I117" s="392"/>
      <c r="J117" s="393"/>
      <c r="K117" s="393"/>
      <c r="L117" s="392"/>
      <c r="M117" s="393"/>
      <c r="N117" s="393"/>
      <c r="O117" s="392"/>
      <c r="P117" s="393"/>
      <c r="Q117" s="393"/>
      <c r="R117" s="392"/>
      <c r="S117" s="393"/>
      <c r="T117" s="393"/>
      <c r="U117" s="392"/>
      <c r="V117" s="393"/>
      <c r="W117" s="393"/>
      <c r="X117" s="392"/>
      <c r="Y117" s="393"/>
      <c r="Z117" s="393"/>
      <c r="AA117" s="392"/>
      <c r="AB117" s="393"/>
      <c r="AC117" s="393"/>
      <c r="AD117" s="392"/>
      <c r="AE117" s="393"/>
      <c r="AF117" s="393"/>
      <c r="AG117" s="392"/>
      <c r="AH117" s="393"/>
      <c r="AI117" s="393"/>
      <c r="AJ117" s="392"/>
      <c r="AK117" s="393"/>
      <c r="AL117" s="393"/>
      <c r="AM117" s="392"/>
      <c r="AN117" s="393"/>
      <c r="AO117" s="393"/>
      <c r="AP117" s="392"/>
      <c r="AQ117" s="393"/>
      <c r="AR117" s="394"/>
    </row>
    <row r="118" spans="1:44" ht="18.75" customHeight="1">
      <c r="A118" s="26"/>
      <c r="D118" s="26"/>
      <c r="E118" s="26"/>
      <c r="F118" s="26"/>
      <c r="H118" s="402"/>
      <c r="I118" s="392"/>
      <c r="J118" s="393"/>
      <c r="K118" s="393"/>
      <c r="L118" s="392"/>
      <c r="M118" s="393"/>
      <c r="N118" s="393"/>
      <c r="O118" s="392"/>
      <c r="P118" s="393"/>
      <c r="Q118" s="393"/>
      <c r="R118" s="392"/>
      <c r="S118" s="393"/>
      <c r="T118" s="393"/>
      <c r="U118" s="392"/>
      <c r="V118" s="393"/>
      <c r="W118" s="393"/>
      <c r="X118" s="392"/>
      <c r="Y118" s="393"/>
      <c r="Z118" s="393"/>
      <c r="AA118" s="392"/>
      <c r="AB118" s="393"/>
      <c r="AC118" s="393"/>
      <c r="AD118" s="392"/>
      <c r="AE118" s="393"/>
      <c r="AF118" s="393"/>
      <c r="AG118" s="392"/>
      <c r="AH118" s="393"/>
      <c r="AI118" s="393"/>
      <c r="AJ118" s="392"/>
      <c r="AK118" s="393"/>
      <c r="AL118" s="393"/>
      <c r="AM118" s="392"/>
      <c r="AN118" s="393"/>
      <c r="AO118" s="393"/>
      <c r="AP118" s="392"/>
      <c r="AQ118" s="393"/>
      <c r="AR118" s="394"/>
    </row>
    <row r="119" spans="1:44" ht="18.75" customHeight="1" thickBot="1">
      <c r="A119" s="26"/>
      <c r="D119" s="26"/>
      <c r="E119" s="26"/>
      <c r="F119" s="26"/>
      <c r="H119" s="403"/>
      <c r="I119" s="395"/>
      <c r="J119" s="396"/>
      <c r="K119" s="396"/>
      <c r="L119" s="395"/>
      <c r="M119" s="396"/>
      <c r="N119" s="396"/>
      <c r="O119" s="395"/>
      <c r="P119" s="396"/>
      <c r="Q119" s="396"/>
      <c r="R119" s="395"/>
      <c r="S119" s="396"/>
      <c r="T119" s="396"/>
      <c r="U119" s="395"/>
      <c r="V119" s="396"/>
      <c r="W119" s="396"/>
      <c r="X119" s="395"/>
      <c r="Y119" s="396"/>
      <c r="Z119" s="396"/>
      <c r="AA119" s="395"/>
      <c r="AB119" s="396"/>
      <c r="AC119" s="396"/>
      <c r="AD119" s="395"/>
      <c r="AE119" s="396"/>
      <c r="AF119" s="396"/>
      <c r="AG119" s="395"/>
      <c r="AH119" s="396"/>
      <c r="AI119" s="396"/>
      <c r="AJ119" s="395"/>
      <c r="AK119" s="396"/>
      <c r="AL119" s="396"/>
      <c r="AM119" s="395"/>
      <c r="AN119" s="396"/>
      <c r="AO119" s="396"/>
      <c r="AP119" s="395"/>
      <c r="AQ119" s="396"/>
      <c r="AR119" s="397"/>
    </row>
    <row r="120" spans="1:44" ht="18.75" customHeight="1">
      <c r="A120" s="26"/>
      <c r="B120" s="26"/>
      <c r="C120" s="26"/>
      <c r="D120" s="26"/>
      <c r="E120" s="26"/>
      <c r="F120" s="26"/>
      <c r="G120" s="26"/>
      <c r="H120" s="401" t="s">
        <v>247</v>
      </c>
      <c r="I120" s="389"/>
      <c r="J120" s="390"/>
      <c r="K120" s="390"/>
      <c r="L120" s="389"/>
      <c r="M120" s="390"/>
      <c r="N120" s="390"/>
      <c r="O120" s="389"/>
      <c r="P120" s="390"/>
      <c r="Q120" s="390"/>
      <c r="R120" s="389"/>
      <c r="S120" s="390"/>
      <c r="T120" s="390"/>
      <c r="U120" s="389"/>
      <c r="V120" s="390"/>
      <c r="W120" s="390"/>
      <c r="X120" s="389"/>
      <c r="Y120" s="390"/>
      <c r="Z120" s="390"/>
      <c r="AA120" s="389"/>
      <c r="AB120" s="390"/>
      <c r="AC120" s="390"/>
      <c r="AD120" s="389"/>
      <c r="AE120" s="390"/>
      <c r="AF120" s="390"/>
      <c r="AG120" s="389"/>
      <c r="AH120" s="390"/>
      <c r="AI120" s="390"/>
      <c r="AJ120" s="389"/>
      <c r="AK120" s="390"/>
      <c r="AL120" s="390"/>
      <c r="AM120" s="389"/>
      <c r="AN120" s="390"/>
      <c r="AO120" s="390"/>
      <c r="AP120" s="389"/>
      <c r="AQ120" s="390"/>
      <c r="AR120" s="391"/>
    </row>
    <row r="121" spans="1:44" ht="18.75" customHeight="1">
      <c r="A121" s="26"/>
      <c r="D121" s="26"/>
      <c r="E121" s="26"/>
      <c r="F121" s="26"/>
      <c r="H121" s="402"/>
      <c r="I121" s="392"/>
      <c r="J121" s="393"/>
      <c r="K121" s="393"/>
      <c r="L121" s="392"/>
      <c r="M121" s="393"/>
      <c r="N121" s="393"/>
      <c r="O121" s="392"/>
      <c r="P121" s="393"/>
      <c r="Q121" s="393"/>
      <c r="R121" s="392"/>
      <c r="S121" s="393"/>
      <c r="T121" s="393"/>
      <c r="U121" s="392"/>
      <c r="V121" s="393"/>
      <c r="W121" s="393"/>
      <c r="X121" s="392"/>
      <c r="Y121" s="393"/>
      <c r="Z121" s="393"/>
      <c r="AA121" s="392"/>
      <c r="AB121" s="393"/>
      <c r="AC121" s="393"/>
      <c r="AD121" s="392"/>
      <c r="AE121" s="393"/>
      <c r="AF121" s="393"/>
      <c r="AG121" s="392"/>
      <c r="AH121" s="393"/>
      <c r="AI121" s="393"/>
      <c r="AJ121" s="392"/>
      <c r="AK121" s="393"/>
      <c r="AL121" s="393"/>
      <c r="AM121" s="392"/>
      <c r="AN121" s="393"/>
      <c r="AO121" s="393"/>
      <c r="AP121" s="392"/>
      <c r="AQ121" s="393"/>
      <c r="AR121" s="394"/>
    </row>
    <row r="122" spans="1:44" ht="18.75" customHeight="1">
      <c r="A122" s="26"/>
      <c r="D122" s="26"/>
      <c r="E122" s="26"/>
      <c r="F122" s="26"/>
      <c r="H122" s="402"/>
      <c r="I122" s="392"/>
      <c r="J122" s="393"/>
      <c r="K122" s="393"/>
      <c r="L122" s="392"/>
      <c r="M122" s="393"/>
      <c r="N122" s="393"/>
      <c r="O122" s="392"/>
      <c r="P122" s="393"/>
      <c r="Q122" s="393"/>
      <c r="R122" s="392"/>
      <c r="S122" s="393"/>
      <c r="T122" s="393"/>
      <c r="U122" s="392"/>
      <c r="V122" s="393"/>
      <c r="W122" s="393"/>
      <c r="X122" s="392"/>
      <c r="Y122" s="393"/>
      <c r="Z122" s="393"/>
      <c r="AA122" s="392"/>
      <c r="AB122" s="393"/>
      <c r="AC122" s="393"/>
      <c r="AD122" s="392"/>
      <c r="AE122" s="393"/>
      <c r="AF122" s="393"/>
      <c r="AG122" s="392"/>
      <c r="AH122" s="393"/>
      <c r="AI122" s="393"/>
      <c r="AJ122" s="392"/>
      <c r="AK122" s="393"/>
      <c r="AL122" s="393"/>
      <c r="AM122" s="392"/>
      <c r="AN122" s="393"/>
      <c r="AO122" s="393"/>
      <c r="AP122" s="392"/>
      <c r="AQ122" s="393"/>
      <c r="AR122" s="394"/>
    </row>
    <row r="123" spans="1:44" ht="18.75" customHeight="1" thickBot="1">
      <c r="A123" s="26"/>
      <c r="B123" s="26"/>
      <c r="C123" s="26"/>
      <c r="D123" s="26"/>
      <c r="E123" s="26"/>
      <c r="F123" s="26"/>
      <c r="G123" s="26"/>
      <c r="H123" s="403"/>
      <c r="I123" s="395"/>
      <c r="J123" s="396"/>
      <c r="K123" s="396"/>
      <c r="L123" s="395"/>
      <c r="M123" s="396"/>
      <c r="N123" s="396"/>
      <c r="O123" s="395"/>
      <c r="P123" s="396"/>
      <c r="Q123" s="396"/>
      <c r="R123" s="395"/>
      <c r="S123" s="396"/>
      <c r="T123" s="396"/>
      <c r="U123" s="395"/>
      <c r="V123" s="396"/>
      <c r="W123" s="396"/>
      <c r="X123" s="395"/>
      <c r="Y123" s="396"/>
      <c r="Z123" s="396"/>
      <c r="AA123" s="395"/>
      <c r="AB123" s="396"/>
      <c r="AC123" s="396"/>
      <c r="AD123" s="395"/>
      <c r="AE123" s="396"/>
      <c r="AF123" s="396"/>
      <c r="AG123" s="395"/>
      <c r="AH123" s="396"/>
      <c r="AI123" s="396"/>
      <c r="AJ123" s="395"/>
      <c r="AK123" s="396"/>
      <c r="AL123" s="396"/>
      <c r="AM123" s="395"/>
      <c r="AN123" s="396"/>
      <c r="AO123" s="396"/>
      <c r="AP123" s="395"/>
      <c r="AQ123" s="396"/>
      <c r="AR123" s="397"/>
    </row>
    <row r="124" spans="1:44" s="103" customFormat="1" ht="13.5" hidden="1" thickTop="1">
      <c r="A124" s="161"/>
      <c r="B124" s="161"/>
      <c r="C124" s="161"/>
      <c r="D124" s="161"/>
      <c r="E124" s="161"/>
      <c r="F124" s="161"/>
      <c r="G124" s="161"/>
      <c r="H124" s="161"/>
      <c r="I124" s="161"/>
      <c r="J124" s="161"/>
      <c r="K124" s="161"/>
      <c r="L124" s="5"/>
      <c r="M124" s="5"/>
      <c r="N124" s="9"/>
      <c r="O124" s="5"/>
      <c r="P124" s="5"/>
      <c r="Q124" s="9"/>
      <c r="R124" s="5"/>
      <c r="S124" s="5"/>
      <c r="T124" s="9"/>
      <c r="U124" s="5"/>
      <c r="V124" s="5"/>
      <c r="W124" s="9"/>
      <c r="X124" s="5"/>
      <c r="Y124" s="5"/>
      <c r="Z124" s="9"/>
      <c r="AA124" s="5"/>
      <c r="AB124" s="5"/>
      <c r="AC124" s="9"/>
      <c r="AD124" s="5"/>
      <c r="AE124" s="5"/>
      <c r="AF124" s="9"/>
      <c r="AG124" s="5"/>
      <c r="AH124" s="5"/>
      <c r="AI124" s="9"/>
      <c r="AJ124" s="5"/>
      <c r="AK124" s="5"/>
      <c r="AL124" s="9"/>
      <c r="AM124" s="5"/>
      <c r="AN124" s="5"/>
      <c r="AO124" s="9"/>
      <c r="AP124" s="5"/>
      <c r="AQ124" s="5"/>
      <c r="AR124" s="9"/>
    </row>
    <row r="125" spans="1:44" ht="13.5" hidden="1" thickTop="1">
      <c r="A125" s="26"/>
      <c r="D125" s="26"/>
      <c r="E125" s="26"/>
      <c r="F125" s="26"/>
      <c r="H125" s="26"/>
    </row>
    <row r="126" spans="1:44" ht="13.5" hidden="1" thickTop="1">
      <c r="A126" s="26"/>
      <c r="D126" s="26"/>
      <c r="E126" s="26"/>
      <c r="F126" s="26"/>
      <c r="H126" s="26"/>
    </row>
    <row r="127" spans="1:44" ht="13.5" hidden="1" thickTop="1">
      <c r="A127" s="26"/>
      <c r="D127" s="26"/>
      <c r="E127" s="26"/>
      <c r="F127" s="26"/>
      <c r="H127" s="26"/>
    </row>
    <row r="128" spans="1:44" ht="13.5" hidden="1" thickTop="1">
      <c r="A128" s="26"/>
      <c r="D128" s="26"/>
      <c r="E128" s="26"/>
      <c r="F128" s="26"/>
      <c r="H128" s="26"/>
    </row>
    <row r="129" ht="13.5" hidden="1" thickTop="1"/>
    <row r="130" ht="13.5" hidden="1" thickTop="1"/>
    <row r="131" ht="13.5" hidden="1" thickTop="1"/>
    <row r="132" ht="13.5" hidden="1" thickTop="1"/>
    <row r="133" ht="13.5" hidden="1" thickTop="1"/>
    <row r="134" ht="13.5" hidden="1" thickTop="1"/>
    <row r="135" ht="13.5" hidden="1" thickTop="1"/>
    <row r="136" ht="13.5" hidden="1" thickTop="1"/>
    <row r="137" ht="13.5" hidden="1" thickTop="1"/>
    <row r="138" ht="13.5" hidden="1" thickTop="1"/>
    <row r="139" ht="13.5" hidden="1" thickTop="1"/>
    <row r="140" ht="13.5" hidden="1" thickTop="1"/>
    <row r="141" ht="13.5" hidden="1" thickTop="1"/>
    <row r="142" ht="13.5" hidden="1" thickTop="1"/>
    <row r="143" ht="13.5" hidden="1" thickTop="1"/>
    <row r="144" ht="13.5" hidden="1" thickTop="1"/>
    <row r="145" ht="13.5" hidden="1" thickTop="1"/>
    <row r="146" ht="13.5" hidden="1" thickTop="1"/>
    <row r="147" ht="13.5" hidden="1" thickTop="1"/>
    <row r="148" ht="13.5" hidden="1" thickTop="1"/>
    <row r="149" ht="13.5" hidden="1" thickTop="1"/>
    <row r="150" ht="13.5" hidden="1" thickTop="1"/>
    <row r="151" ht="13.5" hidden="1" thickTop="1"/>
  </sheetData>
  <sheetProtection formatRows="0" insertRows="0" selectLockedCells="1"/>
  <protectedRanges>
    <protectedRange password="F692" sqref="B81:C81 B15:C15 E15:H15 B27:C27 E27:H27 C111:H112 E81:H81 B32:C32 E32:H32 E40:H40 B40:C40 B100:H104 B88:C88 E88:H88 J111 B97:H98 B38:C38 E38:H38 B39:H39 B93:H95 E92:H92 B92:C92 B16:H26 B28:H31 B41:H80 B89:H91 B33:H37 B82:H87 M111 P111 S111 V111 Y111 AB111 AE111 AH111 AK111 AN111 AQ111" name="Rango1_1_1_2"/>
    <protectedRange password="F692" sqref="J104 J112 J97:J98 M104 M112 M97:M98 P104 P112 P97:P98 S104 S112 S97:S98 V104 V112 V97:V98 Y104 Y112 Y97:Y98 AB104 AB112 AB97:AB98 AE104 AE112 AE97:AE98 AH104 AH112 AH97:AH98 AK104 AK112 AK97:AK98 AN104 AN112 AN97:AN98 AQ104 AQ112 AQ97:AQ98" name="Rango1_1_1_3"/>
    <protectedRange password="F692" sqref="C113:H113" name="Rango1_1_1_2_1"/>
    <protectedRange password="F692" sqref="J113 M113 P113 S113 V113 Y113 AB113 AE113 AH113 AK113 AN113 AQ113" name="Rango1_1_1_3_1"/>
    <protectedRange password="F692" sqref="B105:H105" name="Rango1_1_1_2_2"/>
    <protectedRange password="F692" sqref="J105 M105 P105 S105 V105 Y105 AB105 AE105 AH105 AK105 AN105 AQ105" name="Rango1_1_1_3_2"/>
    <protectedRange password="F692" sqref="C108:H108" name="Rango1_1_1_2_3_1"/>
    <protectedRange password="F692" sqref="B99:H99 B96:H96" name="Rango1_1_1_2_6"/>
    <protectedRange password="F692" sqref="J99 J96 M99 M96 P99 P96 S99 S96 V99 V96 Y99 Y96 AB99 AB96 AE99 AE96 AH99 AH96 AK99 AK96 AN99 AN96 AQ99 AQ96" name="Rango1_1_1_3_4_1"/>
    <protectedRange password="F692" sqref="J106:J110 M106:M110 P106:P110 S106:S110 V106:V110 Y106:Y110 AB106:AB110 AE106:AE110 AH106:AH110 AK106:AK110 AN106:AN110 AQ106:AQ110" name="Rango1_1_1_3_6"/>
    <protectedRange password="F692" sqref="H106:H107 H109:H110" name="Rango1_1_1_2_2_1"/>
    <protectedRange password="F692" sqref="E106:G107 E109:G110" name="Rango1_1_1_1_1_1_1"/>
  </protectedRanges>
  <mergeCells count="106">
    <mergeCell ref="AM10:AO10"/>
    <mergeCell ref="AM11:AO11"/>
    <mergeCell ref="AM12:AO12"/>
    <mergeCell ref="AP10:AR10"/>
    <mergeCell ref="AP11:AR11"/>
    <mergeCell ref="AP12:AR12"/>
    <mergeCell ref="B1:H1"/>
    <mergeCell ref="B2:H2"/>
    <mergeCell ref="B3:H3"/>
    <mergeCell ref="B4:H4"/>
    <mergeCell ref="B5:H5"/>
    <mergeCell ref="B7:H7"/>
    <mergeCell ref="B9:H9"/>
    <mergeCell ref="U10:W10"/>
    <mergeCell ref="U11:W11"/>
    <mergeCell ref="L10:N10"/>
    <mergeCell ref="L11:N11"/>
    <mergeCell ref="X10:Z10"/>
    <mergeCell ref="AA10:AC10"/>
    <mergeCell ref="AD10:AF10"/>
    <mergeCell ref="X11:Z11"/>
    <mergeCell ref="AA11:AC11"/>
    <mergeCell ref="B6:H6"/>
    <mergeCell ref="O10:Q10"/>
    <mergeCell ref="I120:K123"/>
    <mergeCell ref="H120:H123"/>
    <mergeCell ref="I10:K10"/>
    <mergeCell ref="H116:H119"/>
    <mergeCell ref="B11:H11"/>
    <mergeCell ref="B12:H12"/>
    <mergeCell ref="I116:K119"/>
    <mergeCell ref="I115:K115"/>
    <mergeCell ref="I11:K11"/>
    <mergeCell ref="I12:K12"/>
    <mergeCell ref="B112:H112"/>
    <mergeCell ref="B113:H113"/>
    <mergeCell ref="B13:H13"/>
    <mergeCell ref="I13:K13"/>
    <mergeCell ref="C107:G107"/>
    <mergeCell ref="C106:G106"/>
    <mergeCell ref="C110:G110"/>
    <mergeCell ref="C108:G108"/>
    <mergeCell ref="C97:G97"/>
    <mergeCell ref="C98:G98"/>
    <mergeCell ref="C109:G109"/>
    <mergeCell ref="R10:T10"/>
    <mergeCell ref="O11:Q11"/>
    <mergeCell ref="R11:T11"/>
    <mergeCell ref="O12:Q12"/>
    <mergeCell ref="R12:T12"/>
    <mergeCell ref="AJ10:AL10"/>
    <mergeCell ref="AJ11:AL11"/>
    <mergeCell ref="AJ12:AL12"/>
    <mergeCell ref="AG10:AI10"/>
    <mergeCell ref="AG11:AI11"/>
    <mergeCell ref="AG12:AI12"/>
    <mergeCell ref="X12:Z12"/>
    <mergeCell ref="AA12:AC12"/>
    <mergeCell ref="AD12:AF12"/>
    <mergeCell ref="AD11:AF11"/>
    <mergeCell ref="L12:N12"/>
    <mergeCell ref="U12:W12"/>
    <mergeCell ref="L13:N13"/>
    <mergeCell ref="L115:N115"/>
    <mergeCell ref="L116:N119"/>
    <mergeCell ref="L120:N123"/>
    <mergeCell ref="O13:Q13"/>
    <mergeCell ref="O115:Q115"/>
    <mergeCell ref="O116:Q119"/>
    <mergeCell ref="O120:Q123"/>
    <mergeCell ref="R13:T13"/>
    <mergeCell ref="R115:T115"/>
    <mergeCell ref="R116:T119"/>
    <mergeCell ref="R120:T123"/>
    <mergeCell ref="U13:W13"/>
    <mergeCell ref="U115:W115"/>
    <mergeCell ref="U116:W119"/>
    <mergeCell ref="U120:W123"/>
    <mergeCell ref="X13:Z13"/>
    <mergeCell ref="X115:Z115"/>
    <mergeCell ref="X116:Z119"/>
    <mergeCell ref="X120:Z123"/>
    <mergeCell ref="AA13:AC13"/>
    <mergeCell ref="AA115:AC115"/>
    <mergeCell ref="AA116:AC119"/>
    <mergeCell ref="AA120:AC123"/>
    <mergeCell ref="AM13:AO13"/>
    <mergeCell ref="AM115:AO115"/>
    <mergeCell ref="AM116:AO119"/>
    <mergeCell ref="AM120:AO123"/>
    <mergeCell ref="AP13:AR13"/>
    <mergeCell ref="AP115:AR115"/>
    <mergeCell ref="AP116:AR119"/>
    <mergeCell ref="AP120:AR123"/>
    <mergeCell ref="AD13:AF13"/>
    <mergeCell ref="AD115:AF115"/>
    <mergeCell ref="AD116:AF119"/>
    <mergeCell ref="AD120:AF123"/>
    <mergeCell ref="AG13:AI13"/>
    <mergeCell ref="AG115:AI115"/>
    <mergeCell ref="AG116:AI119"/>
    <mergeCell ref="AG120:AI123"/>
    <mergeCell ref="AJ13:AL13"/>
    <mergeCell ref="AJ115:AL115"/>
    <mergeCell ref="AJ116:AL119"/>
    <mergeCell ref="AJ120:AL123"/>
  </mergeCells>
  <phoneticPr fontId="3" type="noConversion"/>
  <conditionalFormatting sqref="H114">
    <cfRule type="cellIs" dxfId="581" priority="117148" operator="notEqual">
      <formula>""</formula>
    </cfRule>
  </conditionalFormatting>
  <conditionalFormatting sqref="K102 K104:K105 K111:K113 K100">
    <cfRule type="cellIs" dxfId="580" priority="117146" operator="equal">
      <formula>"PARA REVISIÓN"</formula>
    </cfRule>
    <cfRule type="cellIs" dxfId="579" priority="117147" operator="equal">
      <formula>"CUMPLE"</formula>
    </cfRule>
  </conditionalFormatting>
  <conditionalFormatting sqref="K14:K16 K23:K37 K40:K41 K59 K110:K123 K67:K83 K86:K108">
    <cfRule type="cellIs" dxfId="578" priority="117029" operator="equal">
      <formula>"NO VÁLIDA"</formula>
    </cfRule>
    <cfRule type="cellIs" dxfId="577" priority="117030" operator="equal">
      <formula>"VÁLIDA"</formula>
    </cfRule>
  </conditionalFormatting>
  <conditionalFormatting sqref="J114">
    <cfRule type="cellIs" dxfId="576" priority="116965" operator="notBetween">
      <formula>"RECHAZO"</formula>
      <formula>"NO ADMISIBLE"</formula>
    </cfRule>
  </conditionalFormatting>
  <conditionalFormatting sqref="B40:K41 C87:K87 B71:K83 B88:K88 B59:K59 B86:B87 B67:K69">
    <cfRule type="expression" dxfId="575" priority="95646">
      <formula>YS="T"</formula>
    </cfRule>
  </conditionalFormatting>
  <conditionalFormatting sqref="B11:AR12 B13:K14">
    <cfRule type="expression" dxfId="574" priority="95644" stopIfTrue="1">
      <formula>ROW()=CELL("ROW")</formula>
    </cfRule>
  </conditionalFormatting>
  <conditionalFormatting sqref="I16:K16 I32:K33 I40:K40 I80:K81 I27:K27 I96:K108 I25:K25 I110:K123 I88:K88">
    <cfRule type="expression" dxfId="573" priority="95643" stopIfTrue="1">
      <formula>AND(ROW()=CELL("ROW"),COLUMN()=CELL("COL"))</formula>
    </cfRule>
  </conditionalFormatting>
  <conditionalFormatting sqref="C25:H25">
    <cfRule type="expression" dxfId="572" priority="95410">
      <formula>IF($A$25=3,TRUE,FALSE)</formula>
    </cfRule>
  </conditionalFormatting>
  <conditionalFormatting sqref="J15 J27 J32 J40 J81 J88 J92 J96 J99 J103:J105 J111">
    <cfRule type="cellIs" dxfId="571" priority="47526" operator="greaterThan">
      <formula>0</formula>
    </cfRule>
  </conditionalFormatting>
  <conditionalFormatting sqref="I16 I28:I31 I33:I37 I41 I82:I83 I89:I91 I93:I95 J100:J102 J106:J108 I23:I26 I59 I86:I87 J110 I67:I80">
    <cfRule type="cellIs" dxfId="570" priority="563" operator="equal">
      <formula>0</formula>
    </cfRule>
  </conditionalFormatting>
  <conditionalFormatting sqref="I10:AR10">
    <cfRule type="cellIs" dxfId="569" priority="65577" operator="equal">
      <formula>"ADMISIBLE"</formula>
    </cfRule>
    <cfRule type="cellIs" dxfId="568" priority="129474" operator="equal">
      <formula>"NO ADMISIBLE"</formula>
    </cfRule>
    <cfRule type="cellIs" dxfId="567" priority="129475" operator="equal">
      <formula>"RECHAZO"</formula>
    </cfRule>
  </conditionalFormatting>
  <conditionalFormatting sqref="K20:K22">
    <cfRule type="cellIs" dxfId="566" priority="561" operator="equal">
      <formula>"NO VÁLIDA"</formula>
    </cfRule>
    <cfRule type="cellIs" dxfId="565" priority="562" operator="equal">
      <formula>"VÁLIDA"</formula>
    </cfRule>
  </conditionalFormatting>
  <conditionalFormatting sqref="I22:K22">
    <cfRule type="expression" dxfId="564" priority="560" stopIfTrue="1">
      <formula>AND(ROW()=CELL("ROW"),COLUMN()=CELL("COL"))</formula>
    </cfRule>
  </conditionalFormatting>
  <conditionalFormatting sqref="C22:H22">
    <cfRule type="expression" dxfId="563" priority="559">
      <formula>IF($A$25=3,TRUE,FALSE)</formula>
    </cfRule>
  </conditionalFormatting>
  <conditionalFormatting sqref="I20:I22">
    <cfRule type="cellIs" dxfId="562" priority="558" operator="equal">
      <formula>0</formula>
    </cfRule>
  </conditionalFormatting>
  <conditionalFormatting sqref="K17:K19">
    <cfRule type="cellIs" dxfId="561" priority="556" operator="equal">
      <formula>"NO VÁLIDA"</formula>
    </cfRule>
    <cfRule type="cellIs" dxfId="560" priority="557" operator="equal">
      <formula>"VÁLIDA"</formula>
    </cfRule>
  </conditionalFormatting>
  <conditionalFormatting sqref="I19:K19">
    <cfRule type="expression" dxfId="559" priority="555" stopIfTrue="1">
      <formula>AND(ROW()=CELL("ROW"),COLUMN()=CELL("COL"))</formula>
    </cfRule>
  </conditionalFormatting>
  <conditionalFormatting sqref="C19:H19">
    <cfRule type="expression" dxfId="558" priority="554">
      <formula>IF($A$25=3,TRUE,FALSE)</formula>
    </cfRule>
  </conditionalFormatting>
  <conditionalFormatting sqref="I17:I19">
    <cfRule type="cellIs" dxfId="557" priority="553" operator="equal">
      <formula>0</formula>
    </cfRule>
  </conditionalFormatting>
  <conditionalFormatting sqref="K38:K39">
    <cfRule type="cellIs" dxfId="556" priority="551" operator="equal">
      <formula>"NO VÁLIDA"</formula>
    </cfRule>
    <cfRule type="cellIs" dxfId="555" priority="552" operator="equal">
      <formula>"VÁLIDA"</formula>
    </cfRule>
  </conditionalFormatting>
  <conditionalFormatting sqref="I38:K39">
    <cfRule type="expression" dxfId="554" priority="550" stopIfTrue="1">
      <formula>AND(ROW()=CELL("ROW"),COLUMN()=CELL("COL"))</formula>
    </cfRule>
  </conditionalFormatting>
  <conditionalFormatting sqref="J38">
    <cfRule type="cellIs" dxfId="553" priority="549" operator="greaterThan">
      <formula>0</formula>
    </cfRule>
  </conditionalFormatting>
  <conditionalFormatting sqref="I39">
    <cfRule type="cellIs" dxfId="552" priority="548" operator="equal">
      <formula>0</formula>
    </cfRule>
  </conditionalFormatting>
  <conditionalFormatting sqref="K42:K53 K58">
    <cfRule type="cellIs" dxfId="551" priority="546" operator="equal">
      <formula>"NO VÁLIDA"</formula>
    </cfRule>
    <cfRule type="cellIs" dxfId="550" priority="547" operator="equal">
      <formula>"VÁLIDA"</formula>
    </cfRule>
  </conditionalFormatting>
  <conditionalFormatting sqref="B47:K53 B42:K45 B58:K58">
    <cfRule type="expression" dxfId="549" priority="545">
      <formula>YS="T"</formula>
    </cfRule>
  </conditionalFormatting>
  <conditionalFormatting sqref="I42:I53 I58">
    <cfRule type="cellIs" dxfId="548" priority="544" operator="equal">
      <formula>0</formula>
    </cfRule>
  </conditionalFormatting>
  <conditionalFormatting sqref="K55:K57">
    <cfRule type="cellIs" dxfId="547" priority="542" operator="equal">
      <formula>"NO VÁLIDA"</formula>
    </cfRule>
    <cfRule type="cellIs" dxfId="546" priority="543" operator="equal">
      <formula>"VÁLIDA"</formula>
    </cfRule>
  </conditionalFormatting>
  <conditionalFormatting sqref="B55:K57">
    <cfRule type="expression" dxfId="545" priority="541">
      <formula>YS="T"</formula>
    </cfRule>
  </conditionalFormatting>
  <conditionalFormatting sqref="I55:I57">
    <cfRule type="cellIs" dxfId="544" priority="540" operator="equal">
      <formula>0</formula>
    </cfRule>
  </conditionalFormatting>
  <conditionalFormatting sqref="K54">
    <cfRule type="cellIs" dxfId="543" priority="538" operator="equal">
      <formula>"NO VÁLIDA"</formula>
    </cfRule>
    <cfRule type="cellIs" dxfId="542" priority="539" operator="equal">
      <formula>"VÁLIDA"</formula>
    </cfRule>
  </conditionalFormatting>
  <conditionalFormatting sqref="B54:K54">
    <cfRule type="expression" dxfId="541" priority="537">
      <formula>YS="T"</formula>
    </cfRule>
  </conditionalFormatting>
  <conditionalFormatting sqref="I54">
    <cfRule type="cellIs" dxfId="540" priority="536" operator="equal">
      <formula>0</formula>
    </cfRule>
  </conditionalFormatting>
  <conditionalFormatting sqref="K84:K85">
    <cfRule type="cellIs" dxfId="539" priority="534" operator="equal">
      <formula>"NO VÁLIDA"</formula>
    </cfRule>
    <cfRule type="cellIs" dxfId="538" priority="535" operator="equal">
      <formula>"VÁLIDA"</formula>
    </cfRule>
  </conditionalFormatting>
  <conditionalFormatting sqref="C85:K85 B84:B85">
    <cfRule type="expression" dxfId="537" priority="533">
      <formula>YS="T"</formula>
    </cfRule>
  </conditionalFormatting>
  <conditionalFormatting sqref="I84:I85">
    <cfRule type="cellIs" dxfId="536" priority="532" operator="equal">
      <formula>0</formula>
    </cfRule>
  </conditionalFormatting>
  <conditionalFormatting sqref="K109">
    <cfRule type="cellIs" dxfId="535" priority="530" operator="equal">
      <formula>"NO VÁLIDA"</formula>
    </cfRule>
    <cfRule type="cellIs" dxfId="534" priority="531" operator="equal">
      <formula>"VÁLIDA"</formula>
    </cfRule>
  </conditionalFormatting>
  <conditionalFormatting sqref="I109:K109">
    <cfRule type="expression" dxfId="533" priority="529" stopIfTrue="1">
      <formula>AND(ROW()=CELL("ROW"),COLUMN()=CELL("COL"))</formula>
    </cfRule>
  </conditionalFormatting>
  <conditionalFormatting sqref="J109">
    <cfRule type="cellIs" dxfId="532" priority="528" operator="equal">
      <formula>0</formula>
    </cfRule>
  </conditionalFormatting>
  <conditionalFormatting sqref="K60:K66">
    <cfRule type="cellIs" dxfId="531" priority="526" operator="equal">
      <formula>"NO VÁLIDA"</formula>
    </cfRule>
    <cfRule type="cellIs" dxfId="530" priority="527" operator="equal">
      <formula>"VÁLIDA"</formula>
    </cfRule>
  </conditionalFormatting>
  <conditionalFormatting sqref="B64:K66 B60:K62">
    <cfRule type="expression" dxfId="529" priority="525">
      <formula>YS="T"</formula>
    </cfRule>
  </conditionalFormatting>
  <conditionalFormatting sqref="I60:I66">
    <cfRule type="cellIs" dxfId="528" priority="524" operator="equal">
      <formula>0</formula>
    </cfRule>
  </conditionalFormatting>
  <conditionalFormatting sqref="N102 N104:N105 N111:N113 N100">
    <cfRule type="cellIs" dxfId="527" priority="522" operator="equal">
      <formula>"PARA REVISIÓN"</formula>
    </cfRule>
    <cfRule type="cellIs" dxfId="526" priority="523" operator="equal">
      <formula>"CUMPLE"</formula>
    </cfRule>
  </conditionalFormatting>
  <conditionalFormatting sqref="N14:N16 N23:N37 N40:N41 N59 N110:N123 N67:N83 N86:N108">
    <cfRule type="cellIs" dxfId="525" priority="520" operator="equal">
      <formula>"NO VÁLIDA"</formula>
    </cfRule>
    <cfRule type="cellIs" dxfId="524" priority="521" operator="equal">
      <formula>"VÁLIDA"</formula>
    </cfRule>
  </conditionalFormatting>
  <conditionalFormatting sqref="M114">
    <cfRule type="cellIs" dxfId="523" priority="519" operator="notBetween">
      <formula>"RECHAZO"</formula>
      <formula>"NO ADMISIBLE"</formula>
    </cfRule>
  </conditionalFormatting>
  <conditionalFormatting sqref="L40:N41 L71:N83 L87:N88 L59:N59 L67:N69 L41:L42">
    <cfRule type="expression" dxfId="522" priority="518">
      <formula>YS="T"</formula>
    </cfRule>
  </conditionalFormatting>
  <conditionalFormatting sqref="L13:N14">
    <cfRule type="expression" dxfId="521" priority="517" stopIfTrue="1">
      <formula>ROW()=CELL("ROW")</formula>
    </cfRule>
  </conditionalFormatting>
  <conditionalFormatting sqref="L16:N16 L32:N33 L40:N40 L80:N81 L27:N27 L96:N108 L25:N25 L110:N123 L88:N88">
    <cfRule type="expression" dxfId="520" priority="516" stopIfTrue="1">
      <formula>AND(ROW()=CELL("ROW"),COLUMN()=CELL("COL"))</formula>
    </cfRule>
  </conditionalFormatting>
  <conditionalFormatting sqref="M15 M27 M32 M40 M81 M88 M92 M96 M99 M103:M105 M111">
    <cfRule type="cellIs" dxfId="519" priority="515" operator="greaterThan">
      <formula>0</formula>
    </cfRule>
  </conditionalFormatting>
  <conditionalFormatting sqref="L16 L28:L31 L33:L37 L41 L82:L83 L89:L91 L93:L95 M100:M102 M106:M108 L23:L26 L59 L86:L87 M110 L67:L80">
    <cfRule type="cellIs" dxfId="518" priority="514" operator="equal">
      <formula>0</formula>
    </cfRule>
  </conditionalFormatting>
  <conditionalFormatting sqref="N20:N22">
    <cfRule type="cellIs" dxfId="517" priority="512" operator="equal">
      <formula>"NO VÁLIDA"</formula>
    </cfRule>
    <cfRule type="cellIs" dxfId="516" priority="513" operator="equal">
      <formula>"VÁLIDA"</formula>
    </cfRule>
  </conditionalFormatting>
  <conditionalFormatting sqref="L22:N22">
    <cfRule type="expression" dxfId="515" priority="511" stopIfTrue="1">
      <formula>AND(ROW()=CELL("ROW"),COLUMN()=CELL("COL"))</formula>
    </cfRule>
  </conditionalFormatting>
  <conditionalFormatting sqref="L20:L22">
    <cfRule type="cellIs" dxfId="514" priority="510" operator="equal">
      <formula>0</formula>
    </cfRule>
  </conditionalFormatting>
  <conditionalFormatting sqref="N17:N19">
    <cfRule type="cellIs" dxfId="513" priority="508" operator="equal">
      <formula>"NO VÁLIDA"</formula>
    </cfRule>
    <cfRule type="cellIs" dxfId="512" priority="509" operator="equal">
      <formula>"VÁLIDA"</formula>
    </cfRule>
  </conditionalFormatting>
  <conditionalFormatting sqref="L19:N19">
    <cfRule type="expression" dxfId="511" priority="507" stopIfTrue="1">
      <formula>AND(ROW()=CELL("ROW"),COLUMN()=CELL("COL"))</formula>
    </cfRule>
  </conditionalFormatting>
  <conditionalFormatting sqref="L17:L19">
    <cfRule type="cellIs" dxfId="510" priority="506" operator="equal">
      <formula>0</formula>
    </cfRule>
  </conditionalFormatting>
  <conditionalFormatting sqref="N38:N39">
    <cfRule type="cellIs" dxfId="509" priority="504" operator="equal">
      <formula>"NO VÁLIDA"</formula>
    </cfRule>
    <cfRule type="cellIs" dxfId="508" priority="505" operator="equal">
      <formula>"VÁLIDA"</formula>
    </cfRule>
  </conditionalFormatting>
  <conditionalFormatting sqref="L38:N39">
    <cfRule type="expression" dxfId="507" priority="503" stopIfTrue="1">
      <formula>AND(ROW()=CELL("ROW"),COLUMN()=CELL("COL"))</formula>
    </cfRule>
  </conditionalFormatting>
  <conditionalFormatting sqref="M38">
    <cfRule type="cellIs" dxfId="506" priority="502" operator="greaterThan">
      <formula>0</formula>
    </cfRule>
  </conditionalFormatting>
  <conditionalFormatting sqref="L39">
    <cfRule type="cellIs" dxfId="505" priority="501" operator="equal">
      <formula>0</formula>
    </cfRule>
  </conditionalFormatting>
  <conditionalFormatting sqref="N42:N53 N58">
    <cfRule type="cellIs" dxfId="504" priority="499" operator="equal">
      <formula>"NO VÁLIDA"</formula>
    </cfRule>
    <cfRule type="cellIs" dxfId="503" priority="500" operator="equal">
      <formula>"VÁLIDA"</formula>
    </cfRule>
  </conditionalFormatting>
  <conditionalFormatting sqref="L47:N53 L58:N58 L42:N45">
    <cfRule type="expression" dxfId="502" priority="498">
      <formula>YS="T"</formula>
    </cfRule>
  </conditionalFormatting>
  <conditionalFormatting sqref="L58 L42:L53">
    <cfRule type="cellIs" dxfId="501" priority="497" operator="equal">
      <formula>0</formula>
    </cfRule>
  </conditionalFormatting>
  <conditionalFormatting sqref="N55:N57">
    <cfRule type="cellIs" dxfId="500" priority="495" operator="equal">
      <formula>"NO VÁLIDA"</formula>
    </cfRule>
    <cfRule type="cellIs" dxfId="499" priority="496" operator="equal">
      <formula>"VÁLIDA"</formula>
    </cfRule>
  </conditionalFormatting>
  <conditionalFormatting sqref="L55:N57">
    <cfRule type="expression" dxfId="498" priority="494">
      <formula>YS="T"</formula>
    </cfRule>
  </conditionalFormatting>
  <conditionalFormatting sqref="L55:L57">
    <cfRule type="cellIs" dxfId="497" priority="493" operator="equal">
      <formula>0</formula>
    </cfRule>
  </conditionalFormatting>
  <conditionalFormatting sqref="N54">
    <cfRule type="cellIs" dxfId="496" priority="491" operator="equal">
      <formula>"NO VÁLIDA"</formula>
    </cfRule>
    <cfRule type="cellIs" dxfId="495" priority="492" operator="equal">
      <formula>"VÁLIDA"</formula>
    </cfRule>
  </conditionalFormatting>
  <conditionalFormatting sqref="L54:N54">
    <cfRule type="expression" dxfId="494" priority="490">
      <formula>YS="T"</formula>
    </cfRule>
  </conditionalFormatting>
  <conditionalFormatting sqref="L54">
    <cfRule type="cellIs" dxfId="493" priority="489" operator="equal">
      <formula>0</formula>
    </cfRule>
  </conditionalFormatting>
  <conditionalFormatting sqref="N84:N85">
    <cfRule type="cellIs" dxfId="492" priority="487" operator="equal">
      <formula>"NO VÁLIDA"</formula>
    </cfRule>
    <cfRule type="cellIs" dxfId="491" priority="488" operator="equal">
      <formula>"VÁLIDA"</formula>
    </cfRule>
  </conditionalFormatting>
  <conditionalFormatting sqref="L85:N85">
    <cfRule type="expression" dxfId="490" priority="486">
      <formula>YS="T"</formula>
    </cfRule>
  </conditionalFormatting>
  <conditionalFormatting sqref="L84:L85">
    <cfRule type="cellIs" dxfId="489" priority="485" operator="equal">
      <formula>0</formula>
    </cfRule>
  </conditionalFormatting>
  <conditionalFormatting sqref="N109">
    <cfRule type="cellIs" dxfId="488" priority="483" operator="equal">
      <formula>"NO VÁLIDA"</formula>
    </cfRule>
    <cfRule type="cellIs" dxfId="487" priority="484" operator="equal">
      <formula>"VÁLIDA"</formula>
    </cfRule>
  </conditionalFormatting>
  <conditionalFormatting sqref="L109:N109">
    <cfRule type="expression" dxfId="486" priority="482" stopIfTrue="1">
      <formula>AND(ROW()=CELL("ROW"),COLUMN()=CELL("COL"))</formula>
    </cfRule>
  </conditionalFormatting>
  <conditionalFormatting sqref="M109">
    <cfRule type="cellIs" dxfId="485" priority="481" operator="equal">
      <formula>0</formula>
    </cfRule>
  </conditionalFormatting>
  <conditionalFormatting sqref="N60:N66">
    <cfRule type="cellIs" dxfId="484" priority="479" operator="equal">
      <formula>"NO VÁLIDA"</formula>
    </cfRule>
    <cfRule type="cellIs" dxfId="483" priority="480" operator="equal">
      <formula>"VÁLIDA"</formula>
    </cfRule>
  </conditionalFormatting>
  <conditionalFormatting sqref="L64:N66 L60:N62">
    <cfRule type="expression" dxfId="482" priority="478">
      <formula>YS="T"</formula>
    </cfRule>
  </conditionalFormatting>
  <conditionalFormatting sqref="L60:L66">
    <cfRule type="cellIs" dxfId="481" priority="477" operator="equal">
      <formula>0</formula>
    </cfRule>
  </conditionalFormatting>
  <conditionalFormatting sqref="Q102 Q104:Q105 Q111:Q113 Q100">
    <cfRule type="cellIs" dxfId="480" priority="475" operator="equal">
      <formula>"PARA REVISIÓN"</formula>
    </cfRule>
    <cfRule type="cellIs" dxfId="479" priority="476" operator="equal">
      <formula>"CUMPLE"</formula>
    </cfRule>
  </conditionalFormatting>
  <conditionalFormatting sqref="Q14:Q16 Q23:Q37 Q40:Q41 Q59 Q110:Q123 Q67:Q83 Q86:Q108">
    <cfRule type="cellIs" dxfId="478" priority="473" operator="equal">
      <formula>"NO VÁLIDA"</formula>
    </cfRule>
    <cfRule type="cellIs" dxfId="477" priority="474" operator="equal">
      <formula>"VÁLIDA"</formula>
    </cfRule>
  </conditionalFormatting>
  <conditionalFormatting sqref="P114">
    <cfRule type="cellIs" dxfId="476" priority="472" operator="notBetween">
      <formula>"RECHAZO"</formula>
      <formula>"NO ADMISIBLE"</formula>
    </cfRule>
  </conditionalFormatting>
  <conditionalFormatting sqref="O40:Q41 O71:Q83 O87:Q88 O59:Q59 O67:Q69">
    <cfRule type="expression" dxfId="475" priority="471">
      <formula>YS="T"</formula>
    </cfRule>
  </conditionalFormatting>
  <conditionalFormatting sqref="O13:Q14">
    <cfRule type="expression" dxfId="474" priority="470" stopIfTrue="1">
      <formula>ROW()=CELL("ROW")</formula>
    </cfRule>
  </conditionalFormatting>
  <conditionalFormatting sqref="O16:Q16 O32:Q33 O40:Q40 O80:Q81 O27:Q27 O96:Q108 O25:Q25 O110:Q123 O88:Q88">
    <cfRule type="expression" dxfId="473" priority="469" stopIfTrue="1">
      <formula>AND(ROW()=CELL("ROW"),COLUMN()=CELL("COL"))</formula>
    </cfRule>
  </conditionalFormatting>
  <conditionalFormatting sqref="P15 P27 P32 P40 P81 P88 P92 P96 P99 P103:P105 P111">
    <cfRule type="cellIs" dxfId="472" priority="468" operator="greaterThan">
      <formula>0</formula>
    </cfRule>
  </conditionalFormatting>
  <conditionalFormatting sqref="O16 O28:O31 O33:O37 O41 O82:O83 O89:O91 O93:O95 P100:P102 P106:P108 O23:O26 O59 O86:O87 P110 O67:O80">
    <cfRule type="cellIs" dxfId="471" priority="467" operator="equal">
      <formula>0</formula>
    </cfRule>
  </conditionalFormatting>
  <conditionalFormatting sqref="Q20:Q22">
    <cfRule type="cellIs" dxfId="470" priority="465" operator="equal">
      <formula>"NO VÁLIDA"</formula>
    </cfRule>
    <cfRule type="cellIs" dxfId="469" priority="466" operator="equal">
      <formula>"VÁLIDA"</formula>
    </cfRule>
  </conditionalFormatting>
  <conditionalFormatting sqref="O22:Q22">
    <cfRule type="expression" dxfId="468" priority="464" stopIfTrue="1">
      <formula>AND(ROW()=CELL("ROW"),COLUMN()=CELL("COL"))</formula>
    </cfRule>
  </conditionalFormatting>
  <conditionalFormatting sqref="O20:O22">
    <cfRule type="cellIs" dxfId="467" priority="463" operator="equal">
      <formula>0</formula>
    </cfRule>
  </conditionalFormatting>
  <conditionalFormatting sqref="Q17:Q19">
    <cfRule type="cellIs" dxfId="466" priority="461" operator="equal">
      <formula>"NO VÁLIDA"</formula>
    </cfRule>
    <cfRule type="cellIs" dxfId="465" priority="462" operator="equal">
      <formula>"VÁLIDA"</formula>
    </cfRule>
  </conditionalFormatting>
  <conditionalFormatting sqref="O19:Q19">
    <cfRule type="expression" dxfId="464" priority="460" stopIfTrue="1">
      <formula>AND(ROW()=CELL("ROW"),COLUMN()=CELL("COL"))</formula>
    </cfRule>
  </conditionalFormatting>
  <conditionalFormatting sqref="O17:O19">
    <cfRule type="cellIs" dxfId="463" priority="459" operator="equal">
      <formula>0</formula>
    </cfRule>
  </conditionalFormatting>
  <conditionalFormatting sqref="Q38:Q39">
    <cfRule type="cellIs" dxfId="462" priority="457" operator="equal">
      <formula>"NO VÁLIDA"</formula>
    </cfRule>
    <cfRule type="cellIs" dxfId="461" priority="458" operator="equal">
      <formula>"VÁLIDA"</formula>
    </cfRule>
  </conditionalFormatting>
  <conditionalFormatting sqref="O38:Q39">
    <cfRule type="expression" dxfId="460" priority="456" stopIfTrue="1">
      <formula>AND(ROW()=CELL("ROW"),COLUMN()=CELL("COL"))</formula>
    </cfRule>
  </conditionalFormatting>
  <conditionalFormatting sqref="P38">
    <cfRule type="cellIs" dxfId="459" priority="455" operator="greaterThan">
      <formula>0</formula>
    </cfRule>
  </conditionalFormatting>
  <conditionalFormatting sqref="O39">
    <cfRule type="cellIs" dxfId="458" priority="454" operator="equal">
      <formula>0</formula>
    </cfRule>
  </conditionalFormatting>
  <conditionalFormatting sqref="Q42:Q53 Q58">
    <cfRule type="cellIs" dxfId="457" priority="452" operator="equal">
      <formula>"NO VÁLIDA"</formula>
    </cfRule>
    <cfRule type="cellIs" dxfId="456" priority="453" operator="equal">
      <formula>"VÁLIDA"</formula>
    </cfRule>
  </conditionalFormatting>
  <conditionalFormatting sqref="O47:Q53 O42:Q45 O58:Q58">
    <cfRule type="expression" dxfId="455" priority="451">
      <formula>YS="T"</formula>
    </cfRule>
  </conditionalFormatting>
  <conditionalFormatting sqref="O42:O53 O58">
    <cfRule type="cellIs" dxfId="454" priority="450" operator="equal">
      <formula>0</formula>
    </cfRule>
  </conditionalFormatting>
  <conditionalFormatting sqref="Q55:Q57">
    <cfRule type="cellIs" dxfId="453" priority="448" operator="equal">
      <formula>"NO VÁLIDA"</formula>
    </cfRule>
    <cfRule type="cellIs" dxfId="452" priority="449" operator="equal">
      <formula>"VÁLIDA"</formula>
    </cfRule>
  </conditionalFormatting>
  <conditionalFormatting sqref="O55:Q57">
    <cfRule type="expression" dxfId="451" priority="447">
      <formula>YS="T"</formula>
    </cfRule>
  </conditionalFormatting>
  <conditionalFormatting sqref="O55:O57">
    <cfRule type="cellIs" dxfId="450" priority="446" operator="equal">
      <formula>0</formula>
    </cfRule>
  </conditionalFormatting>
  <conditionalFormatting sqref="Q54">
    <cfRule type="cellIs" dxfId="449" priority="444" operator="equal">
      <formula>"NO VÁLIDA"</formula>
    </cfRule>
    <cfRule type="cellIs" dxfId="448" priority="445" operator="equal">
      <formula>"VÁLIDA"</formula>
    </cfRule>
  </conditionalFormatting>
  <conditionalFormatting sqref="O54:Q54">
    <cfRule type="expression" dxfId="447" priority="443">
      <formula>YS="T"</formula>
    </cfRule>
  </conditionalFormatting>
  <conditionalFormatting sqref="O54">
    <cfRule type="cellIs" dxfId="446" priority="442" operator="equal">
      <formula>0</formula>
    </cfRule>
  </conditionalFormatting>
  <conditionalFormatting sqref="Q84:Q85">
    <cfRule type="cellIs" dxfId="445" priority="440" operator="equal">
      <formula>"NO VÁLIDA"</formula>
    </cfRule>
    <cfRule type="cellIs" dxfId="444" priority="441" operator="equal">
      <formula>"VÁLIDA"</formula>
    </cfRule>
  </conditionalFormatting>
  <conditionalFormatting sqref="O85:Q85">
    <cfRule type="expression" dxfId="443" priority="439">
      <formula>YS="T"</formula>
    </cfRule>
  </conditionalFormatting>
  <conditionalFormatting sqref="O84:O85">
    <cfRule type="cellIs" dxfId="442" priority="438" operator="equal">
      <formula>0</formula>
    </cfRule>
  </conditionalFormatting>
  <conditionalFormatting sqref="Q109">
    <cfRule type="cellIs" dxfId="441" priority="436" operator="equal">
      <formula>"NO VÁLIDA"</formula>
    </cfRule>
    <cfRule type="cellIs" dxfId="440" priority="437" operator="equal">
      <formula>"VÁLIDA"</formula>
    </cfRule>
  </conditionalFormatting>
  <conditionalFormatting sqref="O109:Q109">
    <cfRule type="expression" dxfId="439" priority="435" stopIfTrue="1">
      <formula>AND(ROW()=CELL("ROW"),COLUMN()=CELL("COL"))</formula>
    </cfRule>
  </conditionalFormatting>
  <conditionalFormatting sqref="P109">
    <cfRule type="cellIs" dxfId="438" priority="434" operator="equal">
      <formula>0</formula>
    </cfRule>
  </conditionalFormatting>
  <conditionalFormatting sqref="Q60:Q66">
    <cfRule type="cellIs" dxfId="437" priority="432" operator="equal">
      <formula>"NO VÁLIDA"</formula>
    </cfRule>
    <cfRule type="cellIs" dxfId="436" priority="433" operator="equal">
      <formula>"VÁLIDA"</formula>
    </cfRule>
  </conditionalFormatting>
  <conditionalFormatting sqref="O64:Q66 O60:Q62">
    <cfRule type="expression" dxfId="435" priority="431">
      <formula>YS="T"</formula>
    </cfRule>
  </conditionalFormatting>
  <conditionalFormatting sqref="O60:O66">
    <cfRule type="cellIs" dxfId="434" priority="430" operator="equal">
      <formula>0</formula>
    </cfRule>
  </conditionalFormatting>
  <conditionalFormatting sqref="T102 T104:T105 T111:T113 T100">
    <cfRule type="cellIs" dxfId="433" priority="428" operator="equal">
      <formula>"PARA REVISIÓN"</formula>
    </cfRule>
    <cfRule type="cellIs" dxfId="432" priority="429" operator="equal">
      <formula>"CUMPLE"</formula>
    </cfRule>
  </conditionalFormatting>
  <conditionalFormatting sqref="T14:T16 T23:T37 T40:T41 T59 T110:T123 T67:T83 T86:T108">
    <cfRule type="cellIs" dxfId="431" priority="426" operator="equal">
      <formula>"NO VÁLIDA"</formula>
    </cfRule>
    <cfRule type="cellIs" dxfId="430" priority="427" operator="equal">
      <formula>"VÁLIDA"</formula>
    </cfRule>
  </conditionalFormatting>
  <conditionalFormatting sqref="S114">
    <cfRule type="cellIs" dxfId="429" priority="425" operator="notBetween">
      <formula>"RECHAZO"</formula>
      <formula>"NO ADMISIBLE"</formula>
    </cfRule>
  </conditionalFormatting>
  <conditionalFormatting sqref="R40:T41 R71:T83 R87:T88 R59:T59 R67:T69">
    <cfRule type="expression" dxfId="428" priority="424">
      <formula>YS="T"</formula>
    </cfRule>
  </conditionalFormatting>
  <conditionalFormatting sqref="R13:T14">
    <cfRule type="expression" dxfId="427" priority="423" stopIfTrue="1">
      <formula>ROW()=CELL("ROW")</formula>
    </cfRule>
  </conditionalFormatting>
  <conditionalFormatting sqref="R16:T16 R32:T33 R40:T40 R80:T81 R27:T27 R96:T108 R25:T25 R110:T123 R88:T88">
    <cfRule type="expression" dxfId="426" priority="422" stopIfTrue="1">
      <formula>AND(ROW()=CELL("ROW"),COLUMN()=CELL("COL"))</formula>
    </cfRule>
  </conditionalFormatting>
  <conditionalFormatting sqref="S15 S27 S32 S40 S81 S88 S92 S96 S99 S103:S105 S111">
    <cfRule type="cellIs" dxfId="425" priority="421" operator="greaterThan">
      <formula>0</formula>
    </cfRule>
  </conditionalFormatting>
  <conditionalFormatting sqref="R16 R28:R31 R33:R37 R41 R82:R83 R89:R91 R93:R95 S100:S102 S106:S108 R23:R26 R59 R86:R87 S110 R67:R80">
    <cfRule type="cellIs" dxfId="424" priority="420" operator="equal">
      <formula>0</formula>
    </cfRule>
  </conditionalFormatting>
  <conditionalFormatting sqref="T20:T22">
    <cfRule type="cellIs" dxfId="423" priority="418" operator="equal">
      <formula>"NO VÁLIDA"</formula>
    </cfRule>
    <cfRule type="cellIs" dxfId="422" priority="419" operator="equal">
      <formula>"VÁLIDA"</formula>
    </cfRule>
  </conditionalFormatting>
  <conditionalFormatting sqref="R22:T22">
    <cfRule type="expression" dxfId="421" priority="417" stopIfTrue="1">
      <formula>AND(ROW()=CELL("ROW"),COLUMN()=CELL("COL"))</formula>
    </cfRule>
  </conditionalFormatting>
  <conditionalFormatting sqref="R20:R22">
    <cfRule type="cellIs" dxfId="420" priority="416" operator="equal">
      <formula>0</formula>
    </cfRule>
  </conditionalFormatting>
  <conditionalFormatting sqref="T17:T19">
    <cfRule type="cellIs" dxfId="419" priority="414" operator="equal">
      <formula>"NO VÁLIDA"</formula>
    </cfRule>
    <cfRule type="cellIs" dxfId="418" priority="415" operator="equal">
      <formula>"VÁLIDA"</formula>
    </cfRule>
  </conditionalFormatting>
  <conditionalFormatting sqref="R19:T19">
    <cfRule type="expression" dxfId="417" priority="413" stopIfTrue="1">
      <formula>AND(ROW()=CELL("ROW"),COLUMN()=CELL("COL"))</formula>
    </cfRule>
  </conditionalFormatting>
  <conditionalFormatting sqref="R17:R19">
    <cfRule type="cellIs" dxfId="416" priority="412" operator="equal">
      <formula>0</formula>
    </cfRule>
  </conditionalFormatting>
  <conditionalFormatting sqref="T38:T39">
    <cfRule type="cellIs" dxfId="415" priority="410" operator="equal">
      <formula>"NO VÁLIDA"</formula>
    </cfRule>
    <cfRule type="cellIs" dxfId="414" priority="411" operator="equal">
      <formula>"VÁLIDA"</formula>
    </cfRule>
  </conditionalFormatting>
  <conditionalFormatting sqref="R38:T39">
    <cfRule type="expression" dxfId="413" priority="409" stopIfTrue="1">
      <formula>AND(ROW()=CELL("ROW"),COLUMN()=CELL("COL"))</formula>
    </cfRule>
  </conditionalFormatting>
  <conditionalFormatting sqref="S38">
    <cfRule type="cellIs" dxfId="412" priority="408" operator="greaterThan">
      <formula>0</formula>
    </cfRule>
  </conditionalFormatting>
  <conditionalFormatting sqref="R39">
    <cfRule type="cellIs" dxfId="411" priority="407" operator="equal">
      <formula>0</formula>
    </cfRule>
  </conditionalFormatting>
  <conditionalFormatting sqref="T42:T53 T58">
    <cfRule type="cellIs" dxfId="410" priority="405" operator="equal">
      <formula>"NO VÁLIDA"</formula>
    </cfRule>
    <cfRule type="cellIs" dxfId="409" priority="406" operator="equal">
      <formula>"VÁLIDA"</formula>
    </cfRule>
  </conditionalFormatting>
  <conditionalFormatting sqref="R47:T53 R42:T45 R58:T58">
    <cfRule type="expression" dxfId="408" priority="404">
      <formula>YS="T"</formula>
    </cfRule>
  </conditionalFormatting>
  <conditionalFormatting sqref="R42:R53 R58">
    <cfRule type="cellIs" dxfId="407" priority="403" operator="equal">
      <formula>0</formula>
    </cfRule>
  </conditionalFormatting>
  <conditionalFormatting sqref="T55:T57">
    <cfRule type="cellIs" dxfId="406" priority="401" operator="equal">
      <formula>"NO VÁLIDA"</formula>
    </cfRule>
    <cfRule type="cellIs" dxfId="405" priority="402" operator="equal">
      <formula>"VÁLIDA"</formula>
    </cfRule>
  </conditionalFormatting>
  <conditionalFormatting sqref="R55:T57">
    <cfRule type="expression" dxfId="404" priority="400">
      <formula>YS="T"</formula>
    </cfRule>
  </conditionalFormatting>
  <conditionalFormatting sqref="R55:R57">
    <cfRule type="cellIs" dxfId="403" priority="399" operator="equal">
      <formula>0</formula>
    </cfRule>
  </conditionalFormatting>
  <conditionalFormatting sqref="T54">
    <cfRule type="cellIs" dxfId="402" priority="397" operator="equal">
      <formula>"NO VÁLIDA"</formula>
    </cfRule>
    <cfRule type="cellIs" dxfId="401" priority="398" operator="equal">
      <formula>"VÁLIDA"</formula>
    </cfRule>
  </conditionalFormatting>
  <conditionalFormatting sqref="R54:T54">
    <cfRule type="expression" dxfId="400" priority="396">
      <formula>YS="T"</formula>
    </cfRule>
  </conditionalFormatting>
  <conditionalFormatting sqref="R54">
    <cfRule type="cellIs" dxfId="399" priority="395" operator="equal">
      <formula>0</formula>
    </cfRule>
  </conditionalFormatting>
  <conditionalFormatting sqref="T84:T85">
    <cfRule type="cellIs" dxfId="398" priority="393" operator="equal">
      <formula>"NO VÁLIDA"</formula>
    </cfRule>
    <cfRule type="cellIs" dxfId="397" priority="394" operator="equal">
      <formula>"VÁLIDA"</formula>
    </cfRule>
  </conditionalFormatting>
  <conditionalFormatting sqref="R85:T85">
    <cfRule type="expression" dxfId="396" priority="392">
      <formula>YS="T"</formula>
    </cfRule>
  </conditionalFormatting>
  <conditionalFormatting sqref="R84:R85">
    <cfRule type="cellIs" dxfId="395" priority="391" operator="equal">
      <formula>0</formula>
    </cfRule>
  </conditionalFormatting>
  <conditionalFormatting sqref="T109">
    <cfRule type="cellIs" dxfId="394" priority="389" operator="equal">
      <formula>"NO VÁLIDA"</formula>
    </cfRule>
    <cfRule type="cellIs" dxfId="393" priority="390" operator="equal">
      <formula>"VÁLIDA"</formula>
    </cfRule>
  </conditionalFormatting>
  <conditionalFormatting sqref="R109:T109">
    <cfRule type="expression" dxfId="392" priority="388" stopIfTrue="1">
      <formula>AND(ROW()=CELL("ROW"),COLUMN()=CELL("COL"))</formula>
    </cfRule>
  </conditionalFormatting>
  <conditionalFormatting sqref="S109">
    <cfRule type="cellIs" dxfId="391" priority="387" operator="equal">
      <formula>0</formula>
    </cfRule>
  </conditionalFormatting>
  <conditionalFormatting sqref="T60:T66">
    <cfRule type="cellIs" dxfId="390" priority="385" operator="equal">
      <formula>"NO VÁLIDA"</formula>
    </cfRule>
    <cfRule type="cellIs" dxfId="389" priority="386" operator="equal">
      <formula>"VÁLIDA"</formula>
    </cfRule>
  </conditionalFormatting>
  <conditionalFormatting sqref="R64:T66 R60:T62">
    <cfRule type="expression" dxfId="388" priority="384">
      <formula>YS="T"</formula>
    </cfRule>
  </conditionalFormatting>
  <conditionalFormatting sqref="R60:R66">
    <cfRule type="cellIs" dxfId="387" priority="383" operator="equal">
      <formula>0</formula>
    </cfRule>
  </conditionalFormatting>
  <conditionalFormatting sqref="W102 W104:W105 W111:W113 W100">
    <cfRule type="cellIs" dxfId="386" priority="381" operator="equal">
      <formula>"PARA REVISIÓN"</formula>
    </cfRule>
    <cfRule type="cellIs" dxfId="385" priority="382" operator="equal">
      <formula>"CUMPLE"</formula>
    </cfRule>
  </conditionalFormatting>
  <conditionalFormatting sqref="W14:W16 W23:W37 W40:W41 W59 W110:W123 W67:W83 W86:W108">
    <cfRule type="cellIs" dxfId="384" priority="379" operator="equal">
      <formula>"NO VÁLIDA"</formula>
    </cfRule>
    <cfRule type="cellIs" dxfId="383" priority="380" operator="equal">
      <formula>"VÁLIDA"</formula>
    </cfRule>
  </conditionalFormatting>
  <conditionalFormatting sqref="V114">
    <cfRule type="cellIs" dxfId="382" priority="378" operator="notBetween">
      <formula>"RECHAZO"</formula>
      <formula>"NO ADMISIBLE"</formula>
    </cfRule>
  </conditionalFormatting>
  <conditionalFormatting sqref="U40:W41 U71:W83 U87:W88 U59:W59 U67:W69">
    <cfRule type="expression" dxfId="381" priority="377">
      <formula>YS="T"</formula>
    </cfRule>
  </conditionalFormatting>
  <conditionalFormatting sqref="U13:W14">
    <cfRule type="expression" dxfId="380" priority="376" stopIfTrue="1">
      <formula>ROW()=CELL("ROW")</formula>
    </cfRule>
  </conditionalFormatting>
  <conditionalFormatting sqref="U16:W16 U32:W33 U40:W40 U80:W81 U27:W27 U96:W108 U25:W25 U110:W123 U88:W88">
    <cfRule type="expression" dxfId="379" priority="375" stopIfTrue="1">
      <formula>AND(ROW()=CELL("ROW"),COLUMN()=CELL("COL"))</formula>
    </cfRule>
  </conditionalFormatting>
  <conditionalFormatting sqref="V15 V27 V32 V40 V81 V88 V92 V96 V99 V103:V105 V111">
    <cfRule type="cellIs" dxfId="378" priority="374" operator="greaterThan">
      <formula>0</formula>
    </cfRule>
  </conditionalFormatting>
  <conditionalFormatting sqref="U16 U28:U31 U33:U37 U41 U82:U83 U89:U91 U93:U95 V100:V102 V106:V108 U23:U26 U59 U86:U87 V110 U67:U80">
    <cfRule type="cellIs" dxfId="377" priority="373" operator="equal">
      <formula>0</formula>
    </cfRule>
  </conditionalFormatting>
  <conditionalFormatting sqref="W20:W22">
    <cfRule type="cellIs" dxfId="376" priority="371" operator="equal">
      <formula>"NO VÁLIDA"</formula>
    </cfRule>
    <cfRule type="cellIs" dxfId="375" priority="372" operator="equal">
      <formula>"VÁLIDA"</formula>
    </cfRule>
  </conditionalFormatting>
  <conditionalFormatting sqref="U22:W22">
    <cfRule type="expression" dxfId="374" priority="370" stopIfTrue="1">
      <formula>AND(ROW()=CELL("ROW"),COLUMN()=CELL("COL"))</formula>
    </cfRule>
  </conditionalFormatting>
  <conditionalFormatting sqref="U20:U22">
    <cfRule type="cellIs" dxfId="373" priority="369" operator="equal">
      <formula>0</formula>
    </cfRule>
  </conditionalFormatting>
  <conditionalFormatting sqref="W17:W19">
    <cfRule type="cellIs" dxfId="372" priority="367" operator="equal">
      <formula>"NO VÁLIDA"</formula>
    </cfRule>
    <cfRule type="cellIs" dxfId="371" priority="368" operator="equal">
      <formula>"VÁLIDA"</formula>
    </cfRule>
  </conditionalFormatting>
  <conditionalFormatting sqref="U19:W19">
    <cfRule type="expression" dxfId="370" priority="366" stopIfTrue="1">
      <formula>AND(ROW()=CELL("ROW"),COLUMN()=CELL("COL"))</formula>
    </cfRule>
  </conditionalFormatting>
  <conditionalFormatting sqref="U17:U19">
    <cfRule type="cellIs" dxfId="369" priority="365" operator="equal">
      <formula>0</formula>
    </cfRule>
  </conditionalFormatting>
  <conditionalFormatting sqref="W38:W39">
    <cfRule type="cellIs" dxfId="368" priority="363" operator="equal">
      <formula>"NO VÁLIDA"</formula>
    </cfRule>
    <cfRule type="cellIs" dxfId="367" priority="364" operator="equal">
      <formula>"VÁLIDA"</formula>
    </cfRule>
  </conditionalFormatting>
  <conditionalFormatting sqref="U38:W39">
    <cfRule type="expression" dxfId="366" priority="362" stopIfTrue="1">
      <formula>AND(ROW()=CELL("ROW"),COLUMN()=CELL("COL"))</formula>
    </cfRule>
  </conditionalFormatting>
  <conditionalFormatting sqref="V38">
    <cfRule type="cellIs" dxfId="365" priority="361" operator="greaterThan">
      <formula>0</formula>
    </cfRule>
  </conditionalFormatting>
  <conditionalFormatting sqref="U39">
    <cfRule type="cellIs" dxfId="364" priority="360" operator="equal">
      <formula>0</formula>
    </cfRule>
  </conditionalFormatting>
  <conditionalFormatting sqref="W42:W53 W58">
    <cfRule type="cellIs" dxfId="363" priority="358" operator="equal">
      <formula>"NO VÁLIDA"</formula>
    </cfRule>
    <cfRule type="cellIs" dxfId="362" priority="359" operator="equal">
      <formula>"VÁLIDA"</formula>
    </cfRule>
  </conditionalFormatting>
  <conditionalFormatting sqref="U47:W53 U42:W45 U58:W58">
    <cfRule type="expression" dxfId="361" priority="357">
      <formula>YS="T"</formula>
    </cfRule>
  </conditionalFormatting>
  <conditionalFormatting sqref="U42:U53 U58">
    <cfRule type="cellIs" dxfId="360" priority="356" operator="equal">
      <formula>0</formula>
    </cfRule>
  </conditionalFormatting>
  <conditionalFormatting sqref="W55:W57">
    <cfRule type="cellIs" dxfId="359" priority="354" operator="equal">
      <formula>"NO VÁLIDA"</formula>
    </cfRule>
    <cfRule type="cellIs" dxfId="358" priority="355" operator="equal">
      <formula>"VÁLIDA"</formula>
    </cfRule>
  </conditionalFormatting>
  <conditionalFormatting sqref="U55:W57">
    <cfRule type="expression" dxfId="357" priority="353">
      <formula>YS="T"</formula>
    </cfRule>
  </conditionalFormatting>
  <conditionalFormatting sqref="U55:U57">
    <cfRule type="cellIs" dxfId="356" priority="352" operator="equal">
      <formula>0</formula>
    </cfRule>
  </conditionalFormatting>
  <conditionalFormatting sqref="W54">
    <cfRule type="cellIs" dxfId="355" priority="350" operator="equal">
      <formula>"NO VÁLIDA"</formula>
    </cfRule>
    <cfRule type="cellIs" dxfId="354" priority="351" operator="equal">
      <formula>"VÁLIDA"</formula>
    </cfRule>
  </conditionalFormatting>
  <conditionalFormatting sqref="U54:W54">
    <cfRule type="expression" dxfId="353" priority="349">
      <formula>YS="T"</formula>
    </cfRule>
  </conditionalFormatting>
  <conditionalFormatting sqref="U54">
    <cfRule type="cellIs" dxfId="352" priority="348" operator="equal">
      <formula>0</formula>
    </cfRule>
  </conditionalFormatting>
  <conditionalFormatting sqref="W84:W85">
    <cfRule type="cellIs" dxfId="351" priority="346" operator="equal">
      <formula>"NO VÁLIDA"</formula>
    </cfRule>
    <cfRule type="cellIs" dxfId="350" priority="347" operator="equal">
      <formula>"VÁLIDA"</formula>
    </cfRule>
  </conditionalFormatting>
  <conditionalFormatting sqref="U85:W85">
    <cfRule type="expression" dxfId="349" priority="345">
      <formula>YS="T"</formula>
    </cfRule>
  </conditionalFormatting>
  <conditionalFormatting sqref="U84:U85">
    <cfRule type="cellIs" dxfId="348" priority="344" operator="equal">
      <formula>0</formula>
    </cfRule>
  </conditionalFormatting>
  <conditionalFormatting sqref="W109">
    <cfRule type="cellIs" dxfId="347" priority="342" operator="equal">
      <formula>"NO VÁLIDA"</formula>
    </cfRule>
    <cfRule type="cellIs" dxfId="346" priority="343" operator="equal">
      <formula>"VÁLIDA"</formula>
    </cfRule>
  </conditionalFormatting>
  <conditionalFormatting sqref="U109:W109">
    <cfRule type="expression" dxfId="345" priority="341" stopIfTrue="1">
      <formula>AND(ROW()=CELL("ROW"),COLUMN()=CELL("COL"))</formula>
    </cfRule>
  </conditionalFormatting>
  <conditionalFormatting sqref="V109">
    <cfRule type="cellIs" dxfId="344" priority="340" operator="equal">
      <formula>0</formula>
    </cfRule>
  </conditionalFormatting>
  <conditionalFormatting sqref="W60:W66">
    <cfRule type="cellIs" dxfId="343" priority="338" operator="equal">
      <formula>"NO VÁLIDA"</formula>
    </cfRule>
    <cfRule type="cellIs" dxfId="342" priority="339" operator="equal">
      <formula>"VÁLIDA"</formula>
    </cfRule>
  </conditionalFormatting>
  <conditionalFormatting sqref="U64:W66 U60:W62">
    <cfRule type="expression" dxfId="341" priority="337">
      <formula>YS="T"</formula>
    </cfRule>
  </conditionalFormatting>
  <conditionalFormatting sqref="U60:U66">
    <cfRule type="cellIs" dxfId="340" priority="336" operator="equal">
      <formula>0</formula>
    </cfRule>
  </conditionalFormatting>
  <conditionalFormatting sqref="Z102 Z104:Z105 Z111:Z113 Z100">
    <cfRule type="cellIs" dxfId="339" priority="334" operator="equal">
      <formula>"PARA REVISIÓN"</formula>
    </cfRule>
    <cfRule type="cellIs" dxfId="338" priority="335" operator="equal">
      <formula>"CUMPLE"</formula>
    </cfRule>
  </conditionalFormatting>
  <conditionalFormatting sqref="Z14:Z16 Z23:Z37 Z40:Z41 Z59 Z110:Z123 Z67:Z83 Z86:Z108">
    <cfRule type="cellIs" dxfId="337" priority="332" operator="equal">
      <formula>"NO VÁLIDA"</formula>
    </cfRule>
    <cfRule type="cellIs" dxfId="336" priority="333" operator="equal">
      <formula>"VÁLIDA"</formula>
    </cfRule>
  </conditionalFormatting>
  <conditionalFormatting sqref="Y114">
    <cfRule type="cellIs" dxfId="335" priority="331" operator="notBetween">
      <formula>"RECHAZO"</formula>
      <formula>"NO ADMISIBLE"</formula>
    </cfRule>
  </conditionalFormatting>
  <conditionalFormatting sqref="X40:Z41 X71:Z83 X87:Z88 X59:Z59 X67:Z69">
    <cfRule type="expression" dxfId="334" priority="330">
      <formula>YS="T"</formula>
    </cfRule>
  </conditionalFormatting>
  <conditionalFormatting sqref="X13:Z14">
    <cfRule type="expression" dxfId="333" priority="329" stopIfTrue="1">
      <formula>ROW()=CELL("ROW")</formula>
    </cfRule>
  </conditionalFormatting>
  <conditionalFormatting sqref="X16:Z16 X32:Z33 X40:Z40 X80:Z81 X27:Z27 X96:Z108 X25:Z25 X110:Z123 X88:Z88">
    <cfRule type="expression" dxfId="332" priority="328" stopIfTrue="1">
      <formula>AND(ROW()=CELL("ROW"),COLUMN()=CELL("COL"))</formula>
    </cfRule>
  </conditionalFormatting>
  <conditionalFormatting sqref="Y15 Y27 Y32 Y40 Y81 Y88 Y92 Y96 Y99 Y103:Y105 Y111">
    <cfRule type="cellIs" dxfId="331" priority="327" operator="greaterThan">
      <formula>0</formula>
    </cfRule>
  </conditionalFormatting>
  <conditionalFormatting sqref="X16 X28:X31 X33:X37 X41 X82:X83 X89:X91 X93:X95 Y100:Y102 Y106:Y108 X23:X26 X59 X86:X87 Y110 X67:X80">
    <cfRule type="cellIs" dxfId="330" priority="326" operator="equal">
      <formula>0</formula>
    </cfRule>
  </conditionalFormatting>
  <conditionalFormatting sqref="Z20:Z22">
    <cfRule type="cellIs" dxfId="329" priority="324" operator="equal">
      <formula>"NO VÁLIDA"</formula>
    </cfRule>
    <cfRule type="cellIs" dxfId="328" priority="325" operator="equal">
      <formula>"VÁLIDA"</formula>
    </cfRule>
  </conditionalFormatting>
  <conditionalFormatting sqref="X22:Z22">
    <cfRule type="expression" dxfId="327" priority="323" stopIfTrue="1">
      <formula>AND(ROW()=CELL("ROW"),COLUMN()=CELL("COL"))</formula>
    </cfRule>
  </conditionalFormatting>
  <conditionalFormatting sqref="X20:X22">
    <cfRule type="cellIs" dxfId="326" priority="322" operator="equal">
      <formula>0</formula>
    </cfRule>
  </conditionalFormatting>
  <conditionalFormatting sqref="Z17:Z19">
    <cfRule type="cellIs" dxfId="325" priority="320" operator="equal">
      <formula>"NO VÁLIDA"</formula>
    </cfRule>
    <cfRule type="cellIs" dxfId="324" priority="321" operator="equal">
      <formula>"VÁLIDA"</formula>
    </cfRule>
  </conditionalFormatting>
  <conditionalFormatting sqref="X19:Z19">
    <cfRule type="expression" dxfId="323" priority="319" stopIfTrue="1">
      <formula>AND(ROW()=CELL("ROW"),COLUMN()=CELL("COL"))</formula>
    </cfRule>
  </conditionalFormatting>
  <conditionalFormatting sqref="X17:X19">
    <cfRule type="cellIs" dxfId="322" priority="318" operator="equal">
      <formula>0</formula>
    </cfRule>
  </conditionalFormatting>
  <conditionalFormatting sqref="Z38:Z39">
    <cfRule type="cellIs" dxfId="321" priority="316" operator="equal">
      <formula>"NO VÁLIDA"</formula>
    </cfRule>
    <cfRule type="cellIs" dxfId="320" priority="317" operator="equal">
      <formula>"VÁLIDA"</formula>
    </cfRule>
  </conditionalFormatting>
  <conditionalFormatting sqref="X38:Z39">
    <cfRule type="expression" dxfId="319" priority="315" stopIfTrue="1">
      <formula>AND(ROW()=CELL("ROW"),COLUMN()=CELL("COL"))</formula>
    </cfRule>
  </conditionalFormatting>
  <conditionalFormatting sqref="Y38">
    <cfRule type="cellIs" dxfId="318" priority="314" operator="greaterThan">
      <formula>0</formula>
    </cfRule>
  </conditionalFormatting>
  <conditionalFormatting sqref="X39">
    <cfRule type="cellIs" dxfId="317" priority="313" operator="equal">
      <formula>0</formula>
    </cfRule>
  </conditionalFormatting>
  <conditionalFormatting sqref="Z42:Z53 Z58">
    <cfRule type="cellIs" dxfId="316" priority="311" operator="equal">
      <formula>"NO VÁLIDA"</formula>
    </cfRule>
    <cfRule type="cellIs" dxfId="315" priority="312" operator="equal">
      <formula>"VÁLIDA"</formula>
    </cfRule>
  </conditionalFormatting>
  <conditionalFormatting sqref="X47:Z53 X42:Z45 X58:Z58">
    <cfRule type="expression" dxfId="314" priority="310">
      <formula>YS="T"</formula>
    </cfRule>
  </conditionalFormatting>
  <conditionalFormatting sqref="X42:X53 X58">
    <cfRule type="cellIs" dxfId="313" priority="309" operator="equal">
      <formula>0</formula>
    </cfRule>
  </conditionalFormatting>
  <conditionalFormatting sqref="Z55:Z57">
    <cfRule type="cellIs" dxfId="312" priority="307" operator="equal">
      <formula>"NO VÁLIDA"</formula>
    </cfRule>
    <cfRule type="cellIs" dxfId="311" priority="308" operator="equal">
      <formula>"VÁLIDA"</formula>
    </cfRule>
  </conditionalFormatting>
  <conditionalFormatting sqref="X55:Z57">
    <cfRule type="expression" dxfId="310" priority="306">
      <formula>YS="T"</formula>
    </cfRule>
  </conditionalFormatting>
  <conditionalFormatting sqref="X55:X57">
    <cfRule type="cellIs" dxfId="309" priority="305" operator="equal">
      <formula>0</formula>
    </cfRule>
  </conditionalFormatting>
  <conditionalFormatting sqref="Z54">
    <cfRule type="cellIs" dxfId="308" priority="303" operator="equal">
      <formula>"NO VÁLIDA"</formula>
    </cfRule>
    <cfRule type="cellIs" dxfId="307" priority="304" operator="equal">
      <formula>"VÁLIDA"</formula>
    </cfRule>
  </conditionalFormatting>
  <conditionalFormatting sqref="X54:Z54">
    <cfRule type="expression" dxfId="306" priority="302">
      <formula>YS="T"</formula>
    </cfRule>
  </conditionalFormatting>
  <conditionalFormatting sqref="X54">
    <cfRule type="cellIs" dxfId="305" priority="301" operator="equal">
      <formula>0</formula>
    </cfRule>
  </conditionalFormatting>
  <conditionalFormatting sqref="Z84:Z85">
    <cfRule type="cellIs" dxfId="304" priority="299" operator="equal">
      <formula>"NO VÁLIDA"</formula>
    </cfRule>
    <cfRule type="cellIs" dxfId="303" priority="300" operator="equal">
      <formula>"VÁLIDA"</formula>
    </cfRule>
  </conditionalFormatting>
  <conditionalFormatting sqref="X85:Z85">
    <cfRule type="expression" dxfId="302" priority="298">
      <formula>YS="T"</formula>
    </cfRule>
  </conditionalFormatting>
  <conditionalFormatting sqref="X84:X85">
    <cfRule type="cellIs" dxfId="301" priority="297" operator="equal">
      <formula>0</formula>
    </cfRule>
  </conditionalFormatting>
  <conditionalFormatting sqref="Z109">
    <cfRule type="cellIs" dxfId="300" priority="295" operator="equal">
      <formula>"NO VÁLIDA"</formula>
    </cfRule>
    <cfRule type="cellIs" dxfId="299" priority="296" operator="equal">
      <formula>"VÁLIDA"</formula>
    </cfRule>
  </conditionalFormatting>
  <conditionalFormatting sqref="X109:Z109">
    <cfRule type="expression" dxfId="298" priority="294" stopIfTrue="1">
      <formula>AND(ROW()=CELL("ROW"),COLUMN()=CELL("COL"))</formula>
    </cfRule>
  </conditionalFormatting>
  <conditionalFormatting sqref="Y109">
    <cfRule type="cellIs" dxfId="297" priority="293" operator="equal">
      <formula>0</formula>
    </cfRule>
  </conditionalFormatting>
  <conditionalFormatting sqref="Z60:Z66">
    <cfRule type="cellIs" dxfId="296" priority="291" operator="equal">
      <formula>"NO VÁLIDA"</formula>
    </cfRule>
    <cfRule type="cellIs" dxfId="295" priority="292" operator="equal">
      <formula>"VÁLIDA"</formula>
    </cfRule>
  </conditionalFormatting>
  <conditionalFormatting sqref="X64:Z66 X60:Z62">
    <cfRule type="expression" dxfId="294" priority="290">
      <formula>YS="T"</formula>
    </cfRule>
  </conditionalFormatting>
  <conditionalFormatting sqref="X60:X66">
    <cfRule type="cellIs" dxfId="293" priority="289" operator="equal">
      <formula>0</formula>
    </cfRule>
  </conditionalFormatting>
  <conditionalFormatting sqref="AC102 AC104:AC105 AC111:AC113 AC100">
    <cfRule type="cellIs" dxfId="292" priority="287" operator="equal">
      <formula>"PARA REVISIÓN"</formula>
    </cfRule>
    <cfRule type="cellIs" dxfId="291" priority="288" operator="equal">
      <formula>"CUMPLE"</formula>
    </cfRule>
  </conditionalFormatting>
  <conditionalFormatting sqref="AC14:AC16 AC23:AC37 AC40:AC41 AC59 AC110:AC123 AC67:AC83 AC86:AC108">
    <cfRule type="cellIs" dxfId="290" priority="285" operator="equal">
      <formula>"NO VÁLIDA"</formula>
    </cfRule>
    <cfRule type="cellIs" dxfId="289" priority="286" operator="equal">
      <formula>"VÁLIDA"</formula>
    </cfRule>
  </conditionalFormatting>
  <conditionalFormatting sqref="AB114">
    <cfRule type="cellIs" dxfId="288" priority="284" operator="notBetween">
      <formula>"RECHAZO"</formula>
      <formula>"NO ADMISIBLE"</formula>
    </cfRule>
  </conditionalFormatting>
  <conditionalFormatting sqref="AA40:AC41 AA71:AC83 AA87:AC88 AA59:AC59 AA67:AC69">
    <cfRule type="expression" dxfId="287" priority="283">
      <formula>YS="T"</formula>
    </cfRule>
  </conditionalFormatting>
  <conditionalFormatting sqref="AA13:AC14">
    <cfRule type="expression" dxfId="286" priority="282" stopIfTrue="1">
      <formula>ROW()=CELL("ROW")</formula>
    </cfRule>
  </conditionalFormatting>
  <conditionalFormatting sqref="AA16:AC16 AA32:AC33 AA40:AC40 AA80:AC81 AA27:AC27 AA96:AC108 AA25:AC25 AA110:AC123 AA88:AC88">
    <cfRule type="expression" dxfId="285" priority="281" stopIfTrue="1">
      <formula>AND(ROW()=CELL("ROW"),COLUMN()=CELL("COL"))</formula>
    </cfRule>
  </conditionalFormatting>
  <conditionalFormatting sqref="AB15 AB27 AB32 AB40 AB81 AB88 AB92 AB96 AB99 AB103:AB105 AB111">
    <cfRule type="cellIs" dxfId="284" priority="280" operator="greaterThan">
      <formula>0</formula>
    </cfRule>
  </conditionalFormatting>
  <conditionalFormatting sqref="AA16 AA28:AA31 AA33:AA37 AA41 AA82:AA83 AA89:AA91 AA93:AA95 AB100:AB102 AB106:AB108 AA23:AA26 AA59 AA86:AA87 AB110 AA67:AA80">
    <cfRule type="cellIs" dxfId="283" priority="279" operator="equal">
      <formula>0</formula>
    </cfRule>
  </conditionalFormatting>
  <conditionalFormatting sqref="AC20:AC22">
    <cfRule type="cellIs" dxfId="282" priority="277" operator="equal">
      <formula>"NO VÁLIDA"</formula>
    </cfRule>
    <cfRule type="cellIs" dxfId="281" priority="278" operator="equal">
      <formula>"VÁLIDA"</formula>
    </cfRule>
  </conditionalFormatting>
  <conditionalFormatting sqref="AA22:AC22">
    <cfRule type="expression" dxfId="280" priority="276" stopIfTrue="1">
      <formula>AND(ROW()=CELL("ROW"),COLUMN()=CELL("COL"))</formula>
    </cfRule>
  </conditionalFormatting>
  <conditionalFormatting sqref="AA20:AA22">
    <cfRule type="cellIs" dxfId="279" priority="275" operator="equal">
      <formula>0</formula>
    </cfRule>
  </conditionalFormatting>
  <conditionalFormatting sqref="AC17:AC19">
    <cfRule type="cellIs" dxfId="278" priority="273" operator="equal">
      <formula>"NO VÁLIDA"</formula>
    </cfRule>
    <cfRule type="cellIs" dxfId="277" priority="274" operator="equal">
      <formula>"VÁLIDA"</formula>
    </cfRule>
  </conditionalFormatting>
  <conditionalFormatting sqref="AA19:AC19">
    <cfRule type="expression" dxfId="276" priority="272" stopIfTrue="1">
      <formula>AND(ROW()=CELL("ROW"),COLUMN()=CELL("COL"))</formula>
    </cfRule>
  </conditionalFormatting>
  <conditionalFormatting sqref="AA17:AA19">
    <cfRule type="cellIs" dxfId="275" priority="271" operator="equal">
      <formula>0</formula>
    </cfRule>
  </conditionalFormatting>
  <conditionalFormatting sqref="AC38:AC39">
    <cfRule type="cellIs" dxfId="274" priority="269" operator="equal">
      <formula>"NO VÁLIDA"</formula>
    </cfRule>
    <cfRule type="cellIs" dxfId="273" priority="270" operator="equal">
      <formula>"VÁLIDA"</formula>
    </cfRule>
  </conditionalFormatting>
  <conditionalFormatting sqref="AA38:AC39">
    <cfRule type="expression" dxfId="272" priority="268" stopIfTrue="1">
      <formula>AND(ROW()=CELL("ROW"),COLUMN()=CELL("COL"))</formula>
    </cfRule>
  </conditionalFormatting>
  <conditionalFormatting sqref="AB38">
    <cfRule type="cellIs" dxfId="271" priority="267" operator="greaterThan">
      <formula>0</formula>
    </cfRule>
  </conditionalFormatting>
  <conditionalFormatting sqref="AA39">
    <cfRule type="cellIs" dxfId="270" priority="266" operator="equal">
      <formula>0</formula>
    </cfRule>
  </conditionalFormatting>
  <conditionalFormatting sqref="AC42:AC53 AC58">
    <cfRule type="cellIs" dxfId="269" priority="264" operator="equal">
      <formula>"NO VÁLIDA"</formula>
    </cfRule>
    <cfRule type="cellIs" dxfId="268" priority="265" operator="equal">
      <formula>"VÁLIDA"</formula>
    </cfRule>
  </conditionalFormatting>
  <conditionalFormatting sqref="AA47:AC53 AA42:AC45 AA58:AC58">
    <cfRule type="expression" dxfId="267" priority="263">
      <formula>YS="T"</formula>
    </cfRule>
  </conditionalFormatting>
  <conditionalFormatting sqref="AA42:AA53 AA58">
    <cfRule type="cellIs" dxfId="266" priority="262" operator="equal">
      <formula>0</formula>
    </cfRule>
  </conditionalFormatting>
  <conditionalFormatting sqref="AC55:AC57">
    <cfRule type="cellIs" dxfId="265" priority="260" operator="equal">
      <formula>"NO VÁLIDA"</formula>
    </cfRule>
    <cfRule type="cellIs" dxfId="264" priority="261" operator="equal">
      <formula>"VÁLIDA"</formula>
    </cfRule>
  </conditionalFormatting>
  <conditionalFormatting sqref="AA55:AC57">
    <cfRule type="expression" dxfId="263" priority="259">
      <formula>YS="T"</formula>
    </cfRule>
  </conditionalFormatting>
  <conditionalFormatting sqref="AA55:AA57">
    <cfRule type="cellIs" dxfId="262" priority="258" operator="equal">
      <formula>0</formula>
    </cfRule>
  </conditionalFormatting>
  <conditionalFormatting sqref="AC54">
    <cfRule type="cellIs" dxfId="261" priority="256" operator="equal">
      <formula>"NO VÁLIDA"</formula>
    </cfRule>
    <cfRule type="cellIs" dxfId="260" priority="257" operator="equal">
      <formula>"VÁLIDA"</formula>
    </cfRule>
  </conditionalFormatting>
  <conditionalFormatting sqref="AA54:AC54">
    <cfRule type="expression" dxfId="259" priority="255">
      <formula>YS="T"</formula>
    </cfRule>
  </conditionalFormatting>
  <conditionalFormatting sqref="AA54">
    <cfRule type="cellIs" dxfId="258" priority="254" operator="equal">
      <formula>0</formula>
    </cfRule>
  </conditionalFormatting>
  <conditionalFormatting sqref="AC84:AC85">
    <cfRule type="cellIs" dxfId="257" priority="252" operator="equal">
      <formula>"NO VÁLIDA"</formula>
    </cfRule>
    <cfRule type="cellIs" dxfId="256" priority="253" operator="equal">
      <formula>"VÁLIDA"</formula>
    </cfRule>
  </conditionalFormatting>
  <conditionalFormatting sqref="AA85:AC85">
    <cfRule type="expression" dxfId="255" priority="251">
      <formula>YS="T"</formula>
    </cfRule>
  </conditionalFormatting>
  <conditionalFormatting sqref="AA84:AA85">
    <cfRule type="cellIs" dxfId="254" priority="250" operator="equal">
      <formula>0</formula>
    </cfRule>
  </conditionalFormatting>
  <conditionalFormatting sqref="AC109">
    <cfRule type="cellIs" dxfId="253" priority="248" operator="equal">
      <formula>"NO VÁLIDA"</formula>
    </cfRule>
    <cfRule type="cellIs" dxfId="252" priority="249" operator="equal">
      <formula>"VÁLIDA"</formula>
    </cfRule>
  </conditionalFormatting>
  <conditionalFormatting sqref="AA109:AC109">
    <cfRule type="expression" dxfId="251" priority="247" stopIfTrue="1">
      <formula>AND(ROW()=CELL("ROW"),COLUMN()=CELL("COL"))</formula>
    </cfRule>
  </conditionalFormatting>
  <conditionalFormatting sqref="AB109">
    <cfRule type="cellIs" dxfId="250" priority="246" operator="equal">
      <formula>0</formula>
    </cfRule>
  </conditionalFormatting>
  <conditionalFormatting sqref="AC60:AC66">
    <cfRule type="cellIs" dxfId="249" priority="244" operator="equal">
      <formula>"NO VÁLIDA"</formula>
    </cfRule>
    <cfRule type="cellIs" dxfId="248" priority="245" operator="equal">
      <formula>"VÁLIDA"</formula>
    </cfRule>
  </conditionalFormatting>
  <conditionalFormatting sqref="AA64:AC66 AA60:AC62">
    <cfRule type="expression" dxfId="247" priority="243">
      <formula>YS="T"</formula>
    </cfRule>
  </conditionalFormatting>
  <conditionalFormatting sqref="AA60:AA66">
    <cfRule type="cellIs" dxfId="246" priority="242" operator="equal">
      <formula>0</formula>
    </cfRule>
  </conditionalFormatting>
  <conditionalFormatting sqref="AF102 AF104:AF105 AF111:AF113 AF100">
    <cfRule type="cellIs" dxfId="245" priority="240" operator="equal">
      <formula>"PARA REVISIÓN"</formula>
    </cfRule>
    <cfRule type="cellIs" dxfId="244" priority="241" operator="equal">
      <formula>"CUMPLE"</formula>
    </cfRule>
  </conditionalFormatting>
  <conditionalFormatting sqref="AF14:AF16 AF23:AF37 AF40:AF41 AF59 AF110:AF123 AF67:AF83 AF86:AF108">
    <cfRule type="cellIs" dxfId="243" priority="238" operator="equal">
      <formula>"NO VÁLIDA"</formula>
    </cfRule>
    <cfRule type="cellIs" dxfId="242" priority="239" operator="equal">
      <formula>"VÁLIDA"</formula>
    </cfRule>
  </conditionalFormatting>
  <conditionalFormatting sqref="AE114">
    <cfRule type="cellIs" dxfId="241" priority="237" operator="notBetween">
      <formula>"RECHAZO"</formula>
      <formula>"NO ADMISIBLE"</formula>
    </cfRule>
  </conditionalFormatting>
  <conditionalFormatting sqref="AD40:AF41 AD71:AF83 AD87:AF88 AD59:AF59 AD67:AF69">
    <cfRule type="expression" dxfId="240" priority="236">
      <formula>YS="T"</formula>
    </cfRule>
  </conditionalFormatting>
  <conditionalFormatting sqref="AD13:AF14">
    <cfRule type="expression" dxfId="239" priority="235" stopIfTrue="1">
      <formula>ROW()=CELL("ROW")</formula>
    </cfRule>
  </conditionalFormatting>
  <conditionalFormatting sqref="AD16:AF16 AD32:AF33 AD40:AF40 AD80:AF81 AD27:AF27 AD96:AF108 AD25:AF25 AD110:AF123 AD88:AF88">
    <cfRule type="expression" dxfId="238" priority="234" stopIfTrue="1">
      <formula>AND(ROW()=CELL("ROW"),COLUMN()=CELL("COL"))</formula>
    </cfRule>
  </conditionalFormatting>
  <conditionalFormatting sqref="AE15 AE27 AE32 AE40 AE81 AE88 AE92 AE96 AE99 AE103:AE105 AE111">
    <cfRule type="cellIs" dxfId="237" priority="233" operator="greaterThan">
      <formula>0</formula>
    </cfRule>
  </conditionalFormatting>
  <conditionalFormatting sqref="AD16 AD28:AD31 AD33:AD37 AD41 AD82:AD83 AD89:AD91 AD93:AD95 AE100:AE102 AE106:AE108 AD23:AD26 AD59 AD86:AD87 AE110 AD67:AD80">
    <cfRule type="cellIs" dxfId="236" priority="232" operator="equal">
      <formula>0</formula>
    </cfRule>
  </conditionalFormatting>
  <conditionalFormatting sqref="AF20:AF22">
    <cfRule type="cellIs" dxfId="235" priority="230" operator="equal">
      <formula>"NO VÁLIDA"</formula>
    </cfRule>
    <cfRule type="cellIs" dxfId="234" priority="231" operator="equal">
      <formula>"VÁLIDA"</formula>
    </cfRule>
  </conditionalFormatting>
  <conditionalFormatting sqref="AD22:AF22">
    <cfRule type="expression" dxfId="233" priority="229" stopIfTrue="1">
      <formula>AND(ROW()=CELL("ROW"),COLUMN()=CELL("COL"))</formula>
    </cfRule>
  </conditionalFormatting>
  <conditionalFormatting sqref="AD20:AD22">
    <cfRule type="cellIs" dxfId="232" priority="228" operator="equal">
      <formula>0</formula>
    </cfRule>
  </conditionalFormatting>
  <conditionalFormatting sqref="AF17:AF19">
    <cfRule type="cellIs" dxfId="231" priority="226" operator="equal">
      <formula>"NO VÁLIDA"</formula>
    </cfRule>
    <cfRule type="cellIs" dxfId="230" priority="227" operator="equal">
      <formula>"VÁLIDA"</formula>
    </cfRule>
  </conditionalFormatting>
  <conditionalFormatting sqref="AD19:AF19">
    <cfRule type="expression" dxfId="229" priority="225" stopIfTrue="1">
      <formula>AND(ROW()=CELL("ROW"),COLUMN()=CELL("COL"))</formula>
    </cfRule>
  </conditionalFormatting>
  <conditionalFormatting sqref="AD17:AD19">
    <cfRule type="cellIs" dxfId="228" priority="224" operator="equal">
      <formula>0</formula>
    </cfRule>
  </conditionalFormatting>
  <conditionalFormatting sqref="AF38:AF39">
    <cfRule type="cellIs" dxfId="227" priority="222" operator="equal">
      <formula>"NO VÁLIDA"</formula>
    </cfRule>
    <cfRule type="cellIs" dxfId="226" priority="223" operator="equal">
      <formula>"VÁLIDA"</formula>
    </cfRule>
  </conditionalFormatting>
  <conditionalFormatting sqref="AD38:AF39">
    <cfRule type="expression" dxfId="225" priority="221" stopIfTrue="1">
      <formula>AND(ROW()=CELL("ROW"),COLUMN()=CELL("COL"))</formula>
    </cfRule>
  </conditionalFormatting>
  <conditionalFormatting sqref="AE38">
    <cfRule type="cellIs" dxfId="224" priority="220" operator="greaterThan">
      <formula>0</formula>
    </cfRule>
  </conditionalFormatting>
  <conditionalFormatting sqref="AD39">
    <cfRule type="cellIs" dxfId="223" priority="219" operator="equal">
      <formula>0</formula>
    </cfRule>
  </conditionalFormatting>
  <conditionalFormatting sqref="AF42:AF53 AF58">
    <cfRule type="cellIs" dxfId="222" priority="217" operator="equal">
      <formula>"NO VÁLIDA"</formula>
    </cfRule>
    <cfRule type="cellIs" dxfId="221" priority="218" operator="equal">
      <formula>"VÁLIDA"</formula>
    </cfRule>
  </conditionalFormatting>
  <conditionalFormatting sqref="AD47:AF53 AD42:AF45 AD58:AF58">
    <cfRule type="expression" dxfId="220" priority="216">
      <formula>YS="T"</formula>
    </cfRule>
  </conditionalFormatting>
  <conditionalFormatting sqref="AD42:AD53 AD58">
    <cfRule type="cellIs" dxfId="219" priority="215" operator="equal">
      <formula>0</formula>
    </cfRule>
  </conditionalFormatting>
  <conditionalFormatting sqref="AF55:AF57">
    <cfRule type="cellIs" dxfId="218" priority="213" operator="equal">
      <formula>"NO VÁLIDA"</formula>
    </cfRule>
    <cfRule type="cellIs" dxfId="217" priority="214" operator="equal">
      <formula>"VÁLIDA"</formula>
    </cfRule>
  </conditionalFormatting>
  <conditionalFormatting sqref="AD55:AF57">
    <cfRule type="expression" dxfId="216" priority="212">
      <formula>YS="T"</formula>
    </cfRule>
  </conditionalFormatting>
  <conditionalFormatting sqref="AD55:AD57">
    <cfRule type="cellIs" dxfId="215" priority="211" operator="equal">
      <formula>0</formula>
    </cfRule>
  </conditionalFormatting>
  <conditionalFormatting sqref="AF54">
    <cfRule type="cellIs" dxfId="214" priority="209" operator="equal">
      <formula>"NO VÁLIDA"</formula>
    </cfRule>
    <cfRule type="cellIs" dxfId="213" priority="210" operator="equal">
      <formula>"VÁLIDA"</formula>
    </cfRule>
  </conditionalFormatting>
  <conditionalFormatting sqref="AD54:AF54">
    <cfRule type="expression" dxfId="212" priority="208">
      <formula>YS="T"</formula>
    </cfRule>
  </conditionalFormatting>
  <conditionalFormatting sqref="AD54">
    <cfRule type="cellIs" dxfId="211" priority="207" operator="equal">
      <formula>0</formula>
    </cfRule>
  </conditionalFormatting>
  <conditionalFormatting sqref="AF84:AF85">
    <cfRule type="cellIs" dxfId="210" priority="205" operator="equal">
      <formula>"NO VÁLIDA"</formula>
    </cfRule>
    <cfRule type="cellIs" dxfId="209" priority="206" operator="equal">
      <formula>"VÁLIDA"</formula>
    </cfRule>
  </conditionalFormatting>
  <conditionalFormatting sqref="AD85:AF85">
    <cfRule type="expression" dxfId="208" priority="204">
      <formula>YS="T"</formula>
    </cfRule>
  </conditionalFormatting>
  <conditionalFormatting sqref="AD84:AD85">
    <cfRule type="cellIs" dxfId="207" priority="203" operator="equal">
      <formula>0</formula>
    </cfRule>
  </conditionalFormatting>
  <conditionalFormatting sqref="AF109">
    <cfRule type="cellIs" dxfId="206" priority="201" operator="equal">
      <formula>"NO VÁLIDA"</formula>
    </cfRule>
    <cfRule type="cellIs" dxfId="205" priority="202" operator="equal">
      <formula>"VÁLIDA"</formula>
    </cfRule>
  </conditionalFormatting>
  <conditionalFormatting sqref="AD109:AF109">
    <cfRule type="expression" dxfId="204" priority="200" stopIfTrue="1">
      <formula>AND(ROW()=CELL("ROW"),COLUMN()=CELL("COL"))</formula>
    </cfRule>
  </conditionalFormatting>
  <conditionalFormatting sqref="AE109">
    <cfRule type="cellIs" dxfId="203" priority="199" operator="equal">
      <formula>0</formula>
    </cfRule>
  </conditionalFormatting>
  <conditionalFormatting sqref="AF60:AF66">
    <cfRule type="cellIs" dxfId="202" priority="197" operator="equal">
      <formula>"NO VÁLIDA"</formula>
    </cfRule>
    <cfRule type="cellIs" dxfId="201" priority="198" operator="equal">
      <formula>"VÁLIDA"</formula>
    </cfRule>
  </conditionalFormatting>
  <conditionalFormatting sqref="AD64:AF66 AD60:AF62">
    <cfRule type="expression" dxfId="200" priority="196">
      <formula>YS="T"</formula>
    </cfRule>
  </conditionalFormatting>
  <conditionalFormatting sqref="AD60:AD66">
    <cfRule type="cellIs" dxfId="199" priority="195" operator="equal">
      <formula>0</formula>
    </cfRule>
  </conditionalFormatting>
  <conditionalFormatting sqref="AI102 AI104:AI105 AI111:AI113 AI100">
    <cfRule type="cellIs" dxfId="198" priority="193" operator="equal">
      <formula>"PARA REVISIÓN"</formula>
    </cfRule>
    <cfRule type="cellIs" dxfId="197" priority="194" operator="equal">
      <formula>"CUMPLE"</formula>
    </cfRule>
  </conditionalFormatting>
  <conditionalFormatting sqref="AI14:AI16 AI23:AI37 AI40:AI41 AI59 AI110:AI123 AI67:AI83 AI86:AI108">
    <cfRule type="cellIs" dxfId="196" priority="191" operator="equal">
      <formula>"NO VÁLIDA"</formula>
    </cfRule>
    <cfRule type="cellIs" dxfId="195" priority="192" operator="equal">
      <formula>"VÁLIDA"</formula>
    </cfRule>
  </conditionalFormatting>
  <conditionalFormatting sqref="AH114">
    <cfRule type="cellIs" dxfId="194" priority="190" operator="notBetween">
      <formula>"RECHAZO"</formula>
      <formula>"NO ADMISIBLE"</formula>
    </cfRule>
  </conditionalFormatting>
  <conditionalFormatting sqref="AG40:AI41 AG71:AI83 AG87:AI88 AG59:AI59 AG67:AI69">
    <cfRule type="expression" dxfId="193" priority="189">
      <formula>YS="T"</formula>
    </cfRule>
  </conditionalFormatting>
  <conditionalFormatting sqref="AG13:AI14">
    <cfRule type="expression" dxfId="192" priority="188" stopIfTrue="1">
      <formula>ROW()=CELL("ROW")</formula>
    </cfRule>
  </conditionalFormatting>
  <conditionalFormatting sqref="AG16:AI16 AG32:AI33 AG40:AI40 AG80:AI81 AG27:AI27 AG96:AI108 AG25:AI25 AG110:AI123 AG88:AI88">
    <cfRule type="expression" dxfId="191" priority="187" stopIfTrue="1">
      <formula>AND(ROW()=CELL("ROW"),COLUMN()=CELL("COL"))</formula>
    </cfRule>
  </conditionalFormatting>
  <conditionalFormatting sqref="AH15 AH27 AH32 AH40 AH81 AH88 AH92 AH96 AH99 AH103:AH105 AH111">
    <cfRule type="cellIs" dxfId="190" priority="186" operator="greaterThan">
      <formula>0</formula>
    </cfRule>
  </conditionalFormatting>
  <conditionalFormatting sqref="AG16 AG28:AG31 AG33:AG37 AG41 AG82:AG83 AG89:AG91 AG93:AG95 AH100:AH102 AH106:AH108 AG23:AG26 AG59 AG86:AG87 AH110 AG67:AG80">
    <cfRule type="cellIs" dxfId="189" priority="185" operator="equal">
      <formula>0</formula>
    </cfRule>
  </conditionalFormatting>
  <conditionalFormatting sqref="AI20:AI22">
    <cfRule type="cellIs" dxfId="188" priority="183" operator="equal">
      <formula>"NO VÁLIDA"</formula>
    </cfRule>
    <cfRule type="cellIs" dxfId="187" priority="184" operator="equal">
      <formula>"VÁLIDA"</formula>
    </cfRule>
  </conditionalFormatting>
  <conditionalFormatting sqref="AG22:AI22">
    <cfRule type="expression" dxfId="186" priority="182" stopIfTrue="1">
      <formula>AND(ROW()=CELL("ROW"),COLUMN()=CELL("COL"))</formula>
    </cfRule>
  </conditionalFormatting>
  <conditionalFormatting sqref="AG20:AG22">
    <cfRule type="cellIs" dxfId="185" priority="181" operator="equal">
      <formula>0</formula>
    </cfRule>
  </conditionalFormatting>
  <conditionalFormatting sqref="AI17:AI19">
    <cfRule type="cellIs" dxfId="184" priority="179" operator="equal">
      <formula>"NO VÁLIDA"</formula>
    </cfRule>
    <cfRule type="cellIs" dxfId="183" priority="180" operator="equal">
      <formula>"VÁLIDA"</formula>
    </cfRule>
  </conditionalFormatting>
  <conditionalFormatting sqref="AG19:AI19">
    <cfRule type="expression" dxfId="182" priority="178" stopIfTrue="1">
      <formula>AND(ROW()=CELL("ROW"),COLUMN()=CELL("COL"))</formula>
    </cfRule>
  </conditionalFormatting>
  <conditionalFormatting sqref="AG17:AG19">
    <cfRule type="cellIs" dxfId="181" priority="177" operator="equal">
      <formula>0</formula>
    </cfRule>
  </conditionalFormatting>
  <conditionalFormatting sqref="AI38:AI39">
    <cfRule type="cellIs" dxfId="180" priority="175" operator="equal">
      <formula>"NO VÁLIDA"</formula>
    </cfRule>
    <cfRule type="cellIs" dxfId="179" priority="176" operator="equal">
      <formula>"VÁLIDA"</formula>
    </cfRule>
  </conditionalFormatting>
  <conditionalFormatting sqref="AG38:AI39">
    <cfRule type="expression" dxfId="178" priority="174" stopIfTrue="1">
      <formula>AND(ROW()=CELL("ROW"),COLUMN()=CELL("COL"))</formula>
    </cfRule>
  </conditionalFormatting>
  <conditionalFormatting sqref="AH38">
    <cfRule type="cellIs" dxfId="177" priority="173" operator="greaterThan">
      <formula>0</formula>
    </cfRule>
  </conditionalFormatting>
  <conditionalFormatting sqref="AG39">
    <cfRule type="cellIs" dxfId="176" priority="172" operator="equal">
      <formula>0</formula>
    </cfRule>
  </conditionalFormatting>
  <conditionalFormatting sqref="AI42:AI53 AI58">
    <cfRule type="cellIs" dxfId="175" priority="170" operator="equal">
      <formula>"NO VÁLIDA"</formula>
    </cfRule>
    <cfRule type="cellIs" dxfId="174" priority="171" operator="equal">
      <formula>"VÁLIDA"</formula>
    </cfRule>
  </conditionalFormatting>
  <conditionalFormatting sqref="AG47:AI53 AG42:AI45 AG58:AI58">
    <cfRule type="expression" dxfId="173" priority="169">
      <formula>YS="T"</formula>
    </cfRule>
  </conditionalFormatting>
  <conditionalFormatting sqref="AG42:AG53 AG58">
    <cfRule type="cellIs" dxfId="172" priority="168" operator="equal">
      <formula>0</formula>
    </cfRule>
  </conditionalFormatting>
  <conditionalFormatting sqref="AI55:AI57">
    <cfRule type="cellIs" dxfId="171" priority="166" operator="equal">
      <formula>"NO VÁLIDA"</formula>
    </cfRule>
    <cfRule type="cellIs" dxfId="170" priority="167" operator="equal">
      <formula>"VÁLIDA"</formula>
    </cfRule>
  </conditionalFormatting>
  <conditionalFormatting sqref="AG55:AI57">
    <cfRule type="expression" dxfId="169" priority="165">
      <formula>YS="T"</formula>
    </cfRule>
  </conditionalFormatting>
  <conditionalFormatting sqref="AG55:AG57">
    <cfRule type="cellIs" dxfId="168" priority="164" operator="equal">
      <formula>0</formula>
    </cfRule>
  </conditionalFormatting>
  <conditionalFormatting sqref="AI54">
    <cfRule type="cellIs" dxfId="167" priority="162" operator="equal">
      <formula>"NO VÁLIDA"</formula>
    </cfRule>
    <cfRule type="cellIs" dxfId="166" priority="163" operator="equal">
      <formula>"VÁLIDA"</formula>
    </cfRule>
  </conditionalFormatting>
  <conditionalFormatting sqref="AG54:AI54">
    <cfRule type="expression" dxfId="165" priority="161">
      <formula>YS="T"</formula>
    </cfRule>
  </conditionalFormatting>
  <conditionalFormatting sqref="AG54">
    <cfRule type="cellIs" dxfId="164" priority="160" operator="equal">
      <formula>0</formula>
    </cfRule>
  </conditionalFormatting>
  <conditionalFormatting sqref="AI84:AI85">
    <cfRule type="cellIs" dxfId="163" priority="158" operator="equal">
      <formula>"NO VÁLIDA"</formula>
    </cfRule>
    <cfRule type="cellIs" dxfId="162" priority="159" operator="equal">
      <formula>"VÁLIDA"</formula>
    </cfRule>
  </conditionalFormatting>
  <conditionalFormatting sqref="AG85:AI85">
    <cfRule type="expression" dxfId="161" priority="157">
      <formula>YS="T"</formula>
    </cfRule>
  </conditionalFormatting>
  <conditionalFormatting sqref="AG84:AG85">
    <cfRule type="cellIs" dxfId="160" priority="156" operator="equal">
      <formula>0</formula>
    </cfRule>
  </conditionalFormatting>
  <conditionalFormatting sqref="AI109">
    <cfRule type="cellIs" dxfId="159" priority="154" operator="equal">
      <formula>"NO VÁLIDA"</formula>
    </cfRule>
    <cfRule type="cellIs" dxfId="158" priority="155" operator="equal">
      <formula>"VÁLIDA"</formula>
    </cfRule>
  </conditionalFormatting>
  <conditionalFormatting sqref="AG109:AI109">
    <cfRule type="expression" dxfId="157" priority="153" stopIfTrue="1">
      <formula>AND(ROW()=CELL("ROW"),COLUMN()=CELL("COL"))</formula>
    </cfRule>
  </conditionalFormatting>
  <conditionalFormatting sqref="AH109">
    <cfRule type="cellIs" dxfId="156" priority="152" operator="equal">
      <formula>0</formula>
    </cfRule>
  </conditionalFormatting>
  <conditionalFormatting sqref="AI60:AI66">
    <cfRule type="cellIs" dxfId="155" priority="150" operator="equal">
      <formula>"NO VÁLIDA"</formula>
    </cfRule>
    <cfRule type="cellIs" dxfId="154" priority="151" operator="equal">
      <formula>"VÁLIDA"</formula>
    </cfRule>
  </conditionalFormatting>
  <conditionalFormatting sqref="AG64:AI66 AG60:AI62">
    <cfRule type="expression" dxfId="153" priority="149">
      <formula>YS="T"</formula>
    </cfRule>
  </conditionalFormatting>
  <conditionalFormatting sqref="AG60:AG66">
    <cfRule type="cellIs" dxfId="152" priority="148" operator="equal">
      <formula>0</formula>
    </cfRule>
  </conditionalFormatting>
  <conditionalFormatting sqref="AL102 AL104:AL105 AL111:AL113 AL100">
    <cfRule type="cellIs" dxfId="151" priority="146" operator="equal">
      <formula>"PARA REVISIÓN"</formula>
    </cfRule>
    <cfRule type="cellIs" dxfId="150" priority="147" operator="equal">
      <formula>"CUMPLE"</formula>
    </cfRule>
  </conditionalFormatting>
  <conditionalFormatting sqref="AL14:AL16 AL23:AL37 AL40:AL41 AL59 AL110:AL123 AL67:AL83 AL86:AL108">
    <cfRule type="cellIs" dxfId="149" priority="144" operator="equal">
      <formula>"NO VÁLIDA"</formula>
    </cfRule>
    <cfRule type="cellIs" dxfId="148" priority="145" operator="equal">
      <formula>"VÁLIDA"</formula>
    </cfRule>
  </conditionalFormatting>
  <conditionalFormatting sqref="AK114">
    <cfRule type="cellIs" dxfId="147" priority="143" operator="notBetween">
      <formula>"RECHAZO"</formula>
      <formula>"NO ADMISIBLE"</formula>
    </cfRule>
  </conditionalFormatting>
  <conditionalFormatting sqref="AJ40:AL41 AJ87:AL88 AJ59:AL59 AJ67:AL69 AJ71:AL83 AJ66:AJ79">
    <cfRule type="expression" dxfId="146" priority="142">
      <formula>YS="T"</formula>
    </cfRule>
  </conditionalFormatting>
  <conditionalFormatting sqref="AJ13:AL14">
    <cfRule type="expression" dxfId="145" priority="141" stopIfTrue="1">
      <formula>ROW()=CELL("ROW")</formula>
    </cfRule>
  </conditionalFormatting>
  <conditionalFormatting sqref="AJ16:AL16 AJ32:AL33 AJ40:AL40 AJ80:AL81 AJ27:AL27 AJ96:AL108 AJ25:AL25 AJ110:AL123 AJ88:AL88">
    <cfRule type="expression" dxfId="144" priority="140" stopIfTrue="1">
      <formula>AND(ROW()=CELL("ROW"),COLUMN()=CELL("COL"))</formula>
    </cfRule>
  </conditionalFormatting>
  <conditionalFormatting sqref="AK15 AK27 AK32 AK40 AK81 AK88 AK92 AK96 AK99 AK103:AK105 AK111">
    <cfRule type="cellIs" dxfId="143" priority="139" operator="greaterThan">
      <formula>0</formula>
    </cfRule>
  </conditionalFormatting>
  <conditionalFormatting sqref="AJ16 AJ28:AJ31 AJ33:AJ37 AJ41 AJ82:AJ83 AJ89:AJ91 AJ93:AJ95 AK100:AK102 AK106:AK108 AJ23:AJ26 AJ59 AJ86:AJ87 AK110 AJ66:AJ80">
    <cfRule type="cellIs" dxfId="142" priority="138" operator="equal">
      <formula>0</formula>
    </cfRule>
  </conditionalFormatting>
  <conditionalFormatting sqref="AL20:AL22">
    <cfRule type="cellIs" dxfId="141" priority="136" operator="equal">
      <formula>"NO VÁLIDA"</formula>
    </cfRule>
    <cfRule type="cellIs" dxfId="140" priority="137" operator="equal">
      <formula>"VÁLIDA"</formula>
    </cfRule>
  </conditionalFormatting>
  <conditionalFormatting sqref="AJ22:AL22">
    <cfRule type="expression" dxfId="139" priority="135" stopIfTrue="1">
      <formula>AND(ROW()=CELL("ROW"),COLUMN()=CELL("COL"))</formula>
    </cfRule>
  </conditionalFormatting>
  <conditionalFormatting sqref="AJ20:AJ22">
    <cfRule type="cellIs" dxfId="138" priority="134" operator="equal">
      <formula>0</formula>
    </cfRule>
  </conditionalFormatting>
  <conditionalFormatting sqref="AL17:AL19">
    <cfRule type="cellIs" dxfId="137" priority="132" operator="equal">
      <formula>"NO VÁLIDA"</formula>
    </cfRule>
    <cfRule type="cellIs" dxfId="136" priority="133" operator="equal">
      <formula>"VÁLIDA"</formula>
    </cfRule>
  </conditionalFormatting>
  <conditionalFormatting sqref="AJ19:AL19">
    <cfRule type="expression" dxfId="135" priority="131" stopIfTrue="1">
      <formula>AND(ROW()=CELL("ROW"),COLUMN()=CELL("COL"))</formula>
    </cfRule>
  </conditionalFormatting>
  <conditionalFormatting sqref="AJ17:AJ19">
    <cfRule type="cellIs" dxfId="134" priority="130" operator="equal">
      <formula>0</formula>
    </cfRule>
  </conditionalFormatting>
  <conditionalFormatting sqref="AL38:AL39">
    <cfRule type="cellIs" dxfId="133" priority="128" operator="equal">
      <formula>"NO VÁLIDA"</formula>
    </cfRule>
    <cfRule type="cellIs" dxfId="132" priority="129" operator="equal">
      <formula>"VÁLIDA"</formula>
    </cfRule>
  </conditionalFormatting>
  <conditionalFormatting sqref="AJ38:AL39">
    <cfRule type="expression" dxfId="131" priority="127" stopIfTrue="1">
      <formula>AND(ROW()=CELL("ROW"),COLUMN()=CELL("COL"))</formula>
    </cfRule>
  </conditionalFormatting>
  <conditionalFormatting sqref="AK38">
    <cfRule type="cellIs" dxfId="130" priority="126" operator="greaterThan">
      <formula>0</formula>
    </cfRule>
  </conditionalFormatting>
  <conditionalFormatting sqref="AJ39">
    <cfRule type="cellIs" dxfId="129" priority="125" operator="equal">
      <formula>0</formula>
    </cfRule>
  </conditionalFormatting>
  <conditionalFormatting sqref="AL42:AL53 AL58">
    <cfRule type="cellIs" dxfId="128" priority="123" operator="equal">
      <formula>"NO VÁLIDA"</formula>
    </cfRule>
    <cfRule type="cellIs" dxfId="127" priority="124" operator="equal">
      <formula>"VÁLIDA"</formula>
    </cfRule>
  </conditionalFormatting>
  <conditionalFormatting sqref="AJ47:AL53 AJ42:AL45 AJ58:AL58">
    <cfRule type="expression" dxfId="126" priority="122">
      <formula>YS="T"</formula>
    </cfRule>
  </conditionalFormatting>
  <conditionalFormatting sqref="AJ42:AJ53 AJ58">
    <cfRule type="cellIs" dxfId="125" priority="121" operator="equal">
      <formula>0</formula>
    </cfRule>
  </conditionalFormatting>
  <conditionalFormatting sqref="AL55:AL57">
    <cfRule type="cellIs" dxfId="124" priority="119" operator="equal">
      <formula>"NO VÁLIDA"</formula>
    </cfRule>
    <cfRule type="cellIs" dxfId="123" priority="120" operator="equal">
      <formula>"VÁLIDA"</formula>
    </cfRule>
  </conditionalFormatting>
  <conditionalFormatting sqref="AJ55:AL57">
    <cfRule type="expression" dxfId="122" priority="118">
      <formula>YS="T"</formula>
    </cfRule>
  </conditionalFormatting>
  <conditionalFormatting sqref="AJ55:AJ57">
    <cfRule type="cellIs" dxfId="121" priority="117" operator="equal">
      <formula>0</formula>
    </cfRule>
  </conditionalFormatting>
  <conditionalFormatting sqref="AL54">
    <cfRule type="cellIs" dxfId="120" priority="115" operator="equal">
      <formula>"NO VÁLIDA"</formula>
    </cfRule>
    <cfRule type="cellIs" dxfId="119" priority="116" operator="equal">
      <formula>"VÁLIDA"</formula>
    </cfRule>
  </conditionalFormatting>
  <conditionalFormatting sqref="AJ54:AL54">
    <cfRule type="expression" dxfId="118" priority="114">
      <formula>YS="T"</formula>
    </cfRule>
  </conditionalFormatting>
  <conditionalFormatting sqref="AJ54">
    <cfRule type="cellIs" dxfId="117" priority="113" operator="equal">
      <formula>0</formula>
    </cfRule>
  </conditionalFormatting>
  <conditionalFormatting sqref="AL84:AL85">
    <cfRule type="cellIs" dxfId="116" priority="111" operator="equal">
      <formula>"NO VÁLIDA"</formula>
    </cfRule>
    <cfRule type="cellIs" dxfId="115" priority="112" operator="equal">
      <formula>"VÁLIDA"</formula>
    </cfRule>
  </conditionalFormatting>
  <conditionalFormatting sqref="AJ85:AL85">
    <cfRule type="expression" dxfId="114" priority="110">
      <formula>YS="T"</formula>
    </cfRule>
  </conditionalFormatting>
  <conditionalFormatting sqref="AJ84:AJ85">
    <cfRule type="cellIs" dxfId="113" priority="109" operator="equal">
      <formula>0</formula>
    </cfRule>
  </conditionalFormatting>
  <conditionalFormatting sqref="AL109">
    <cfRule type="cellIs" dxfId="112" priority="107" operator="equal">
      <formula>"NO VÁLIDA"</formula>
    </cfRule>
    <cfRule type="cellIs" dxfId="111" priority="108" operator="equal">
      <formula>"VÁLIDA"</formula>
    </cfRule>
  </conditionalFormatting>
  <conditionalFormatting sqref="AJ109:AL109">
    <cfRule type="expression" dxfId="110" priority="106" stopIfTrue="1">
      <formula>AND(ROW()=CELL("ROW"),COLUMN()=CELL("COL"))</formula>
    </cfRule>
  </conditionalFormatting>
  <conditionalFormatting sqref="AK109">
    <cfRule type="cellIs" dxfId="109" priority="105" operator="equal">
      <formula>0</formula>
    </cfRule>
  </conditionalFormatting>
  <conditionalFormatting sqref="AL60:AL66">
    <cfRule type="cellIs" dxfId="108" priority="103" operator="equal">
      <formula>"NO VÁLIDA"</formula>
    </cfRule>
    <cfRule type="cellIs" dxfId="107" priority="104" operator="equal">
      <formula>"VÁLIDA"</formula>
    </cfRule>
  </conditionalFormatting>
  <conditionalFormatting sqref="AJ60:AL62 AJ64:AL66 AJ65:AJ71">
    <cfRule type="expression" dxfId="106" priority="102">
      <formula>YS="T"</formula>
    </cfRule>
  </conditionalFormatting>
  <conditionalFormatting sqref="AJ60:AJ71">
    <cfRule type="cellIs" dxfId="105" priority="101" operator="equal">
      <formula>0</formula>
    </cfRule>
  </conditionalFormatting>
  <conditionalFormatting sqref="AO102 AO104:AO105 AO111:AO113 AO100">
    <cfRule type="cellIs" dxfId="104" priority="99" operator="equal">
      <formula>"PARA REVISIÓN"</formula>
    </cfRule>
    <cfRule type="cellIs" dxfId="103" priority="100" operator="equal">
      <formula>"CUMPLE"</formula>
    </cfRule>
  </conditionalFormatting>
  <conditionalFormatting sqref="AO14:AO16 AO23:AO37 AO40:AO41 AO59 AO110:AO123 AO67:AO83 AO86:AO108">
    <cfRule type="cellIs" dxfId="102" priority="97" operator="equal">
      <formula>"NO VÁLIDA"</formula>
    </cfRule>
    <cfRule type="cellIs" dxfId="101" priority="98" operator="equal">
      <formula>"VÁLIDA"</formula>
    </cfRule>
  </conditionalFormatting>
  <conditionalFormatting sqref="AN114">
    <cfRule type="cellIs" dxfId="100" priority="96" operator="notBetween">
      <formula>"RECHAZO"</formula>
      <formula>"NO ADMISIBLE"</formula>
    </cfRule>
  </conditionalFormatting>
  <conditionalFormatting sqref="AM40:AO41 AM71:AO83 AM87:AO88 AM59:AO59 AM67:AO69">
    <cfRule type="expression" dxfId="99" priority="95">
      <formula>YS="T"</formula>
    </cfRule>
  </conditionalFormatting>
  <conditionalFormatting sqref="AM13:AO14">
    <cfRule type="expression" dxfId="98" priority="94" stopIfTrue="1">
      <formula>ROW()=CELL("ROW")</formula>
    </cfRule>
  </conditionalFormatting>
  <conditionalFormatting sqref="AM16:AO16 AM32:AO33 AM40:AO40 AM80:AO81 AM27:AO27 AM96:AO108 AM25:AO25 AM110:AO123 AM88:AO88">
    <cfRule type="expression" dxfId="97" priority="93" stopIfTrue="1">
      <formula>AND(ROW()=CELL("ROW"),COLUMN()=CELL("COL"))</formula>
    </cfRule>
  </conditionalFormatting>
  <conditionalFormatting sqref="AN15 AN27 AN32 AN40 AN81 AN88 AN92 AN96 AN99 AN103:AN105 AN111">
    <cfRule type="cellIs" dxfId="96" priority="92" operator="greaterThan">
      <formula>0</formula>
    </cfRule>
  </conditionalFormatting>
  <conditionalFormatting sqref="AM16 AM28:AM31 AM33:AM37 AM41 AM82:AM83 AM89:AM91 AM93:AM95 AN100:AN102 AN106:AN108 AM23:AM26 AM59 AM86:AM87 AN110 AM67:AM80">
    <cfRule type="cellIs" dxfId="95" priority="91" operator="equal">
      <formula>0</formula>
    </cfRule>
  </conditionalFormatting>
  <conditionalFormatting sqref="AO20:AO22">
    <cfRule type="cellIs" dxfId="94" priority="89" operator="equal">
      <formula>"NO VÁLIDA"</formula>
    </cfRule>
    <cfRule type="cellIs" dxfId="93" priority="90" operator="equal">
      <formula>"VÁLIDA"</formula>
    </cfRule>
  </conditionalFormatting>
  <conditionalFormatting sqref="AM22:AO22">
    <cfRule type="expression" dxfId="92" priority="88" stopIfTrue="1">
      <formula>AND(ROW()=CELL("ROW"),COLUMN()=CELL("COL"))</formula>
    </cfRule>
  </conditionalFormatting>
  <conditionalFormatting sqref="AM20:AM22">
    <cfRule type="cellIs" dxfId="91" priority="87" operator="equal">
      <formula>0</formula>
    </cfRule>
  </conditionalFormatting>
  <conditionalFormatting sqref="AO17:AO19">
    <cfRule type="cellIs" dxfId="90" priority="85" operator="equal">
      <formula>"NO VÁLIDA"</formula>
    </cfRule>
    <cfRule type="cellIs" dxfId="89" priority="86" operator="equal">
      <formula>"VÁLIDA"</formula>
    </cfRule>
  </conditionalFormatting>
  <conditionalFormatting sqref="AM19:AO19">
    <cfRule type="expression" dxfId="88" priority="84" stopIfTrue="1">
      <formula>AND(ROW()=CELL("ROW"),COLUMN()=CELL("COL"))</formula>
    </cfRule>
  </conditionalFormatting>
  <conditionalFormatting sqref="AM17:AM19">
    <cfRule type="cellIs" dxfId="87" priority="83" operator="equal">
      <formula>0</formula>
    </cfRule>
  </conditionalFormatting>
  <conditionalFormatting sqref="AO38:AO39">
    <cfRule type="cellIs" dxfId="86" priority="81" operator="equal">
      <formula>"NO VÁLIDA"</formula>
    </cfRule>
    <cfRule type="cellIs" dxfId="85" priority="82" operator="equal">
      <formula>"VÁLIDA"</formula>
    </cfRule>
  </conditionalFormatting>
  <conditionalFormatting sqref="AM38:AO39">
    <cfRule type="expression" dxfId="84" priority="80" stopIfTrue="1">
      <formula>AND(ROW()=CELL("ROW"),COLUMN()=CELL("COL"))</formula>
    </cfRule>
  </conditionalFormatting>
  <conditionalFormatting sqref="AN38">
    <cfRule type="cellIs" dxfId="83" priority="79" operator="greaterThan">
      <formula>0</formula>
    </cfRule>
  </conditionalFormatting>
  <conditionalFormatting sqref="AM39">
    <cfRule type="cellIs" dxfId="82" priority="78" operator="equal">
      <formula>0</formula>
    </cfRule>
  </conditionalFormatting>
  <conditionalFormatting sqref="AO42:AO53 AO58">
    <cfRule type="cellIs" dxfId="81" priority="76" operator="equal">
      <formula>"NO VÁLIDA"</formula>
    </cfRule>
    <cfRule type="cellIs" dxfId="80" priority="77" operator="equal">
      <formula>"VÁLIDA"</formula>
    </cfRule>
  </conditionalFormatting>
  <conditionalFormatting sqref="AM47:AO53 AM42:AO45 AM58:AO58">
    <cfRule type="expression" dxfId="79" priority="75">
      <formula>YS="T"</formula>
    </cfRule>
  </conditionalFormatting>
  <conditionalFormatting sqref="AM42:AM53 AM58">
    <cfRule type="cellIs" dxfId="78" priority="74" operator="equal">
      <formula>0</formula>
    </cfRule>
  </conditionalFormatting>
  <conditionalFormatting sqref="AO55:AO57">
    <cfRule type="cellIs" dxfId="77" priority="72" operator="equal">
      <formula>"NO VÁLIDA"</formula>
    </cfRule>
    <cfRule type="cellIs" dxfId="76" priority="73" operator="equal">
      <formula>"VÁLIDA"</formula>
    </cfRule>
  </conditionalFormatting>
  <conditionalFormatting sqref="AM55:AO57">
    <cfRule type="expression" dxfId="75" priority="71">
      <formula>YS="T"</formula>
    </cfRule>
  </conditionalFormatting>
  <conditionalFormatting sqref="AM55:AM57">
    <cfRule type="cellIs" dxfId="74" priority="70" operator="equal">
      <formula>0</formula>
    </cfRule>
  </conditionalFormatting>
  <conditionalFormatting sqref="AO54">
    <cfRule type="cellIs" dxfId="73" priority="68" operator="equal">
      <formula>"NO VÁLIDA"</formula>
    </cfRule>
    <cfRule type="cellIs" dxfId="72" priority="69" operator="equal">
      <formula>"VÁLIDA"</formula>
    </cfRule>
  </conditionalFormatting>
  <conditionalFormatting sqref="AM54:AO54">
    <cfRule type="expression" dxfId="71" priority="67">
      <formula>YS="T"</formula>
    </cfRule>
  </conditionalFormatting>
  <conditionalFormatting sqref="AM54">
    <cfRule type="cellIs" dxfId="70" priority="66" operator="equal">
      <formula>0</formula>
    </cfRule>
  </conditionalFormatting>
  <conditionalFormatting sqref="AO84:AO85">
    <cfRule type="cellIs" dxfId="69" priority="64" operator="equal">
      <formula>"NO VÁLIDA"</formula>
    </cfRule>
    <cfRule type="cellIs" dxfId="68" priority="65" operator="equal">
      <formula>"VÁLIDA"</formula>
    </cfRule>
  </conditionalFormatting>
  <conditionalFormatting sqref="AM85:AO85">
    <cfRule type="expression" dxfId="67" priority="63">
      <formula>YS="T"</formula>
    </cfRule>
  </conditionalFormatting>
  <conditionalFormatting sqref="AM84:AM85">
    <cfRule type="cellIs" dxfId="66" priority="62" operator="equal">
      <formula>0</formula>
    </cfRule>
  </conditionalFormatting>
  <conditionalFormatting sqref="AO109">
    <cfRule type="cellIs" dxfId="65" priority="60" operator="equal">
      <formula>"NO VÁLIDA"</formula>
    </cfRule>
    <cfRule type="cellIs" dxfId="64" priority="61" operator="equal">
      <formula>"VÁLIDA"</formula>
    </cfRule>
  </conditionalFormatting>
  <conditionalFormatting sqref="AM109:AO109">
    <cfRule type="expression" dxfId="63" priority="59" stopIfTrue="1">
      <formula>AND(ROW()=CELL("ROW"),COLUMN()=CELL("COL"))</formula>
    </cfRule>
  </conditionalFormatting>
  <conditionalFormatting sqref="AN109">
    <cfRule type="cellIs" dxfId="62" priority="58" operator="equal">
      <formula>0</formula>
    </cfRule>
  </conditionalFormatting>
  <conditionalFormatting sqref="AO60:AO66">
    <cfRule type="cellIs" dxfId="61" priority="56" operator="equal">
      <formula>"NO VÁLIDA"</formula>
    </cfRule>
    <cfRule type="cellIs" dxfId="60" priority="57" operator="equal">
      <formula>"VÁLIDA"</formula>
    </cfRule>
  </conditionalFormatting>
  <conditionalFormatting sqref="AM64:AO66 AM60:AO62">
    <cfRule type="expression" dxfId="59" priority="55">
      <formula>YS="T"</formula>
    </cfRule>
  </conditionalFormatting>
  <conditionalFormatting sqref="AM60:AM66">
    <cfRule type="cellIs" dxfId="58" priority="54" operator="equal">
      <formula>0</formula>
    </cfRule>
  </conditionalFormatting>
  <conditionalFormatting sqref="AR102 AR104:AR105 AR111:AR113 AR100">
    <cfRule type="cellIs" dxfId="57" priority="52" operator="equal">
      <formula>"PARA REVISIÓN"</formula>
    </cfRule>
    <cfRule type="cellIs" dxfId="56" priority="53" operator="equal">
      <formula>"CUMPLE"</formula>
    </cfRule>
  </conditionalFormatting>
  <conditionalFormatting sqref="AR14:AR16 AR23:AR37 AR40:AR41 AR59 AR110:AR123 AR67:AR83 AR86:AR108">
    <cfRule type="cellIs" dxfId="55" priority="50" operator="equal">
      <formula>"NO VÁLIDA"</formula>
    </cfRule>
    <cfRule type="cellIs" dxfId="54" priority="51" operator="equal">
      <formula>"VÁLIDA"</formula>
    </cfRule>
  </conditionalFormatting>
  <conditionalFormatting sqref="AQ114">
    <cfRule type="cellIs" dxfId="53" priority="49" operator="notBetween">
      <formula>"RECHAZO"</formula>
      <formula>"NO ADMISIBLE"</formula>
    </cfRule>
  </conditionalFormatting>
  <conditionalFormatting sqref="AP40:AR41 AP71:AR83 AP87:AR88 AP59:AR59 AP67:AR69">
    <cfRule type="expression" dxfId="52" priority="48">
      <formula>YS="T"</formula>
    </cfRule>
  </conditionalFormatting>
  <conditionalFormatting sqref="AP13:AR14">
    <cfRule type="expression" dxfId="51" priority="47" stopIfTrue="1">
      <formula>ROW()=CELL("ROW")</formula>
    </cfRule>
  </conditionalFormatting>
  <conditionalFormatting sqref="AP16:AR16 AP32:AR33 AP40:AR40 AP80:AR81 AP27:AR27 AP96:AR108 AP25:AR25 AP110:AR123 AP88:AR88">
    <cfRule type="expression" dxfId="50" priority="46" stopIfTrue="1">
      <formula>AND(ROW()=CELL("ROW"),COLUMN()=CELL("COL"))</formula>
    </cfRule>
  </conditionalFormatting>
  <conditionalFormatting sqref="AQ15 AQ27 AQ32 AQ40 AQ81 AQ88 AQ92 AQ96 AQ99 AQ103:AQ105 AQ111">
    <cfRule type="cellIs" dxfId="49" priority="45" operator="greaterThan">
      <formula>0</formula>
    </cfRule>
  </conditionalFormatting>
  <conditionalFormatting sqref="AP16 AP28:AP31 AP33:AP37 AP41 AP82:AP83 AP89:AP91 AP93:AP95 AQ100:AQ102 AQ106:AQ108 AP23:AP26 AP59 AP86:AP87 AQ110 AP67:AP80">
    <cfRule type="cellIs" dxfId="48" priority="44" operator="equal">
      <formula>0</formula>
    </cfRule>
  </conditionalFormatting>
  <conditionalFormatting sqref="AR20:AR22">
    <cfRule type="cellIs" dxfId="47" priority="42" operator="equal">
      <formula>"NO VÁLIDA"</formula>
    </cfRule>
    <cfRule type="cellIs" dxfId="46" priority="43" operator="equal">
      <formula>"VÁLIDA"</formula>
    </cfRule>
  </conditionalFormatting>
  <conditionalFormatting sqref="AP22:AR22">
    <cfRule type="expression" dxfId="45" priority="41" stopIfTrue="1">
      <formula>AND(ROW()=CELL("ROW"),COLUMN()=CELL("COL"))</formula>
    </cfRule>
  </conditionalFormatting>
  <conditionalFormatting sqref="AP20:AP22">
    <cfRule type="cellIs" dxfId="44" priority="40" operator="equal">
      <formula>0</formula>
    </cfRule>
  </conditionalFormatting>
  <conditionalFormatting sqref="AR17:AR19">
    <cfRule type="cellIs" dxfId="43" priority="38" operator="equal">
      <formula>"NO VÁLIDA"</formula>
    </cfRule>
    <cfRule type="cellIs" dxfId="42" priority="39" operator="equal">
      <formula>"VÁLIDA"</formula>
    </cfRule>
  </conditionalFormatting>
  <conditionalFormatting sqref="AP19:AR19">
    <cfRule type="expression" dxfId="41" priority="37" stopIfTrue="1">
      <formula>AND(ROW()=CELL("ROW"),COLUMN()=CELL("COL"))</formula>
    </cfRule>
  </conditionalFormatting>
  <conditionalFormatting sqref="AP17:AP19">
    <cfRule type="cellIs" dxfId="40" priority="36" operator="equal">
      <formula>0</formula>
    </cfRule>
  </conditionalFormatting>
  <conditionalFormatting sqref="AR38:AR39">
    <cfRule type="cellIs" dxfId="39" priority="34" operator="equal">
      <formula>"NO VÁLIDA"</formula>
    </cfRule>
    <cfRule type="cellIs" dxfId="38" priority="35" operator="equal">
      <formula>"VÁLIDA"</formula>
    </cfRule>
  </conditionalFormatting>
  <conditionalFormatting sqref="AP38:AR39">
    <cfRule type="expression" dxfId="37" priority="33" stopIfTrue="1">
      <formula>AND(ROW()=CELL("ROW"),COLUMN()=CELL("COL"))</formula>
    </cfRule>
  </conditionalFormatting>
  <conditionalFormatting sqref="AQ38">
    <cfRule type="cellIs" dxfId="36" priority="32" operator="greaterThan">
      <formula>0</formula>
    </cfRule>
  </conditionalFormatting>
  <conditionalFormatting sqref="AP39">
    <cfRule type="cellIs" dxfId="35" priority="31" operator="equal">
      <formula>0</formula>
    </cfRule>
  </conditionalFormatting>
  <conditionalFormatting sqref="AR42:AR53 AR58">
    <cfRule type="cellIs" dxfId="34" priority="29" operator="equal">
      <formula>"NO VÁLIDA"</formula>
    </cfRule>
    <cfRule type="cellIs" dxfId="33" priority="30" operator="equal">
      <formula>"VÁLIDA"</formula>
    </cfRule>
  </conditionalFormatting>
  <conditionalFormatting sqref="AP47:AR53 AP42:AR45 AP58:AR58">
    <cfRule type="expression" dxfId="32" priority="28">
      <formula>YS="T"</formula>
    </cfRule>
  </conditionalFormatting>
  <conditionalFormatting sqref="AP42:AP53 AP58">
    <cfRule type="cellIs" dxfId="31" priority="27" operator="equal">
      <formula>0</formula>
    </cfRule>
  </conditionalFormatting>
  <conditionalFormatting sqref="AR55:AR57">
    <cfRule type="cellIs" dxfId="30" priority="25" operator="equal">
      <formula>"NO VÁLIDA"</formula>
    </cfRule>
    <cfRule type="cellIs" dxfId="29" priority="26" operator="equal">
      <formula>"VÁLIDA"</formula>
    </cfRule>
  </conditionalFormatting>
  <conditionalFormatting sqref="AP55:AR57">
    <cfRule type="expression" dxfId="28" priority="24">
      <formula>YS="T"</formula>
    </cfRule>
  </conditionalFormatting>
  <conditionalFormatting sqref="AP55:AP57">
    <cfRule type="cellIs" dxfId="27" priority="23" operator="equal">
      <formula>0</formula>
    </cfRule>
  </conditionalFormatting>
  <conditionalFormatting sqref="AR54">
    <cfRule type="cellIs" dxfId="26" priority="21" operator="equal">
      <formula>"NO VÁLIDA"</formula>
    </cfRule>
    <cfRule type="cellIs" dxfId="25" priority="22" operator="equal">
      <formula>"VÁLIDA"</formula>
    </cfRule>
  </conditionalFormatting>
  <conditionalFormatting sqref="AP54:AR54">
    <cfRule type="expression" dxfId="24" priority="20">
      <formula>YS="T"</formula>
    </cfRule>
  </conditionalFormatting>
  <conditionalFormatting sqref="AP54">
    <cfRule type="cellIs" dxfId="23" priority="19" operator="equal">
      <formula>0</formula>
    </cfRule>
  </conditionalFormatting>
  <conditionalFormatting sqref="AR84:AR85">
    <cfRule type="cellIs" dxfId="22" priority="17" operator="equal">
      <formula>"NO VÁLIDA"</formula>
    </cfRule>
    <cfRule type="cellIs" dxfId="21" priority="18" operator="equal">
      <formula>"VÁLIDA"</formula>
    </cfRule>
  </conditionalFormatting>
  <conditionalFormatting sqref="AP85:AR85">
    <cfRule type="expression" dxfId="20" priority="16">
      <formula>YS="T"</formula>
    </cfRule>
  </conditionalFormatting>
  <conditionalFormatting sqref="AP84:AP85">
    <cfRule type="cellIs" dxfId="19" priority="15" operator="equal">
      <formula>0</formula>
    </cfRule>
  </conditionalFormatting>
  <conditionalFormatting sqref="AR109">
    <cfRule type="cellIs" dxfId="18" priority="13" operator="equal">
      <formula>"NO VÁLIDA"</formula>
    </cfRule>
    <cfRule type="cellIs" dxfId="17" priority="14" operator="equal">
      <formula>"VÁLIDA"</formula>
    </cfRule>
  </conditionalFormatting>
  <conditionalFormatting sqref="AP109:AR109">
    <cfRule type="expression" dxfId="16" priority="12" stopIfTrue="1">
      <formula>AND(ROW()=CELL("ROW"),COLUMN()=CELL("COL"))</formula>
    </cfRule>
  </conditionalFormatting>
  <conditionalFormatting sqref="AQ109">
    <cfRule type="cellIs" dxfId="15" priority="11" operator="equal">
      <formula>0</formula>
    </cfRule>
  </conditionalFormatting>
  <conditionalFormatting sqref="AR60:AR66">
    <cfRule type="cellIs" dxfId="14" priority="9" operator="equal">
      <formula>"NO VÁLIDA"</formula>
    </cfRule>
    <cfRule type="cellIs" dxfId="13" priority="10" operator="equal">
      <formula>"VÁLIDA"</formula>
    </cfRule>
  </conditionalFormatting>
  <conditionalFormatting sqref="AP64:AR66 AP60:AR62">
    <cfRule type="expression" dxfId="12" priority="8">
      <formula>YS="T"</formula>
    </cfRule>
  </conditionalFormatting>
  <conditionalFormatting sqref="AP60:AP66">
    <cfRule type="cellIs" dxfId="11" priority="7" operator="equal">
      <formula>0</formula>
    </cfRule>
  </conditionalFormatting>
  <conditionalFormatting sqref="L41">
    <cfRule type="expression" dxfId="10" priority="6" stopIfTrue="1">
      <formula>AND(ROW()=CELL("ROW"),COLUMN()=CELL("COL"))</formula>
    </cfRule>
  </conditionalFormatting>
  <conditionalFormatting sqref="L42">
    <cfRule type="cellIs" dxfId="9" priority="5" operator="equal">
      <formula>0</formula>
    </cfRule>
  </conditionalFormatting>
  <conditionalFormatting sqref="L41">
    <cfRule type="expression" dxfId="8" priority="4">
      <formula>YS="T"</formula>
    </cfRule>
  </conditionalFormatting>
  <conditionalFormatting sqref="L41">
    <cfRule type="cellIs" dxfId="7" priority="3" operator="equal">
      <formula>0</formula>
    </cfRule>
  </conditionalFormatting>
  <conditionalFormatting sqref="L41">
    <cfRule type="cellIs" dxfId="6" priority="2" operator="equal">
      <formula>0</formula>
    </cfRule>
  </conditionalFormatting>
  <conditionalFormatting sqref="AJ79">
    <cfRule type="expression" dxfId="5" priority="1" stopIfTrue="1">
      <formula>AND(ROW()=CELL("ROW"),COLUMN()=CELL("COL"))</formula>
    </cfRule>
  </conditionalFormatting>
  <dataValidations count="1">
    <dataValidation type="decimal" allowBlank="1" showInputMessage="1" showErrorMessage="1" errorTitle="ESTA CELDA ESTA FORMULADA" error="PARA DESBLOQUEAR, SOMBREAR LAS CELDAS, LUEGO CLICK EN DATOS, DESPUES VALIDACION DE DATOS, LUEGO VLIDACION DE DATOS, DESPUES BORRAR TODOS Y CLICK EN ACEPTAR." sqref="J103:J105 J99 J113:J114 J111 AQ15:AQ96 J15:J96 M103:M105 M99 M113:M114 M111 N15:N114 M15:M96 P103:P105 P99 P113:P114 P111 Q15:Q114 P15:P96 S103:S105 S99 S113:S114 S111 T15:T114 S15:S96 V103:V105 V99 V113:V114 V111 W15:W114 V15:V96 Y103:Y105 Y99 Y113:Y114 Y111 Z15:Z114 Y15:Y96 AB103:AB105 AB99 AB113:AB114 AB111 AC15:AC114 AB15:AB96 AE103:AE105 AE99 AE113:AE114 AE111 AF15:AF114 AE15:AE96 AH103:AH105 AH99 AH113:AH114 AH111 AI15:AI114 AH15:AH96 AK103:AK105 AK99 AK113:AK114 AK111 AL15:AL114 AK15:AK96 AN103:AN105 AN99 AN113:AN114 AN111 AO15:AO114 AN15:AN96 AQ103:AQ105 AQ99 AQ113:AQ114 AQ111 K15:K114 J107:J108 M107:M108 P107:P108 S107:S108 V107:V108 Y107:Y108 AB107:AB108 AE107:AE108 AH107:AH108 AK107:AK108 AN107:AN108 AQ107:AQ108 AR15:AR114">
      <formula1>-0.0000007</formula1>
      <formula2>-0.0000007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48" orientation="landscape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8" tint="-0.499984740745262"/>
    <pageSetUpPr fitToPage="1"/>
  </sheetPr>
  <dimension ref="A1:Z325"/>
  <sheetViews>
    <sheetView showGridLines="0" zoomScale="135" zoomScaleNormal="90" workbookViewId="0">
      <selection activeCell="G15" sqref="G15:J15"/>
    </sheetView>
  </sheetViews>
  <sheetFormatPr baseColWidth="10" defaultColWidth="0" defaultRowHeight="12.75" zeroHeight="1"/>
  <cols>
    <col min="1" max="1" width="2.7109375" style="29" customWidth="1"/>
    <col min="2" max="3" width="8.28515625" style="29" customWidth="1"/>
    <col min="4" max="4" width="44.28515625" style="29" customWidth="1"/>
    <col min="5" max="6" width="21.42578125" style="29" customWidth="1"/>
    <col min="7" max="7" width="21" style="29" customWidth="1"/>
    <col min="8" max="8" width="20.7109375" style="29" customWidth="1"/>
    <col min="9" max="9" width="15.42578125" style="29" bestFit="1" customWidth="1"/>
    <col min="10" max="10" width="28.7109375" style="31" bestFit="1" customWidth="1"/>
    <col min="11" max="11" width="13.7109375" style="27" hidden="1" customWidth="1"/>
    <col min="12" max="12" width="13.7109375" style="28" hidden="1" customWidth="1"/>
    <col min="13" max="15" width="13.7109375" style="29" hidden="1" customWidth="1"/>
    <col min="16" max="16" width="19.42578125" style="112" hidden="1" customWidth="1"/>
    <col min="17" max="17" width="47.7109375" style="126" hidden="1" customWidth="1"/>
    <col min="18" max="18" width="22.28515625" style="126" hidden="1" customWidth="1"/>
    <col min="19" max="19" width="22.28515625" style="112" hidden="1" customWidth="1"/>
    <col min="20" max="20" width="23.28515625" style="112" hidden="1" customWidth="1"/>
    <col min="21" max="21" width="22.28515625" style="112" hidden="1" customWidth="1"/>
    <col min="22" max="22" width="22.28515625" style="198" hidden="1" customWidth="1"/>
    <col min="23" max="23" width="22.28515625" style="197" hidden="1" customWidth="1"/>
    <col min="24" max="24" width="22.28515625" style="198" hidden="1" customWidth="1"/>
    <col min="25" max="26" width="22.28515625" style="112" bestFit="1" customWidth="1"/>
    <col min="27" max="16384" width="11.42578125" style="29" hidden="1"/>
  </cols>
  <sheetData>
    <row r="1" spans="2:19" ht="18">
      <c r="B1" s="382" t="s">
        <v>19</v>
      </c>
      <c r="C1" s="382"/>
      <c r="D1" s="382"/>
      <c r="E1" s="382"/>
      <c r="F1" s="382"/>
      <c r="G1" s="382"/>
      <c r="H1" s="382"/>
      <c r="I1" s="382"/>
      <c r="J1" s="382"/>
    </row>
    <row r="2" spans="2:19">
      <c r="B2" s="365" t="s">
        <v>20</v>
      </c>
      <c r="C2" s="365"/>
      <c r="D2" s="365"/>
      <c r="E2" s="365"/>
      <c r="F2" s="365"/>
      <c r="G2" s="365"/>
      <c r="H2" s="365"/>
      <c r="I2" s="365"/>
      <c r="J2" s="365"/>
    </row>
    <row r="3" spans="2:19">
      <c r="B3" s="365" t="s">
        <v>21</v>
      </c>
      <c r="C3" s="365"/>
      <c r="D3" s="365"/>
      <c r="E3" s="365"/>
      <c r="F3" s="365"/>
      <c r="G3" s="365"/>
      <c r="H3" s="365"/>
      <c r="I3" s="365"/>
      <c r="J3" s="365"/>
    </row>
    <row r="4" spans="2:19">
      <c r="B4" s="365" t="s">
        <v>22</v>
      </c>
      <c r="C4" s="365"/>
      <c r="D4" s="365"/>
      <c r="E4" s="365"/>
      <c r="F4" s="365"/>
      <c r="G4" s="365"/>
      <c r="H4" s="365"/>
      <c r="I4" s="365"/>
      <c r="J4" s="365"/>
    </row>
    <row r="5" spans="2:19">
      <c r="B5" s="365" t="s">
        <v>23</v>
      </c>
      <c r="C5" s="365"/>
      <c r="D5" s="365"/>
      <c r="E5" s="365"/>
      <c r="F5" s="365"/>
      <c r="G5" s="365"/>
      <c r="H5" s="365"/>
      <c r="I5" s="365"/>
      <c r="J5" s="365"/>
    </row>
    <row r="6" spans="2:19" ht="15.75">
      <c r="B6" s="34"/>
      <c r="C6" s="34"/>
      <c r="D6" s="30"/>
      <c r="E6" s="30"/>
      <c r="F6" s="30"/>
      <c r="G6" s="30"/>
      <c r="H6" s="30"/>
      <c r="I6" s="30"/>
      <c r="J6" s="30"/>
    </row>
    <row r="7" spans="2:19" ht="40.5" customHeight="1">
      <c r="B7" s="365" t="s">
        <v>25</v>
      </c>
      <c r="C7" s="365"/>
      <c r="D7" s="365"/>
      <c r="E7" s="365"/>
      <c r="F7" s="365"/>
      <c r="G7" s="365"/>
      <c r="H7" s="365"/>
      <c r="I7" s="365"/>
      <c r="J7" s="365"/>
    </row>
    <row r="8" spans="2:19" ht="15.75">
      <c r="B8" s="34"/>
      <c r="C8" s="34"/>
      <c r="D8" s="30"/>
      <c r="E8" s="30"/>
      <c r="F8" s="30"/>
      <c r="G8" s="30"/>
      <c r="H8" s="30"/>
      <c r="I8" s="30"/>
      <c r="J8" s="30"/>
    </row>
    <row r="9" spans="2:19" ht="15.75" customHeight="1">
      <c r="B9" s="379" t="s">
        <v>248</v>
      </c>
      <c r="C9" s="379"/>
      <c r="D9" s="379"/>
      <c r="E9" s="379"/>
      <c r="F9" s="379"/>
      <c r="G9" s="379"/>
      <c r="H9" s="379"/>
      <c r="I9" s="379"/>
      <c r="J9" s="379"/>
    </row>
    <row r="10" spans="2:19" ht="16.5" customHeight="1">
      <c r="B10" s="481" t="s">
        <v>249</v>
      </c>
      <c r="C10" s="481"/>
      <c r="D10" s="481"/>
      <c r="E10" s="481"/>
      <c r="F10" s="481"/>
      <c r="G10" s="481"/>
      <c r="H10" s="481"/>
      <c r="I10" s="481"/>
      <c r="J10" s="481"/>
      <c r="S10" s="111"/>
    </row>
    <row r="11" spans="2:19" ht="16.5" thickBot="1">
      <c r="B11" s="35"/>
      <c r="C11" s="35"/>
      <c r="D11" s="30"/>
      <c r="E11" s="30"/>
      <c r="F11" s="30"/>
      <c r="G11" s="30"/>
      <c r="H11" s="30"/>
      <c r="I11" s="30"/>
      <c r="J11" s="30"/>
    </row>
    <row r="12" spans="2:19" ht="15.75" customHeight="1" thickBot="1">
      <c r="B12" s="433" t="s">
        <v>250</v>
      </c>
      <c r="C12" s="434"/>
      <c r="D12" s="435"/>
      <c r="E12" s="426" t="s">
        <v>251</v>
      </c>
      <c r="F12" s="427"/>
      <c r="G12" s="427"/>
      <c r="H12" s="427"/>
      <c r="I12" s="427"/>
      <c r="J12" s="428"/>
      <c r="Q12" s="127" t="s">
        <v>250</v>
      </c>
    </row>
    <row r="13" spans="2:19" ht="15.75" customHeight="1" thickBot="1">
      <c r="B13" s="442">
        <v>2</v>
      </c>
      <c r="C13" s="443"/>
      <c r="D13" s="320">
        <v>3</v>
      </c>
      <c r="E13" s="429" t="s">
        <v>252</v>
      </c>
      <c r="F13" s="429"/>
      <c r="G13" s="429"/>
      <c r="H13" s="429"/>
      <c r="I13" s="82" t="s">
        <v>253</v>
      </c>
      <c r="J13" s="83"/>
      <c r="Q13" s="128">
        <v>1</v>
      </c>
    </row>
    <row r="14" spans="2:19" ht="15.75" customHeight="1" thickBot="1">
      <c r="B14" s="436" t="s">
        <v>254</v>
      </c>
      <c r="C14" s="437"/>
      <c r="D14" s="438"/>
      <c r="E14" s="319"/>
      <c r="F14" s="319"/>
      <c r="G14" s="319"/>
      <c r="H14" s="319"/>
      <c r="I14" s="319" t="s">
        <v>255</v>
      </c>
      <c r="J14" s="84">
        <v>0</v>
      </c>
      <c r="Q14" s="129"/>
    </row>
    <row r="15" spans="2:19" ht="15.75" customHeight="1" thickBot="1">
      <c r="B15" s="439" t="s">
        <v>256</v>
      </c>
      <c r="C15" s="440"/>
      <c r="D15" s="441"/>
      <c r="E15" s="432" t="s">
        <v>257</v>
      </c>
      <c r="F15" s="432"/>
      <c r="G15" s="430" t="s">
        <v>309</v>
      </c>
      <c r="H15" s="430"/>
      <c r="I15" s="430"/>
      <c r="J15" s="431"/>
      <c r="Q15" s="127" t="s">
        <v>254</v>
      </c>
    </row>
    <row r="16" spans="2:19" ht="16.5" thickBot="1">
      <c r="B16" s="35"/>
      <c r="C16" s="35"/>
      <c r="D16" s="30"/>
      <c r="E16" s="30"/>
      <c r="F16" s="30"/>
      <c r="G16" s="30"/>
      <c r="H16" s="30"/>
      <c r="I16" s="30"/>
      <c r="J16" s="30"/>
      <c r="Q16" s="128" t="s">
        <v>258</v>
      </c>
    </row>
    <row r="17" spans="2:26" ht="15.6" customHeight="1">
      <c r="B17" s="456" t="s">
        <v>259</v>
      </c>
      <c r="C17" s="457"/>
      <c r="D17" s="457"/>
      <c r="E17" s="457"/>
      <c r="F17" s="457"/>
      <c r="G17" s="457"/>
      <c r="H17" s="457"/>
      <c r="I17" s="457"/>
      <c r="J17" s="458"/>
    </row>
    <row r="18" spans="2:26">
      <c r="B18" s="56"/>
      <c r="C18" s="61"/>
      <c r="D18" s="57"/>
      <c r="E18" s="57"/>
      <c r="F18" s="58"/>
      <c r="G18" s="58"/>
      <c r="H18" s="58"/>
      <c r="I18" s="61" t="s">
        <v>260</v>
      </c>
      <c r="J18" s="69">
        <v>11</v>
      </c>
    </row>
    <row r="19" spans="2:26">
      <c r="B19" s="62"/>
      <c r="C19" s="61"/>
      <c r="D19" s="57"/>
      <c r="E19" s="57"/>
      <c r="F19" s="58"/>
      <c r="G19" s="58"/>
      <c r="H19" s="58"/>
      <c r="I19" s="61" t="s">
        <v>261</v>
      </c>
      <c r="J19" s="72">
        <v>103837806370</v>
      </c>
    </row>
    <row r="20" spans="2:26">
      <c r="B20" s="56"/>
      <c r="C20" s="63"/>
      <c r="D20" s="57"/>
      <c r="E20" s="57"/>
      <c r="F20" s="58"/>
      <c r="G20" s="58"/>
      <c r="H20" s="58"/>
      <c r="I20" s="61" t="s">
        <v>262</v>
      </c>
      <c r="J20" s="72">
        <v>114653527901.18182</v>
      </c>
    </row>
    <row r="21" spans="2:26">
      <c r="B21" s="56"/>
      <c r="C21" s="63"/>
      <c r="D21" s="57"/>
      <c r="E21" s="57"/>
      <c r="F21" s="58"/>
      <c r="G21" s="58"/>
      <c r="H21" s="58"/>
      <c r="I21" s="61" t="s">
        <v>263</v>
      </c>
      <c r="J21" s="72">
        <v>116800515921</v>
      </c>
    </row>
    <row r="22" spans="2:26">
      <c r="B22" s="64"/>
      <c r="C22" s="65"/>
      <c r="D22" s="57"/>
      <c r="E22" s="57"/>
      <c r="F22" s="58"/>
      <c r="G22" s="58"/>
      <c r="H22" s="58"/>
      <c r="I22" s="61" t="s">
        <v>264</v>
      </c>
      <c r="J22" s="72">
        <v>122685000000</v>
      </c>
      <c r="V22" s="203"/>
      <c r="W22" s="199"/>
      <c r="X22" s="200"/>
    </row>
    <row r="23" spans="2:26" ht="13.5" thickBot="1">
      <c r="B23" s="66"/>
      <c r="C23" s="67"/>
      <c r="D23" s="59"/>
      <c r="E23" s="59"/>
      <c r="F23" s="60"/>
      <c r="G23" s="60"/>
      <c r="H23" s="60"/>
      <c r="I23" s="68" t="s">
        <v>265</v>
      </c>
      <c r="J23" s="70">
        <v>70</v>
      </c>
    </row>
    <row r="24" spans="2:26" customFormat="1" ht="13.5" thickBot="1">
      <c r="P24" s="111"/>
      <c r="Q24" s="133"/>
      <c r="R24" s="133"/>
      <c r="S24" s="111"/>
      <c r="T24" s="111"/>
      <c r="U24" s="111"/>
      <c r="V24" s="198"/>
      <c r="W24" s="197"/>
      <c r="X24" s="198"/>
      <c r="Y24" s="111"/>
      <c r="Z24" s="111"/>
    </row>
    <row r="25" spans="2:26" ht="15" customHeight="1">
      <c r="B25" s="469" t="s">
        <v>266</v>
      </c>
      <c r="C25" s="470"/>
      <c r="D25" s="470"/>
      <c r="E25" s="470"/>
      <c r="F25" s="470"/>
      <c r="G25" s="470"/>
      <c r="H25" s="470"/>
      <c r="I25" s="470"/>
      <c r="J25" s="471"/>
    </row>
    <row r="26" spans="2:26" ht="15" customHeight="1">
      <c r="B26" s="446" t="s">
        <v>267</v>
      </c>
      <c r="C26" s="447"/>
      <c r="D26" s="447"/>
      <c r="E26" s="447"/>
      <c r="F26" s="447"/>
      <c r="G26" s="447"/>
      <c r="H26" s="447"/>
      <c r="I26" s="448"/>
      <c r="J26" s="125" t="s">
        <v>325</v>
      </c>
    </row>
    <row r="27" spans="2:26" ht="15" customHeight="1">
      <c r="B27" s="446" t="s">
        <v>326</v>
      </c>
      <c r="C27" s="447"/>
      <c r="D27" s="447"/>
      <c r="E27" s="447"/>
      <c r="F27" s="447"/>
      <c r="G27" s="447"/>
      <c r="H27" s="447"/>
      <c r="I27" s="448"/>
      <c r="J27" s="125">
        <v>116800515921</v>
      </c>
    </row>
    <row r="28" spans="2:26" ht="15" customHeight="1">
      <c r="B28" s="464" t="s">
        <v>268</v>
      </c>
      <c r="C28" s="465"/>
      <c r="D28" s="465"/>
      <c r="E28" s="465"/>
      <c r="F28" s="465"/>
      <c r="G28" s="465"/>
      <c r="H28" s="465"/>
      <c r="I28" s="465"/>
      <c r="J28" s="466"/>
    </row>
    <row r="29" spans="2:26" ht="13.5" hidden="1">
      <c r="B29" s="446" t="s">
        <v>269</v>
      </c>
      <c r="C29" s="447"/>
      <c r="D29" s="447"/>
      <c r="E29" s="447"/>
      <c r="F29" s="447"/>
      <c r="G29" s="447"/>
      <c r="H29" s="447"/>
      <c r="I29" s="448"/>
      <c r="J29" s="73">
        <v>4.4531331310164946E+22</v>
      </c>
      <c r="K29" s="88"/>
    </row>
    <row r="30" spans="2:26">
      <c r="B30" s="446" t="s">
        <v>270</v>
      </c>
      <c r="C30" s="447"/>
      <c r="D30" s="447"/>
      <c r="E30" s="447"/>
      <c r="F30" s="447"/>
      <c r="G30" s="447"/>
      <c r="H30" s="447"/>
      <c r="I30" s="448"/>
      <c r="J30" s="204">
        <v>113569553203</v>
      </c>
      <c r="K30" s="88"/>
    </row>
    <row r="31" spans="2:26" ht="13.35" customHeight="1">
      <c r="B31" s="446" t="s">
        <v>271</v>
      </c>
      <c r="C31" s="447"/>
      <c r="D31" s="447"/>
      <c r="E31" s="447"/>
      <c r="F31" s="447"/>
      <c r="G31" s="447"/>
      <c r="H31" s="447"/>
      <c r="I31" s="448"/>
      <c r="J31" s="71">
        <v>114543277890.83281</v>
      </c>
      <c r="K31" s="89"/>
    </row>
    <row r="32" spans="2:26" ht="15" customHeight="1">
      <c r="B32" s="464" t="s">
        <v>272</v>
      </c>
      <c r="C32" s="465"/>
      <c r="D32" s="465"/>
      <c r="E32" s="465"/>
      <c r="F32" s="465"/>
      <c r="G32" s="465"/>
      <c r="H32" s="465"/>
      <c r="I32" s="465"/>
      <c r="J32" s="466"/>
      <c r="K32" s="89"/>
    </row>
    <row r="33" spans="2:26" ht="13.35" customHeight="1">
      <c r="B33" s="446" t="s">
        <v>273</v>
      </c>
      <c r="C33" s="447"/>
      <c r="D33" s="447"/>
      <c r="E33" s="447"/>
      <c r="F33" s="447"/>
      <c r="G33" s="447"/>
      <c r="H33" s="447"/>
      <c r="I33" s="448"/>
      <c r="J33" s="125">
        <v>109245667135.59091</v>
      </c>
      <c r="K33" s="89"/>
    </row>
    <row r="34" spans="2:26" ht="15" customHeight="1">
      <c r="B34" s="464" t="s">
        <v>274</v>
      </c>
      <c r="C34" s="465"/>
      <c r="D34" s="465"/>
      <c r="E34" s="465"/>
      <c r="F34" s="465"/>
      <c r="G34" s="465"/>
      <c r="H34" s="465"/>
      <c r="I34" s="465"/>
      <c r="J34" s="466"/>
      <c r="K34"/>
    </row>
    <row r="35" spans="2:26" ht="13.5" thickBot="1">
      <c r="B35" s="459" t="s">
        <v>275</v>
      </c>
      <c r="C35" s="460"/>
      <c r="D35" s="460"/>
      <c r="E35" s="460"/>
      <c r="F35" s="460"/>
      <c r="G35" s="460"/>
      <c r="H35" s="460"/>
      <c r="I35" s="461"/>
      <c r="J35" s="74">
        <v>103837806370</v>
      </c>
      <c r="K35"/>
      <c r="V35" s="202"/>
      <c r="W35" s="201"/>
      <c r="X35" s="202"/>
    </row>
    <row r="36" spans="2:26">
      <c r="B36" s="85"/>
      <c r="C36" s="85"/>
      <c r="D36" s="85"/>
      <c r="E36" s="85"/>
      <c r="F36" s="85"/>
      <c r="G36" s="85"/>
      <c r="H36" s="85"/>
      <c r="I36" s="85"/>
      <c r="J36" s="86"/>
      <c r="K36"/>
    </row>
    <row r="37" spans="2:26" ht="16.5" thickBot="1">
      <c r="B37" s="52"/>
      <c r="C37" s="52"/>
      <c r="D37" s="52"/>
      <c r="E37" s="52"/>
      <c r="F37" s="53"/>
      <c r="G37" s="53"/>
      <c r="H37" s="53"/>
      <c r="I37" s="30"/>
      <c r="J37" s="30"/>
      <c r="K37"/>
    </row>
    <row r="38" spans="2:26" s="28" customFormat="1" ht="40.5" customHeight="1" thickBot="1">
      <c r="B38" s="462" t="s">
        <v>276</v>
      </c>
      <c r="C38" s="463"/>
      <c r="D38" s="463"/>
      <c r="E38" s="343"/>
      <c r="F38" s="472" t="s">
        <v>309</v>
      </c>
      <c r="G38" s="472"/>
      <c r="H38" s="472"/>
      <c r="I38" s="472"/>
      <c r="J38" s="205">
        <v>116800515921</v>
      </c>
      <c r="K38" s="87"/>
      <c r="P38" s="113"/>
      <c r="Q38" s="134"/>
      <c r="R38" s="134"/>
      <c r="S38" s="113"/>
      <c r="T38" s="113"/>
      <c r="U38" s="113"/>
      <c r="V38" s="198"/>
      <c r="W38" s="197"/>
      <c r="X38" s="198"/>
      <c r="Y38" s="113"/>
      <c r="Z38" s="113"/>
    </row>
    <row r="39" spans="2:26" ht="15.75">
      <c r="B39" s="52"/>
      <c r="C39" s="52"/>
      <c r="D39" s="52"/>
      <c r="E39" s="52"/>
      <c r="F39" s="53"/>
      <c r="G39" s="53"/>
      <c r="H39" s="53"/>
      <c r="I39" s="30"/>
      <c r="J39" s="30"/>
      <c r="K39"/>
    </row>
    <row r="40" spans="2:26" ht="16.5" thickBot="1">
      <c r="B40" s="35"/>
      <c r="C40" s="35"/>
      <c r="D40" s="30"/>
      <c r="E40" s="30"/>
      <c r="F40" s="195"/>
      <c r="G40" s="30"/>
      <c r="H40" s="30"/>
      <c r="I40" s="30"/>
      <c r="J40" s="30"/>
    </row>
    <row r="41" spans="2:26" ht="15">
      <c r="B41" s="451" t="s">
        <v>277</v>
      </c>
      <c r="C41" s="452"/>
      <c r="D41" s="452"/>
      <c r="E41" s="452"/>
      <c r="F41" s="452"/>
      <c r="G41" s="452"/>
      <c r="H41" s="452"/>
      <c r="I41" s="452"/>
      <c r="J41" s="453"/>
    </row>
    <row r="42" spans="2:26" ht="75">
      <c r="B42" s="475" t="s">
        <v>28</v>
      </c>
      <c r="C42" s="477" t="s">
        <v>278</v>
      </c>
      <c r="D42" s="479" t="s">
        <v>279</v>
      </c>
      <c r="E42" s="170" t="s">
        <v>280</v>
      </c>
      <c r="F42" s="170" t="s">
        <v>281</v>
      </c>
      <c r="G42" s="170" t="s">
        <v>245</v>
      </c>
      <c r="H42" s="170" t="s">
        <v>282</v>
      </c>
      <c r="I42" s="170" t="s">
        <v>283</v>
      </c>
      <c r="J42" s="171" t="s">
        <v>284</v>
      </c>
      <c r="K42" s="473" t="s">
        <v>285</v>
      </c>
      <c r="L42" s="467" t="s">
        <v>286</v>
      </c>
      <c r="M42" s="467" t="s">
        <v>287</v>
      </c>
      <c r="N42" s="467" t="s">
        <v>288</v>
      </c>
      <c r="O42" s="467" t="s">
        <v>289</v>
      </c>
    </row>
    <row r="43" spans="2:26" ht="22.5" customHeight="1" thickBot="1">
      <c r="B43" s="476"/>
      <c r="C43" s="478"/>
      <c r="D43" s="480"/>
      <c r="E43" s="172" t="s">
        <v>290</v>
      </c>
      <c r="F43" s="173" t="s">
        <v>290</v>
      </c>
      <c r="G43" s="173" t="s">
        <v>291</v>
      </c>
      <c r="H43" s="173" t="s">
        <v>292</v>
      </c>
      <c r="I43" s="173" t="s">
        <v>291</v>
      </c>
      <c r="J43" s="174" t="s">
        <v>293</v>
      </c>
      <c r="K43" s="474"/>
      <c r="L43" s="468"/>
      <c r="M43" s="468"/>
      <c r="N43" s="468"/>
      <c r="O43" s="468"/>
      <c r="V43" s="196"/>
    </row>
    <row r="44" spans="2:26" ht="6.75" customHeight="1" thickBot="1">
      <c r="B44" s="215"/>
      <c r="C44" s="216"/>
      <c r="D44" s="217"/>
      <c r="E44" s="296">
        <v>122685000000</v>
      </c>
      <c r="F44" s="217"/>
      <c r="G44" s="217"/>
      <c r="H44" s="217"/>
      <c r="I44" s="217"/>
      <c r="J44" s="218"/>
      <c r="K44" s="345"/>
      <c r="L44" s="344"/>
      <c r="M44" s="344"/>
      <c r="N44" s="344"/>
      <c r="O44" s="344"/>
      <c r="V44" s="196"/>
    </row>
    <row r="45" spans="2:26" ht="26.25" customHeight="1">
      <c r="B45" s="207">
        <v>1</v>
      </c>
      <c r="C45" s="208">
        <v>3</v>
      </c>
      <c r="D45" s="209" t="s">
        <v>36</v>
      </c>
      <c r="E45" s="210">
        <v>118960639778</v>
      </c>
      <c r="F45" s="210">
        <v>118960639778</v>
      </c>
      <c r="G45" s="211">
        <v>0</v>
      </c>
      <c r="H45" s="212">
        <v>118.960639778</v>
      </c>
      <c r="I45" s="213">
        <v>-3.0357095178709659E-2</v>
      </c>
      <c r="J45" s="214">
        <v>68.705410941058915</v>
      </c>
      <c r="K45" s="54">
        <v>0.96964290482129034</v>
      </c>
      <c r="L45" s="55" t="e">
        <v>#REF!</v>
      </c>
      <c r="M45" s="55" t="e">
        <v>#REF!</v>
      </c>
      <c r="N45" s="55">
        <v>1.0385650032765539</v>
      </c>
      <c r="O45" s="55">
        <v>1.1456389915837935</v>
      </c>
      <c r="P45" s="130">
        <v>1</v>
      </c>
      <c r="Q45" s="131">
        <v>5391086575</v>
      </c>
      <c r="R45" s="131" t="s">
        <v>1</v>
      </c>
      <c r="S45" s="131" t="s">
        <v>1</v>
      </c>
      <c r="T45" s="131" t="s">
        <v>1</v>
      </c>
      <c r="U45" s="131">
        <v>0</v>
      </c>
      <c r="V45" s="196">
        <v>4417361887.1671906</v>
      </c>
      <c r="W45" s="197" t="s">
        <v>1</v>
      </c>
      <c r="X45" s="196" t="s">
        <v>1</v>
      </c>
      <c r="Y45" s="131"/>
    </row>
    <row r="46" spans="2:26" ht="26.25" customHeight="1">
      <c r="B46" s="98">
        <v>2</v>
      </c>
      <c r="C46" s="99">
        <v>6</v>
      </c>
      <c r="D46" s="100" t="s">
        <v>38</v>
      </c>
      <c r="E46" s="101">
        <v>113569553203</v>
      </c>
      <c r="F46" s="101">
        <v>113569553203</v>
      </c>
      <c r="G46" s="114">
        <v>0</v>
      </c>
      <c r="H46" s="102">
        <v>113.569553203</v>
      </c>
      <c r="I46" s="116">
        <v>-7.4299603024004512E-2</v>
      </c>
      <c r="J46" s="104">
        <v>68.063643910503174</v>
      </c>
      <c r="K46" s="54">
        <v>0.92570039697599549</v>
      </c>
      <c r="L46" s="55" t="e">
        <v>#REF!</v>
      </c>
      <c r="M46" s="55" t="e">
        <v>#REF!</v>
      </c>
      <c r="N46" s="55">
        <v>0.99149906737643012</v>
      </c>
      <c r="O46" s="55">
        <v>1.0937206512079363</v>
      </c>
      <c r="P46" s="130">
        <v>1</v>
      </c>
      <c r="Q46" s="131">
        <v>6052716968</v>
      </c>
      <c r="R46" s="131" t="s">
        <v>1</v>
      </c>
      <c r="S46" s="131" t="s">
        <v>1</v>
      </c>
      <c r="T46" s="131" t="s">
        <v>1</v>
      </c>
      <c r="U46" s="131">
        <v>0</v>
      </c>
      <c r="V46" s="196">
        <v>973724687.83280945</v>
      </c>
      <c r="W46" s="197" t="s">
        <v>327</v>
      </c>
      <c r="X46" s="196">
        <v>113569553203</v>
      </c>
      <c r="Y46" s="131"/>
    </row>
    <row r="47" spans="2:26" ht="26.25" customHeight="1">
      <c r="B47" s="207">
        <v>3</v>
      </c>
      <c r="C47" s="99">
        <v>7</v>
      </c>
      <c r="D47" s="100" t="s">
        <v>39</v>
      </c>
      <c r="E47" s="101">
        <v>119622270171</v>
      </c>
      <c r="F47" s="101">
        <v>119622270171</v>
      </c>
      <c r="G47" s="114">
        <v>0</v>
      </c>
      <c r="H47" s="102">
        <v>119.622270171</v>
      </c>
      <c r="I47" s="116">
        <v>-2.4964175155887003E-2</v>
      </c>
      <c r="J47" s="104">
        <v>68.308887628256727</v>
      </c>
      <c r="K47" s="54">
        <v>0.975035824844113</v>
      </c>
      <c r="L47" s="55" t="e">
        <v>#REF!</v>
      </c>
      <c r="M47" s="55" t="e">
        <v>#REF!</v>
      </c>
      <c r="N47" s="55">
        <v>1.0443412513915291</v>
      </c>
      <c r="O47" s="55">
        <v>1.152010759402563</v>
      </c>
      <c r="P47" s="130">
        <v>1</v>
      </c>
      <c r="Q47" s="131">
        <v>10619572560</v>
      </c>
      <c r="R47" s="131" t="s">
        <v>1</v>
      </c>
      <c r="S47" s="131" t="s">
        <v>1</v>
      </c>
      <c r="T47" s="131" t="s">
        <v>1</v>
      </c>
      <c r="U47" s="131">
        <v>0</v>
      </c>
      <c r="V47" s="196">
        <v>5078992280.1671906</v>
      </c>
      <c r="W47" s="197" t="s">
        <v>1</v>
      </c>
      <c r="X47" s="196" t="s">
        <v>1</v>
      </c>
      <c r="Y47" s="131"/>
    </row>
    <row r="48" spans="2:26" ht="26.25" customHeight="1">
      <c r="B48" s="98">
        <v>4</v>
      </c>
      <c r="C48" s="99">
        <v>8</v>
      </c>
      <c r="D48" s="100" t="s">
        <v>40</v>
      </c>
      <c r="E48" s="101">
        <v>109002697611</v>
      </c>
      <c r="F48" s="101">
        <v>109002697611</v>
      </c>
      <c r="G48" s="114">
        <v>0</v>
      </c>
      <c r="H48" s="102">
        <v>109.002697611</v>
      </c>
      <c r="I48" s="116">
        <v>-0.11152384064066512</v>
      </c>
      <c r="J48" s="104">
        <v>65.326670628157217</v>
      </c>
      <c r="K48" s="54">
        <v>0.88847615935933488</v>
      </c>
      <c r="L48" s="55" t="e">
        <v>#REF!</v>
      </c>
      <c r="M48" s="55" t="e">
        <v>#REF!</v>
      </c>
      <c r="N48" s="55">
        <v>0.95162893552676797</v>
      </c>
      <c r="O48" s="55">
        <v>1.0497399879827605</v>
      </c>
      <c r="P48" s="130">
        <v>1</v>
      </c>
      <c r="Q48" s="131">
        <v>3856080956</v>
      </c>
      <c r="R48" s="131" t="s">
        <v>1</v>
      </c>
      <c r="S48" s="131" t="s">
        <v>1</v>
      </c>
      <c r="T48" s="131" t="s">
        <v>1</v>
      </c>
      <c r="U48" s="131">
        <v>0</v>
      </c>
      <c r="V48" s="196">
        <v>5540580279.8328094</v>
      </c>
      <c r="W48" s="197" t="s">
        <v>1</v>
      </c>
      <c r="X48" s="196" t="s">
        <v>1</v>
      </c>
      <c r="Y48" s="131"/>
    </row>
    <row r="49" spans="2:26" ht="26.25" customHeight="1">
      <c r="B49" s="207">
        <v>5</v>
      </c>
      <c r="C49" s="99">
        <v>9</v>
      </c>
      <c r="D49" s="100" t="s">
        <v>41</v>
      </c>
      <c r="E49" s="101">
        <v>112858778567</v>
      </c>
      <c r="F49" s="101">
        <v>112858778567</v>
      </c>
      <c r="G49" s="114">
        <v>0</v>
      </c>
      <c r="H49" s="102">
        <v>112.858778567</v>
      </c>
      <c r="I49" s="116">
        <v>-8.009309559440847E-2</v>
      </c>
      <c r="J49" s="104">
        <v>67.637667842438091</v>
      </c>
      <c r="K49" s="54">
        <v>0.91990690440559153</v>
      </c>
      <c r="L49" s="55" t="e">
        <v>#REF!</v>
      </c>
      <c r="M49" s="55" t="e">
        <v>#REF!</v>
      </c>
      <c r="N49" s="55">
        <v>0.98529377406644281</v>
      </c>
      <c r="O49" s="55">
        <v>1.0868756044870211</v>
      </c>
      <c r="P49" s="130">
        <v>1</v>
      </c>
      <c r="Q49" s="131">
        <v>6105679905</v>
      </c>
      <c r="R49" s="131" t="s">
        <v>1</v>
      </c>
      <c r="S49" s="131" t="s">
        <v>1</v>
      </c>
      <c r="T49" s="131" t="s">
        <v>1</v>
      </c>
      <c r="U49" s="131">
        <v>0</v>
      </c>
      <c r="V49" s="196">
        <v>1684499323.8328094</v>
      </c>
      <c r="W49" s="197" t="s">
        <v>1</v>
      </c>
      <c r="X49" s="196" t="s">
        <v>1</v>
      </c>
      <c r="Y49" s="131"/>
    </row>
    <row r="50" spans="2:26" ht="26.25" customHeight="1">
      <c r="B50" s="98">
        <v>6</v>
      </c>
      <c r="C50" s="99">
        <v>10</v>
      </c>
      <c r="D50" s="100" t="s">
        <v>42</v>
      </c>
      <c r="E50" s="101">
        <v>118964458472</v>
      </c>
      <c r="F50" s="101">
        <v>118964458472</v>
      </c>
      <c r="G50" s="114">
        <v>0</v>
      </c>
      <c r="H50" s="102">
        <v>118.964458472</v>
      </c>
      <c r="I50" s="116">
        <v>-3.0325969173085499E-2</v>
      </c>
      <c r="J50" s="104">
        <v>68.703122350311773</v>
      </c>
      <c r="K50" s="54">
        <v>0.9696740308269145</v>
      </c>
      <c r="L50" s="55" t="e">
        <v>#REF!</v>
      </c>
      <c r="M50" s="55" t="e">
        <v>#REF!</v>
      </c>
      <c r="N50" s="55">
        <v>1.0385983417148308</v>
      </c>
      <c r="O50" s="55">
        <v>1.1456757671488162</v>
      </c>
      <c r="P50" s="130">
        <v>1</v>
      </c>
      <c r="Q50" s="131">
        <v>628986646</v>
      </c>
      <c r="R50" s="131" t="s">
        <v>1</v>
      </c>
      <c r="S50" s="131" t="s">
        <v>1</v>
      </c>
      <c r="T50" s="131" t="s">
        <v>1</v>
      </c>
      <c r="U50" s="131">
        <v>0</v>
      </c>
      <c r="V50" s="196">
        <v>4421180581.1671906</v>
      </c>
      <c r="W50" s="197" t="s">
        <v>1</v>
      </c>
      <c r="X50" s="196" t="s">
        <v>1</v>
      </c>
      <c r="Y50" s="131"/>
    </row>
    <row r="51" spans="2:26" ht="26.25" customHeight="1">
      <c r="B51" s="207">
        <v>7</v>
      </c>
      <c r="C51" s="99">
        <v>13</v>
      </c>
      <c r="D51" s="100" t="s">
        <v>43</v>
      </c>
      <c r="E51" s="101">
        <v>118335471826</v>
      </c>
      <c r="F51" s="101">
        <v>118335471826</v>
      </c>
      <c r="G51" s="114">
        <v>0</v>
      </c>
      <c r="H51" s="102">
        <v>118.335471826</v>
      </c>
      <c r="I51" s="116">
        <v>-3.5452811460243705E-2</v>
      </c>
      <c r="J51" s="104">
        <v>69.080081860060673</v>
      </c>
      <c r="K51" s="54">
        <v>0.9645471885397563</v>
      </c>
      <c r="L51" s="55" t="e">
        <v>#REF!</v>
      </c>
      <c r="M51" s="55" t="e">
        <v>#REF!</v>
      </c>
      <c r="N51" s="55">
        <v>1.0331070841082564</v>
      </c>
      <c r="O51" s="55">
        <v>1.1396183717936144</v>
      </c>
      <c r="P51" s="130">
        <v>1</v>
      </c>
      <c r="Q51" s="131">
        <v>1534955905</v>
      </c>
      <c r="R51" s="131" t="s">
        <v>1</v>
      </c>
      <c r="S51" s="131" t="s">
        <v>1</v>
      </c>
      <c r="T51" s="131" t="s">
        <v>1</v>
      </c>
      <c r="U51" s="131">
        <v>0</v>
      </c>
      <c r="V51" s="196">
        <v>3792193935.1671906</v>
      </c>
      <c r="W51" s="197" t="s">
        <v>1</v>
      </c>
      <c r="X51" s="196" t="s">
        <v>1</v>
      </c>
      <c r="Y51" s="131"/>
    </row>
    <row r="52" spans="2:26" ht="26.25" customHeight="1">
      <c r="B52" s="98">
        <v>8</v>
      </c>
      <c r="C52" s="99">
        <v>14</v>
      </c>
      <c r="D52" s="100" t="s">
        <v>44</v>
      </c>
      <c r="E52" s="101">
        <v>116800515921</v>
      </c>
      <c r="F52" s="101">
        <v>116800515921</v>
      </c>
      <c r="G52" s="114">
        <v>0</v>
      </c>
      <c r="H52" s="102">
        <v>116.800515921</v>
      </c>
      <c r="I52" s="116">
        <v>-4.7964169042670202E-2</v>
      </c>
      <c r="J52" s="104">
        <v>70</v>
      </c>
      <c r="K52" s="54">
        <v>0.9520358309573298</v>
      </c>
      <c r="L52" s="55" t="e">
        <v>#REF!</v>
      </c>
      <c r="M52" s="55" t="e">
        <v>#REF!</v>
      </c>
      <c r="N52" s="55">
        <v>1.0197064207671662</v>
      </c>
      <c r="O52" s="55">
        <v>1.1248361266879101</v>
      </c>
      <c r="P52" s="130">
        <v>1</v>
      </c>
      <c r="Q52" s="131" t="e">
        <v>#VALUE!</v>
      </c>
      <c r="R52" s="131" t="s">
        <v>1</v>
      </c>
      <c r="S52" s="131" t="s">
        <v>1</v>
      </c>
      <c r="T52" s="131" t="s">
        <v>1</v>
      </c>
      <c r="U52" s="131">
        <v>0</v>
      </c>
      <c r="V52" s="196">
        <v>2257238030.1671906</v>
      </c>
      <c r="W52" s="197" t="s">
        <v>1</v>
      </c>
      <c r="X52" s="196" t="s">
        <v>1</v>
      </c>
      <c r="Y52" s="131"/>
    </row>
    <row r="53" spans="2:26" ht="26.25" customHeight="1">
      <c r="B53" s="207">
        <v>9</v>
      </c>
      <c r="C53" s="99">
        <v>16</v>
      </c>
      <c r="D53" s="100" t="s">
        <v>45</v>
      </c>
      <c r="E53" s="101" t="s">
        <v>328</v>
      </c>
      <c r="F53" s="101" t="s">
        <v>328</v>
      </c>
      <c r="G53" s="114" t="s">
        <v>1</v>
      </c>
      <c r="H53" s="102" t="s">
        <v>1</v>
      </c>
      <c r="I53" s="116" t="s">
        <v>328</v>
      </c>
      <c r="J53" s="104" t="s">
        <v>1</v>
      </c>
      <c r="K53" s="54" t="s">
        <v>1</v>
      </c>
      <c r="L53" s="55" t="s">
        <v>1</v>
      </c>
      <c r="M53" s="55" t="s">
        <v>1</v>
      </c>
      <c r="N53" s="55" t="s">
        <v>1</v>
      </c>
      <c r="O53" s="55" t="s">
        <v>1</v>
      </c>
      <c r="P53" s="130" t="s">
        <v>1</v>
      </c>
      <c r="Q53" s="131" t="s">
        <v>1</v>
      </c>
      <c r="R53" s="131" t="s">
        <v>1</v>
      </c>
      <c r="S53" s="131" t="s">
        <v>1</v>
      </c>
      <c r="T53" s="131" t="s">
        <v>1</v>
      </c>
      <c r="U53" s="131" t="s">
        <v>1</v>
      </c>
      <c r="V53" s="196" t="s">
        <v>1</v>
      </c>
      <c r="W53" s="197" t="s">
        <v>1</v>
      </c>
      <c r="X53" s="196" t="s">
        <v>1</v>
      </c>
      <c r="Y53" s="131"/>
    </row>
    <row r="54" spans="2:26" ht="26.25" customHeight="1">
      <c r="B54" s="98">
        <v>10</v>
      </c>
      <c r="C54" s="99">
        <v>17</v>
      </c>
      <c r="D54" s="100" t="s">
        <v>47</v>
      </c>
      <c r="E54" s="101">
        <v>118963436344</v>
      </c>
      <c r="F54" s="101">
        <v>118963436344</v>
      </c>
      <c r="G54" s="114">
        <v>0</v>
      </c>
      <c r="H54" s="102">
        <v>118.963436344</v>
      </c>
      <c r="I54" s="116">
        <v>-3.0334300493132793E-2</v>
      </c>
      <c r="J54" s="104">
        <v>68.703734924318269</v>
      </c>
      <c r="K54" s="54">
        <v>0.96966569950686721</v>
      </c>
      <c r="L54" s="55" t="e">
        <v>#REF!</v>
      </c>
      <c r="M54" s="55" t="e">
        <v>#REF!</v>
      </c>
      <c r="N54" s="55">
        <v>1.038589418205579</v>
      </c>
      <c r="O54" s="55">
        <v>1.1456659236434907</v>
      </c>
      <c r="P54" s="130">
        <v>1</v>
      </c>
      <c r="Q54" s="131">
        <v>8690257694</v>
      </c>
      <c r="R54" s="131" t="s">
        <v>1</v>
      </c>
      <c r="S54" s="131" t="s">
        <v>1</v>
      </c>
      <c r="T54" s="131" t="s">
        <v>1</v>
      </c>
      <c r="U54" s="131">
        <v>0</v>
      </c>
      <c r="V54" s="196">
        <v>4420158453.1671906</v>
      </c>
      <c r="W54" s="197" t="s">
        <v>1</v>
      </c>
      <c r="X54" s="196" t="s">
        <v>1</v>
      </c>
      <c r="Y54" s="131"/>
    </row>
    <row r="55" spans="2:26" ht="26.25" customHeight="1">
      <c r="B55" s="207">
        <v>11</v>
      </c>
      <c r="C55" s="99">
        <v>18</v>
      </c>
      <c r="D55" s="100" t="s">
        <v>48</v>
      </c>
      <c r="E55" s="101">
        <v>110273178650</v>
      </c>
      <c r="F55" s="101">
        <v>110273178650</v>
      </c>
      <c r="G55" s="114">
        <v>0</v>
      </c>
      <c r="H55" s="102">
        <v>110.27317865000001</v>
      </c>
      <c r="I55" s="116">
        <v>-0.10116820597465048</v>
      </c>
      <c r="J55" s="104">
        <v>66.088085695794007</v>
      </c>
      <c r="K55" s="54">
        <v>0.89883179402534952</v>
      </c>
      <c r="L55" s="55" t="e">
        <v>#REF!</v>
      </c>
      <c r="M55" s="55" t="e">
        <v>#REF!</v>
      </c>
      <c r="N55" s="55">
        <v>0.96272064743159791</v>
      </c>
      <c r="O55" s="55">
        <v>1.0619752333467944</v>
      </c>
      <c r="P55" s="130">
        <v>1</v>
      </c>
      <c r="Q55" s="131">
        <v>6435372280</v>
      </c>
      <c r="R55" s="131" t="s">
        <v>1</v>
      </c>
      <c r="S55" s="131" t="s">
        <v>1</v>
      </c>
      <c r="T55" s="131" t="s">
        <v>1</v>
      </c>
      <c r="U55" s="131">
        <v>0</v>
      </c>
      <c r="V55" s="196">
        <v>4270099240.8328094</v>
      </c>
      <c r="W55" s="197" t="s">
        <v>1</v>
      </c>
      <c r="X55" s="196" t="s">
        <v>1</v>
      </c>
      <c r="Y55" s="131"/>
    </row>
    <row r="56" spans="2:26" ht="26.25" customHeight="1">
      <c r="B56" s="98">
        <v>12</v>
      </c>
      <c r="C56" s="99">
        <v>19</v>
      </c>
      <c r="D56" s="100" t="s">
        <v>49</v>
      </c>
      <c r="E56" s="101">
        <v>103837806370</v>
      </c>
      <c r="F56" s="101">
        <v>103837806370</v>
      </c>
      <c r="G56" s="114">
        <v>0</v>
      </c>
      <c r="H56" s="102">
        <v>103.83780637</v>
      </c>
      <c r="I56" s="116">
        <v>-0.1536226403390798</v>
      </c>
      <c r="J56" s="104">
        <v>62.231287153014563</v>
      </c>
      <c r="K56" s="54">
        <v>0.8463773596609202</v>
      </c>
      <c r="L56" s="55" t="e">
        <v>#REF!</v>
      </c>
      <c r="M56" s="55" t="e">
        <v>#REF!</v>
      </c>
      <c r="N56" s="55">
        <v>0.9065377583219173</v>
      </c>
      <c r="O56" s="55">
        <v>1</v>
      </c>
      <c r="P56" s="130">
        <v>1</v>
      </c>
      <c r="Q56" s="131" t="e">
        <v>#REF!</v>
      </c>
      <c r="R56" s="131" t="s">
        <v>1</v>
      </c>
      <c r="S56" s="131" t="s">
        <v>1</v>
      </c>
      <c r="T56" s="131" t="s">
        <v>1</v>
      </c>
      <c r="U56" s="131">
        <v>0</v>
      </c>
      <c r="V56" s="196">
        <v>10705471520.832809</v>
      </c>
      <c r="W56" s="197" t="s">
        <v>1</v>
      </c>
      <c r="X56" s="196" t="s">
        <v>1</v>
      </c>
      <c r="Y56" s="131"/>
    </row>
    <row r="57" spans="2:26" customFormat="1" ht="6.75" customHeight="1" thickBot="1">
      <c r="P57" s="135"/>
      <c r="Q57" s="136"/>
      <c r="R57" s="131"/>
      <c r="S57" s="131"/>
      <c r="T57" s="131"/>
      <c r="U57" s="131"/>
      <c r="V57" s="198"/>
      <c r="W57" s="199"/>
      <c r="X57" s="200"/>
      <c r="Y57" s="131"/>
      <c r="Z57" s="111"/>
    </row>
    <row r="58" spans="2:26" customFormat="1" ht="15">
      <c r="B58" s="451" t="s">
        <v>294</v>
      </c>
      <c r="C58" s="452"/>
      <c r="D58" s="452"/>
      <c r="E58" s="452"/>
      <c r="F58" s="452"/>
      <c r="G58" s="452"/>
      <c r="H58" s="452"/>
      <c r="I58" s="452"/>
      <c r="J58" s="453"/>
      <c r="P58" s="111"/>
      <c r="Q58" s="136"/>
      <c r="R58" s="131"/>
      <c r="S58" s="131"/>
      <c r="T58" s="131"/>
      <c r="U58" s="131"/>
      <c r="V58" s="203"/>
      <c r="W58" s="199"/>
      <c r="X58" s="200"/>
      <c r="Y58" s="131"/>
      <c r="Z58" s="111"/>
    </row>
    <row r="59" spans="2:26" customFormat="1">
      <c r="B59" s="454" t="s">
        <v>295</v>
      </c>
      <c r="C59" s="455"/>
      <c r="D59" s="455"/>
      <c r="E59" s="455"/>
      <c r="F59" s="455"/>
      <c r="G59" s="455"/>
      <c r="H59" s="455"/>
      <c r="I59" s="455"/>
      <c r="J59" s="175" t="s">
        <v>296</v>
      </c>
      <c r="P59" s="111"/>
      <c r="Q59" s="133"/>
      <c r="R59" s="131"/>
      <c r="S59" s="131"/>
      <c r="T59" s="131"/>
      <c r="U59" s="131"/>
      <c r="V59" s="203"/>
      <c r="W59" s="199"/>
      <c r="X59" s="200"/>
      <c r="Y59" s="131"/>
      <c r="Z59" s="111"/>
    </row>
    <row r="60" spans="2:26" customFormat="1">
      <c r="B60" s="444" t="s">
        <v>297</v>
      </c>
      <c r="C60" s="445"/>
      <c r="D60" s="445"/>
      <c r="E60" s="445"/>
      <c r="F60" s="445"/>
      <c r="G60" s="445"/>
      <c r="H60" s="445"/>
      <c r="I60" s="445"/>
      <c r="J60" s="75">
        <v>0</v>
      </c>
      <c r="N60" s="29"/>
      <c r="O60" s="29"/>
      <c r="P60" s="111"/>
      <c r="Q60" s="133"/>
      <c r="R60" s="131"/>
      <c r="S60" s="131"/>
      <c r="T60" s="131"/>
      <c r="U60" s="131"/>
      <c r="V60" s="203"/>
      <c r="W60" s="199"/>
      <c r="X60" s="200"/>
      <c r="Y60" s="131"/>
      <c r="Z60" s="111"/>
    </row>
    <row r="61" spans="2:26" ht="13.35" customHeight="1">
      <c r="B61" s="444" t="s">
        <v>298</v>
      </c>
      <c r="C61" s="445"/>
      <c r="D61" s="445"/>
      <c r="E61" s="445"/>
      <c r="F61" s="445"/>
      <c r="G61" s="445"/>
      <c r="H61" s="445"/>
      <c r="I61" s="445"/>
      <c r="J61" s="76">
        <v>6</v>
      </c>
      <c r="K61"/>
      <c r="L61"/>
      <c r="M61"/>
      <c r="R61" s="131"/>
      <c r="S61" s="131"/>
      <c r="T61" s="131"/>
      <c r="U61" s="131"/>
      <c r="Y61" s="131"/>
    </row>
    <row r="62" spans="2:26" ht="13.35" customHeight="1">
      <c r="B62" s="444" t="s">
        <v>299</v>
      </c>
      <c r="C62" s="445"/>
      <c r="D62" s="445"/>
      <c r="E62" s="445"/>
      <c r="F62" s="445"/>
      <c r="G62" s="445"/>
      <c r="H62" s="445"/>
      <c r="I62" s="445"/>
      <c r="J62" s="76">
        <v>5</v>
      </c>
      <c r="K62"/>
      <c r="L62"/>
      <c r="M62"/>
      <c r="R62" s="131"/>
      <c r="S62" s="131"/>
      <c r="T62" s="131"/>
      <c r="U62" s="131"/>
      <c r="Y62" s="131"/>
    </row>
    <row r="63" spans="2:26" ht="13.35" customHeight="1">
      <c r="B63" s="444" t="s">
        <v>300</v>
      </c>
      <c r="C63" s="445"/>
      <c r="D63" s="445"/>
      <c r="E63" s="445"/>
      <c r="F63" s="445"/>
      <c r="G63" s="445"/>
      <c r="H63" s="445"/>
      <c r="I63" s="445"/>
      <c r="J63" s="77">
        <v>-4.7964169042670202E-2</v>
      </c>
      <c r="K63"/>
      <c r="L63"/>
      <c r="M63"/>
      <c r="N63"/>
      <c r="O63"/>
      <c r="P63" s="111"/>
      <c r="R63" s="131"/>
      <c r="S63" s="131"/>
      <c r="T63" s="131"/>
      <c r="U63" s="131"/>
      <c r="Y63" s="131"/>
    </row>
    <row r="64" spans="2:26" ht="14.1" customHeight="1">
      <c r="B64" s="444" t="s">
        <v>301</v>
      </c>
      <c r="C64" s="445"/>
      <c r="D64" s="445"/>
      <c r="E64" s="445"/>
      <c r="F64" s="445"/>
      <c r="G64" s="445"/>
      <c r="H64" s="445"/>
      <c r="I64" s="445"/>
      <c r="J64" s="81"/>
      <c r="K64"/>
      <c r="L64"/>
      <c r="M64"/>
      <c r="N64"/>
      <c r="O64"/>
      <c r="P64" s="111"/>
      <c r="R64" s="131"/>
      <c r="S64" s="131"/>
      <c r="T64" s="131"/>
      <c r="U64" s="131"/>
      <c r="Y64" s="131"/>
    </row>
    <row r="65" spans="2:26" s="28" customFormat="1" ht="13.5" thickBot="1">
      <c r="B65" s="449" t="s">
        <v>302</v>
      </c>
      <c r="C65" s="450"/>
      <c r="D65" s="450"/>
      <c r="E65" s="450"/>
      <c r="F65" s="450"/>
      <c r="G65" s="450"/>
      <c r="H65" s="450"/>
      <c r="I65" s="450"/>
      <c r="J65" s="78"/>
      <c r="K65" s="87"/>
      <c r="L65" s="87"/>
      <c r="M65" s="87"/>
      <c r="N65" s="87"/>
      <c r="O65" s="87"/>
      <c r="P65" s="137"/>
      <c r="Q65" s="134"/>
      <c r="R65" s="131"/>
      <c r="S65" s="131"/>
      <c r="T65" s="131"/>
      <c r="U65" s="131"/>
      <c r="V65" s="202"/>
      <c r="W65" s="201"/>
      <c r="X65" s="202"/>
      <c r="Y65" s="131"/>
      <c r="Z65" s="113"/>
    </row>
    <row r="66" spans="2:26" ht="3" hidden="1" customHeight="1" thickBot="1">
      <c r="B66" s="111" t="s">
        <v>53</v>
      </c>
      <c r="C66"/>
      <c r="D66"/>
      <c r="E66"/>
      <c r="F66"/>
      <c r="G66"/>
      <c r="H66"/>
      <c r="J66" s="29"/>
      <c r="K66" s="29"/>
      <c r="L66"/>
      <c r="M66"/>
      <c r="N66"/>
      <c r="O66"/>
      <c r="P66" s="111"/>
      <c r="R66" s="131"/>
      <c r="S66" s="131"/>
      <c r="T66" s="131"/>
      <c r="U66" s="131"/>
      <c r="Y66" s="131"/>
    </row>
    <row r="67" spans="2:26" ht="22.5" hidden="1">
      <c r="B67"/>
      <c r="C67"/>
      <c r="D67"/>
      <c r="E67"/>
      <c r="F67"/>
      <c r="G67"/>
      <c r="H67"/>
      <c r="I67" s="79" t="s">
        <v>283</v>
      </c>
      <c r="J67" s="79" t="s">
        <v>284</v>
      </c>
      <c r="K67" s="29"/>
      <c r="L67"/>
      <c r="M67"/>
      <c r="N67"/>
      <c r="O67"/>
      <c r="P67" s="111"/>
      <c r="R67" s="131"/>
      <c r="S67" s="131"/>
      <c r="T67" s="131"/>
      <c r="U67" s="131"/>
      <c r="Y67" s="131"/>
    </row>
    <row r="68" spans="2:26" ht="13.5" hidden="1" customHeight="1" thickBot="1">
      <c r="B68"/>
      <c r="C68"/>
      <c r="D68"/>
      <c r="E68"/>
      <c r="F68"/>
      <c r="G68"/>
      <c r="H68"/>
      <c r="I68" s="32" t="s">
        <v>303</v>
      </c>
      <c r="J68" s="80">
        <v>70</v>
      </c>
      <c r="K68" s="29"/>
      <c r="L68"/>
      <c r="M68"/>
      <c r="N68"/>
      <c r="O68"/>
      <c r="P68" s="111"/>
      <c r="R68" s="131"/>
      <c r="S68" s="131"/>
      <c r="T68" s="131"/>
      <c r="U68" s="131"/>
      <c r="Y68" s="131"/>
    </row>
    <row r="69" spans="2:26" ht="3.95" customHeight="1">
      <c r="B69" s="219" t="s">
        <v>53</v>
      </c>
      <c r="C69"/>
      <c r="D69"/>
      <c r="E69"/>
      <c r="F69"/>
      <c r="G69"/>
      <c r="H69"/>
      <c r="J69" s="29"/>
      <c r="K69" s="29"/>
      <c r="L69"/>
      <c r="M69"/>
      <c r="N69"/>
      <c r="O69"/>
      <c r="P69" s="111"/>
      <c r="R69" s="131"/>
      <c r="S69" s="131"/>
      <c r="T69" s="131"/>
      <c r="U69" s="131"/>
      <c r="Y69" s="131"/>
    </row>
    <row r="70" spans="2:26" ht="13.5" customHeight="1">
      <c r="B70"/>
      <c r="C70"/>
      <c r="D70"/>
      <c r="E70"/>
      <c r="F70"/>
      <c r="G70"/>
      <c r="H70"/>
      <c r="J70" s="29"/>
      <c r="K70" s="29"/>
      <c r="L70"/>
      <c r="M70"/>
      <c r="N70"/>
      <c r="O70"/>
      <c r="P70" s="111"/>
      <c r="R70" s="131"/>
      <c r="S70" s="131"/>
      <c r="T70" s="131"/>
      <c r="U70" s="131"/>
      <c r="Y70" s="131"/>
    </row>
    <row r="71" spans="2:26" ht="13.5" customHeight="1">
      <c r="B71"/>
      <c r="C71"/>
      <c r="D71"/>
      <c r="E71"/>
      <c r="F71"/>
      <c r="G71"/>
      <c r="H71"/>
      <c r="J71" s="29"/>
      <c r="K71" s="29"/>
      <c r="L71"/>
      <c r="M71"/>
      <c r="N71"/>
      <c r="O71"/>
      <c r="P71" s="111"/>
      <c r="R71" s="131"/>
      <c r="S71" s="131"/>
      <c r="T71" s="131"/>
      <c r="U71" s="131"/>
      <c r="Y71" s="131"/>
    </row>
    <row r="72" spans="2:26" ht="13.5" customHeight="1">
      <c r="B72"/>
      <c r="C72"/>
      <c r="D72"/>
      <c r="E72"/>
      <c r="F72"/>
      <c r="G72"/>
      <c r="H72"/>
      <c r="J72" s="29"/>
      <c r="K72" s="29"/>
      <c r="L72"/>
      <c r="M72"/>
      <c r="N72"/>
      <c r="O72"/>
      <c r="P72" s="111"/>
    </row>
    <row r="73" spans="2:26"/>
    <row r="74" spans="2:26"/>
    <row r="75" spans="2:26"/>
    <row r="76" spans="2:26"/>
    <row r="77" spans="2:26"/>
    <row r="78" spans="2:26"/>
    <row r="79" spans="2:26"/>
    <row r="80" spans="2:26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</sheetData>
  <sheetProtection selectLockedCells="1"/>
  <dataConsolidate/>
  <mergeCells count="47">
    <mergeCell ref="B7:J7"/>
    <mergeCell ref="B9:J9"/>
    <mergeCell ref="B10:J10"/>
    <mergeCell ref="B1:J1"/>
    <mergeCell ref="B2:J2"/>
    <mergeCell ref="B3:J3"/>
    <mergeCell ref="B4:J4"/>
    <mergeCell ref="B5:J5"/>
    <mergeCell ref="O42:O43"/>
    <mergeCell ref="B25:J25"/>
    <mergeCell ref="B28:J28"/>
    <mergeCell ref="B34:J34"/>
    <mergeCell ref="F38:I38"/>
    <mergeCell ref="N42:N43"/>
    <mergeCell ref="M42:M43"/>
    <mergeCell ref="B41:J41"/>
    <mergeCell ref="K42:K43"/>
    <mergeCell ref="L42:L43"/>
    <mergeCell ref="B33:I33"/>
    <mergeCell ref="B42:B43"/>
    <mergeCell ref="C42:C43"/>
    <mergeCell ref="D42:D43"/>
    <mergeCell ref="B17:J17"/>
    <mergeCell ref="B35:I35"/>
    <mergeCell ref="B38:D38"/>
    <mergeCell ref="B29:I29"/>
    <mergeCell ref="B30:I30"/>
    <mergeCell ref="B31:I31"/>
    <mergeCell ref="B32:J32"/>
    <mergeCell ref="B60:I60"/>
    <mergeCell ref="B26:I26"/>
    <mergeCell ref="B27:I27"/>
    <mergeCell ref="B65:I65"/>
    <mergeCell ref="B64:I64"/>
    <mergeCell ref="B58:J58"/>
    <mergeCell ref="B63:I63"/>
    <mergeCell ref="B59:I59"/>
    <mergeCell ref="B61:I61"/>
    <mergeCell ref="B62:I62"/>
    <mergeCell ref="E12:J12"/>
    <mergeCell ref="E13:H13"/>
    <mergeCell ref="G15:J15"/>
    <mergeCell ref="E15:F15"/>
    <mergeCell ref="B12:D12"/>
    <mergeCell ref="B14:D14"/>
    <mergeCell ref="B15:D15"/>
    <mergeCell ref="B13:C13"/>
  </mergeCells>
  <conditionalFormatting sqref="B45:J56">
    <cfRule type="expression" dxfId="4" priority="19" stopIfTrue="1">
      <formula>MOD(ROW(),2)</formula>
    </cfRule>
  </conditionalFormatting>
  <conditionalFormatting sqref="E45:H56">
    <cfRule type="cellIs" dxfId="3" priority="18" stopIfTrue="1" operator="equal">
      <formula>"NO ADMISIBLE"</formula>
    </cfRule>
  </conditionalFormatting>
  <conditionalFormatting sqref="E45:H56">
    <cfRule type="cellIs" dxfId="2" priority="17" stopIfTrue="1" operator="equal">
      <formula>"DESCARTADO"</formula>
    </cfRule>
  </conditionalFormatting>
  <conditionalFormatting sqref="E45">
    <cfRule type="cellIs" dxfId="1" priority="11" stopIfTrue="1" operator="equal">
      <formula>"NO ADMISIBLE"</formula>
    </cfRule>
  </conditionalFormatting>
  <conditionalFormatting sqref="E45">
    <cfRule type="cellIs" dxfId="0" priority="10" stopIfTrue="1" operator="equal">
      <formula>"DESCARTADO"</formula>
    </cfRule>
  </conditionalFormatting>
  <dataValidations disablePrompts="1" count="1">
    <dataValidation type="list" allowBlank="1" showInputMessage="1" showErrorMessage="1" sqref="Q16 B15:D15">
      <formula1>METEVA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85" fitToHeight="0" orientation="portrait" horizontalDpi="1200" verticalDpi="1200" r:id="rId1"/>
  <headerFooter alignWithMargins="0">
    <oddFooter>&amp;L&amp;9&amp;F
&amp;A&amp;C&amp;P de &amp;N&amp;R&amp;9INSTITUTO NACIONAL DE VIAS
&amp;D</oddFooter>
  </headerFooter>
  <rowBreaks count="1" manualBreakCount="1">
    <brk id="38" min="1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J229"/>
  <sheetViews>
    <sheetView topLeftCell="C1" workbookViewId="0">
      <selection activeCell="D29" sqref="D29"/>
    </sheetView>
  </sheetViews>
  <sheetFormatPr baseColWidth="10" defaultColWidth="11.42578125" defaultRowHeight="12.75"/>
  <cols>
    <col min="1" max="1" width="11.42578125" style="115"/>
    <col min="2" max="2" width="85.7109375" style="115" bestFit="1" customWidth="1"/>
    <col min="3" max="3" width="14.140625" style="115" bestFit="1" customWidth="1"/>
    <col min="4" max="4" width="47.42578125" style="115" bestFit="1" customWidth="1"/>
    <col min="5" max="7" width="11.42578125" style="115"/>
    <col min="8" max="8" width="11.42578125" style="239"/>
    <col min="9" max="9" width="18.28515625" style="239" customWidth="1"/>
    <col min="10" max="10" width="15.42578125" style="239" customWidth="1"/>
    <col min="11" max="16384" width="11.42578125" style="115"/>
  </cols>
  <sheetData>
    <row r="1" spans="1:10" ht="15.75" thickTop="1">
      <c r="A1" s="38" t="s">
        <v>304</v>
      </c>
      <c r="B1" s="124" t="s">
        <v>305</v>
      </c>
      <c r="C1" s="124" t="s">
        <v>306</v>
      </c>
      <c r="D1" s="124" t="s">
        <v>307</v>
      </c>
      <c r="H1" s="482" t="s">
        <v>308</v>
      </c>
      <c r="I1" s="482"/>
      <c r="J1" s="482"/>
    </row>
    <row r="2" spans="1:10">
      <c r="A2" s="39">
        <v>1</v>
      </c>
      <c r="B2" s="47" t="s">
        <v>20</v>
      </c>
      <c r="C2" s="48" t="s">
        <v>37</v>
      </c>
      <c r="D2" s="121" t="s">
        <v>309</v>
      </c>
      <c r="F2" s="132"/>
      <c r="H2" s="240">
        <v>1</v>
      </c>
      <c r="I2" s="239">
        <f>IF(ISTEXT('VR-PROP'!$J$153),"DESCARTADO",'VR-PROP'!$J$151)</f>
        <v>0</v>
      </c>
      <c r="J2" s="239">
        <f>IF(ISTEXT('VR-PROP'!$J$153),"DESCARTADO",'VR-PROP'!$J$153)</f>
        <v>0</v>
      </c>
    </row>
    <row r="3" spans="1:10">
      <c r="A3" s="40">
        <v>2</v>
      </c>
      <c r="B3" s="41" t="s">
        <v>310</v>
      </c>
      <c r="C3" s="49" t="s">
        <v>46</v>
      </c>
      <c r="D3" s="122" t="s">
        <v>311</v>
      </c>
      <c r="H3" s="240">
        <v>2</v>
      </c>
      <c r="I3" s="239">
        <f>IF(ISTEXT('VR-PROP'!$M$69),"DESCARTADO",'VR-PROP'!$M$67)</f>
        <v>1487500000</v>
      </c>
      <c r="J3" s="239">
        <f>IF(ISTEXT('VR-PROP'!$M$69),"DESCARTADO",'VR-PROP'!$M$69)</f>
        <v>19760500</v>
      </c>
    </row>
    <row r="4" spans="1:10" ht="13.5" thickBot="1">
      <c r="A4" s="39">
        <v>3</v>
      </c>
      <c r="B4" s="41" t="s">
        <v>312</v>
      </c>
      <c r="C4" s="50" t="s">
        <v>51</v>
      </c>
      <c r="D4" s="122" t="s">
        <v>313</v>
      </c>
      <c r="H4" s="240">
        <v>3</v>
      </c>
      <c r="I4" s="239">
        <f>IF(ISTEXT('VR-PROP'!$P$69),"DESCARTADO",'VR-PROP'!$P$67)</f>
        <v>1561875000</v>
      </c>
      <c r="J4" s="239">
        <f>IF(ISTEXT('VR-PROP'!$P$69),"DESCARTADO",'VR-PROP'!$P$69)</f>
        <v>18983500</v>
      </c>
    </row>
    <row r="5" spans="1:10" ht="13.5" thickTop="1">
      <c r="A5" s="40">
        <v>4</v>
      </c>
      <c r="B5" s="41" t="s">
        <v>314</v>
      </c>
      <c r="D5" s="122" t="s">
        <v>256</v>
      </c>
      <c r="F5" s="132"/>
      <c r="H5" s="240">
        <v>4</v>
      </c>
      <c r="I5" s="239">
        <f>IF(ISTEXT('VR-PROP'!$S$69),"DESCARTADO",'VR-PROP'!$S$67)</f>
        <v>1382080875</v>
      </c>
      <c r="J5" s="239">
        <f>IF(ISTEXT('VR-PROP'!$S$69),"DESCARTADO",'VR-PROP'!$S$69)</f>
        <v>19760500</v>
      </c>
    </row>
    <row r="6" spans="1:10" ht="13.5" thickBot="1">
      <c r="A6" s="39">
        <v>5</v>
      </c>
      <c r="B6" s="41" t="s">
        <v>315</v>
      </c>
      <c r="D6" s="123" t="s">
        <v>258</v>
      </c>
      <c r="H6" s="240">
        <v>5</v>
      </c>
      <c r="I6" s="239">
        <f>IF(ISTEXT('VR-PROP'!$V$69),"DESCARTADO",'VR-PROP'!$V$67)</f>
        <v>1460427500</v>
      </c>
      <c r="J6" s="239">
        <f>IF(ISTEXT('VR-PROP'!$V$69),"DESCARTADO",'VR-PROP'!$V$69)</f>
        <v>19265000</v>
      </c>
    </row>
    <row r="7" spans="1:10" ht="13.5" thickTop="1">
      <c r="A7" s="40">
        <v>6</v>
      </c>
      <c r="B7" s="41" t="s">
        <v>316</v>
      </c>
      <c r="H7" s="240">
        <v>6</v>
      </c>
      <c r="I7" s="239">
        <f>IF(ISTEXT('VR-PROP'!$Y$69),"DESCARTADO",'VR-PROP'!$Y$67)</f>
        <v>1541347500</v>
      </c>
      <c r="J7" s="239">
        <f>IF(ISTEXT('VR-PROP'!$Y$69),"DESCARTADO",'VR-PROP'!$Y$69)</f>
        <v>19500500</v>
      </c>
    </row>
    <row r="8" spans="1:10">
      <c r="A8" s="39">
        <v>7</v>
      </c>
      <c r="B8" s="41" t="s">
        <v>317</v>
      </c>
      <c r="H8" s="240">
        <v>7</v>
      </c>
      <c r="I8" s="239">
        <f>IF(ISTEXT('VR-PROP'!$AB$69),"DESCARTADO",'VR-PROP'!$AB$67)</f>
        <v>1561889875</v>
      </c>
      <c r="J8" s="239">
        <f>IF(ISTEXT('VR-PROP'!$AB$69),"DESCARTADO",'VR-PROP'!$AB$69)</f>
        <v>19760500</v>
      </c>
    </row>
    <row r="9" spans="1:10">
      <c r="A9" s="40">
        <v>8</v>
      </c>
      <c r="B9" s="41" t="s">
        <v>318</v>
      </c>
      <c r="H9" s="240">
        <v>8</v>
      </c>
      <c r="I9" s="239">
        <f>IF(ISTEXT('VR-PROP'!$AE$69),"DESCARTADO",'VR-PROP'!$AE$67)</f>
        <v>1561875000</v>
      </c>
      <c r="J9" s="239">
        <f>IF(ISTEXT('VR-PROP'!$AE$69),"DESCARTADO",'VR-PROP'!$AE$69)</f>
        <v>19760000</v>
      </c>
    </row>
    <row r="10" spans="1:10">
      <c r="A10" s="44">
        <v>9</v>
      </c>
      <c r="B10" s="45" t="s">
        <v>319</v>
      </c>
      <c r="H10" s="240">
        <v>9</v>
      </c>
      <c r="I10" s="239">
        <f>IF(ISTEXT('VR-PROP'!$AH$69),"DESCARTADO",'VR-PROP'!$AH$67)</f>
        <v>0</v>
      </c>
      <c r="J10" s="239">
        <f>IF(ISTEXT('VR-PROP'!$AH$69),"DESCARTADO",'VR-PROP'!$AH$69)</f>
        <v>0</v>
      </c>
    </row>
    <row r="11" spans="1:10">
      <c r="A11" s="44">
        <v>10</v>
      </c>
      <c r="B11" s="46" t="s">
        <v>320</v>
      </c>
      <c r="H11" s="240">
        <v>10</v>
      </c>
      <c r="I11" s="239">
        <f>IF(ISTEXT('VR-PROP'!$AK$69),"DESCARTADO",'VR-PROP'!$AK$67)</f>
        <v>1487500000</v>
      </c>
      <c r="J11" s="239">
        <f>IF(ISTEXT('VR-PROP'!$AK$69),"DESCARTADO",'VR-PROP'!$AK$69)</f>
        <v>19760500</v>
      </c>
    </row>
    <row r="12" spans="1:10">
      <c r="A12" s="44">
        <v>11</v>
      </c>
      <c r="B12" s="46" t="s">
        <v>22</v>
      </c>
      <c r="H12" s="240">
        <v>11</v>
      </c>
      <c r="I12" s="239">
        <f>IF(ISTEXT('VR-PROP'!$AN$69),"DESCARTADO",'VR-PROP'!$AN$67)</f>
        <v>1561889875</v>
      </c>
      <c r="J12" s="239">
        <f>IF(ISTEXT('VR-PROP'!$AN$69),"DESCARTADO",'VR-PROP'!$AN$69)</f>
        <v>19760500</v>
      </c>
    </row>
    <row r="13" spans="1:10">
      <c r="A13" s="44">
        <v>12</v>
      </c>
      <c r="B13" s="45" t="s">
        <v>321</v>
      </c>
      <c r="H13" s="240">
        <v>12</v>
      </c>
      <c r="I13" s="239">
        <f>IF(ISTEXT('VR-PROP'!$AQ$69),"DESCARTADO",'VR-PROP'!$AQ$67)</f>
        <v>1561889875</v>
      </c>
      <c r="J13" s="239">
        <f>IF(ISTEXT('VR-PROP'!$AQ$69),"DESCARTADO",'VR-PROP'!$AQ$69)</f>
        <v>19760500</v>
      </c>
    </row>
    <row r="14" spans="1:10">
      <c r="A14" s="44">
        <v>13</v>
      </c>
      <c r="B14" s="45" t="s">
        <v>322</v>
      </c>
      <c r="H14" s="240">
        <v>13</v>
      </c>
      <c r="I14" s="239" t="e">
        <f>IF(ISTEXT('VR-PROP'!#REF!),"DESCARTADO",'VR-PROP'!#REF!)</f>
        <v>#REF!</v>
      </c>
      <c r="J14" s="239" t="e">
        <f>IF(ISTEXT('VR-PROP'!#REF!),"DESCARTADO",'VR-PROP'!#REF!)</f>
        <v>#REF!</v>
      </c>
    </row>
    <row r="15" spans="1:10">
      <c r="A15" s="44">
        <v>14</v>
      </c>
      <c r="B15" s="45" t="s">
        <v>323</v>
      </c>
      <c r="H15" s="240">
        <v>14</v>
      </c>
      <c r="I15" s="239" t="e">
        <f>IF(ISTEXT('VR-PROP'!#REF!),"DESCARTADO",'VR-PROP'!#REF!)</f>
        <v>#REF!</v>
      </c>
      <c r="J15" s="239" t="e">
        <f>IF(ISTEXT('VR-PROP'!#REF!),"DESCARTADO",'VR-PROP'!#REF!)</f>
        <v>#REF!</v>
      </c>
    </row>
    <row r="16" spans="1:10" ht="13.5" thickBot="1">
      <c r="A16" s="42">
        <v>15</v>
      </c>
      <c r="B16" s="43" t="s">
        <v>324</v>
      </c>
      <c r="H16" s="240">
        <v>15</v>
      </c>
      <c r="I16" s="239" t="e">
        <f>IF(ISTEXT('VR-PROP'!#REF!),"DESCARTADO",'VR-PROP'!#REF!)</f>
        <v>#REF!</v>
      </c>
      <c r="J16" s="239" t="e">
        <f>IF(ISTEXT('VR-PROP'!#REF!),"DESCARTADO",'VR-PROP'!#REF!)</f>
        <v>#REF!</v>
      </c>
    </row>
    <row r="17" spans="8:10" ht="13.5" thickTop="1">
      <c r="H17" s="240">
        <v>16</v>
      </c>
      <c r="I17" s="239" t="e">
        <f>IF(ISTEXT('VR-PROP'!#REF!),"DESCARTADO",'VR-PROP'!#REF!)</f>
        <v>#REF!</v>
      </c>
      <c r="J17" s="239" t="e">
        <f>IF(ISTEXT('VR-PROP'!#REF!),"DESCARTADO",'VR-PROP'!#REF!)</f>
        <v>#REF!</v>
      </c>
    </row>
    <row r="18" spans="8:10">
      <c r="H18" s="240">
        <v>17</v>
      </c>
      <c r="I18" s="239" t="e">
        <f>IF(ISTEXT('VR-PROP'!#REF!),"DESCARTADO",'VR-PROP'!#REF!)</f>
        <v>#REF!</v>
      </c>
      <c r="J18" s="239" t="e">
        <f>IF(ISTEXT('VR-PROP'!#REF!),"DESCARTADO",'VR-PROP'!#REF!)</f>
        <v>#REF!</v>
      </c>
    </row>
    <row r="19" spans="8:10">
      <c r="H19" s="240">
        <v>18</v>
      </c>
      <c r="I19" s="239" t="e">
        <f>IF(ISTEXT('VR-PROP'!#REF!),"DESCARTADO",'VR-PROP'!#REF!)</f>
        <v>#REF!</v>
      </c>
      <c r="J19" s="239" t="e">
        <f>IF(ISTEXT('VR-PROP'!#REF!),"DESCARTADO",'VR-PROP'!#REF!)</f>
        <v>#REF!</v>
      </c>
    </row>
    <row r="20" spans="8:10">
      <c r="H20" s="240">
        <v>19</v>
      </c>
      <c r="I20" s="239" t="e">
        <f>IF(ISTEXT('VR-PROP'!#REF!),"DESCARTADO",'VR-PROP'!#REF!)</f>
        <v>#REF!</v>
      </c>
      <c r="J20" s="239" t="e">
        <f>IF(ISTEXT('VR-PROP'!#REF!),"DESCARTADO",'VR-PROP'!#REF!)</f>
        <v>#REF!</v>
      </c>
    </row>
    <row r="21" spans="8:10">
      <c r="H21" s="240">
        <v>20</v>
      </c>
      <c r="I21" s="239" t="e">
        <f>IF(ISTEXT('VR-PROP'!#REF!),"DESCARTADO",'VR-PROP'!#REF!)</f>
        <v>#REF!</v>
      </c>
      <c r="J21" s="239" t="e">
        <f>IF(ISTEXT('VR-PROP'!#REF!),"DESCARTADO",'VR-PROP'!#REF!)</f>
        <v>#REF!</v>
      </c>
    </row>
    <row r="22" spans="8:10">
      <c r="H22" s="240">
        <v>21</v>
      </c>
      <c r="I22" s="239" t="e">
        <f>IF(ISTEXT('VR-PROP'!#REF!),"DESCARTADO",'VR-PROP'!#REF!)</f>
        <v>#REF!</v>
      </c>
      <c r="J22" s="239" t="e">
        <f>IF(ISTEXT('VR-PROP'!#REF!),"DESCARTADO",'VR-PROP'!#REF!)</f>
        <v>#REF!</v>
      </c>
    </row>
    <row r="23" spans="8:10">
      <c r="H23" s="240">
        <v>22</v>
      </c>
      <c r="I23" s="239" t="e">
        <f>IF(ISTEXT('VR-PROP'!#REF!),"DESCARTADO",'VR-PROP'!#REF!)</f>
        <v>#REF!</v>
      </c>
      <c r="J23" s="239" t="e">
        <f>IF(ISTEXT('VR-PROP'!#REF!),"DESCARTADO",'VR-PROP'!#REF!)</f>
        <v>#REF!</v>
      </c>
    </row>
    <row r="24" spans="8:10">
      <c r="H24" s="240">
        <v>23</v>
      </c>
      <c r="I24" s="239" t="e">
        <f>IF(ISTEXT('VR-PROP'!#REF!),"DESCARTADO",'VR-PROP'!#REF!)</f>
        <v>#REF!</v>
      </c>
      <c r="J24" s="239" t="e">
        <f>IF(ISTEXT('VR-PROP'!#REF!),"DESCARTADO",'VR-PROP'!#REF!)</f>
        <v>#REF!</v>
      </c>
    </row>
    <row r="25" spans="8:10">
      <c r="H25" s="240">
        <v>24</v>
      </c>
      <c r="I25" s="239" t="e">
        <f>IF(ISTEXT('VR-PROP'!#REF!),"DESCARTADO",'VR-PROP'!#REF!)</f>
        <v>#REF!</v>
      </c>
      <c r="J25" s="239" t="e">
        <f>IF(ISTEXT('VR-PROP'!#REF!),"DESCARTADO",'VR-PROP'!#REF!)</f>
        <v>#REF!</v>
      </c>
    </row>
    <row r="26" spans="8:10">
      <c r="H26" s="240">
        <v>25</v>
      </c>
      <c r="I26" s="239" t="e">
        <f>IF(ISTEXT('VR-PROP'!#REF!),"DESCARTADO",'VR-PROP'!#REF!)</f>
        <v>#REF!</v>
      </c>
      <c r="J26" s="239" t="e">
        <f>IF(ISTEXT('VR-PROP'!#REF!),"DESCARTADO",'VR-PROP'!#REF!)</f>
        <v>#REF!</v>
      </c>
    </row>
    <row r="27" spans="8:10">
      <c r="H27" s="240">
        <v>26</v>
      </c>
      <c r="I27" s="239" t="e">
        <f>IF(ISTEXT('VR-PROP'!#REF!),"DESCARTADO",'VR-PROP'!#REF!)</f>
        <v>#REF!</v>
      </c>
      <c r="J27" s="239" t="e">
        <f>IF(ISTEXT('VR-PROP'!#REF!),"DESCARTADO",'VR-PROP'!#REF!)</f>
        <v>#REF!</v>
      </c>
    </row>
    <row r="28" spans="8:10">
      <c r="H28" s="240">
        <v>27</v>
      </c>
      <c r="I28" s="239" t="e">
        <f>IF(ISTEXT('VR-PROP'!#REF!),"DESCARTADO",'VR-PROP'!#REF!)</f>
        <v>#REF!</v>
      </c>
      <c r="J28" s="239" t="e">
        <f>IF(ISTEXT('VR-PROP'!#REF!),"DESCARTADO",'VR-PROP'!#REF!)</f>
        <v>#REF!</v>
      </c>
    </row>
    <row r="29" spans="8:10">
      <c r="H29" s="240">
        <v>28</v>
      </c>
      <c r="I29" s="239" t="e">
        <f>IF(ISTEXT('VR-PROP'!#REF!),"DESCARTADO",'VR-PROP'!#REF!)</f>
        <v>#REF!</v>
      </c>
      <c r="J29" s="239" t="e">
        <f>IF(ISTEXT('VR-PROP'!#REF!),"DESCARTADO",'VR-PROP'!#REF!)</f>
        <v>#REF!</v>
      </c>
    </row>
    <row r="30" spans="8:10">
      <c r="H30" s="240">
        <v>29</v>
      </c>
      <c r="I30" s="239" t="e">
        <f>IF(ISTEXT('VR-PROP'!#REF!),"DESCARTADO",'VR-PROP'!#REF!)</f>
        <v>#REF!</v>
      </c>
      <c r="J30" s="239" t="e">
        <f>IF(ISTEXT('VR-PROP'!#REF!),"DESCARTADO",'VR-PROP'!#REF!)</f>
        <v>#REF!</v>
      </c>
    </row>
    <row r="31" spans="8:10">
      <c r="H31" s="240">
        <v>30</v>
      </c>
      <c r="I31" s="239" t="e">
        <f>IF(ISTEXT('VR-PROP'!#REF!),"DESCARTADO",'VR-PROP'!#REF!)</f>
        <v>#REF!</v>
      </c>
      <c r="J31" s="239" t="e">
        <f>IF(ISTEXT('VR-PROP'!#REF!),"DESCARTADO",'VR-PROP'!#REF!)</f>
        <v>#REF!</v>
      </c>
    </row>
    <row r="32" spans="8:10">
      <c r="H32" s="240">
        <v>31</v>
      </c>
      <c r="I32" s="239" t="e">
        <f>IF(ISTEXT('VR-PROP'!#REF!),"DESCARTADO",'VR-PROP'!#REF!)</f>
        <v>#REF!</v>
      </c>
      <c r="J32" s="239" t="e">
        <f>IF(ISTEXT('VR-PROP'!#REF!),"DESCARTADO",'VR-PROP'!#REF!)</f>
        <v>#REF!</v>
      </c>
    </row>
    <row r="33" spans="8:10">
      <c r="H33" s="240">
        <v>32</v>
      </c>
      <c r="I33" s="239" t="e">
        <f>IF(ISTEXT('VR-PROP'!#REF!),"DESCARTADO",'VR-PROP'!#REF!)</f>
        <v>#REF!</v>
      </c>
      <c r="J33" s="239" t="e">
        <f>IF(ISTEXT('VR-PROP'!#REF!),"DESCARTADO",'VR-PROP'!#REF!)</f>
        <v>#REF!</v>
      </c>
    </row>
    <row r="34" spans="8:10">
      <c r="H34" s="240">
        <v>33</v>
      </c>
      <c r="I34" s="239" t="e">
        <f>IF(ISTEXT('VR-PROP'!#REF!),"DESCARTADO",'VR-PROP'!#REF!)</f>
        <v>#REF!</v>
      </c>
      <c r="J34" s="239" t="e">
        <f>IF(ISTEXT('VR-PROP'!#REF!),"DESCARTADO",'VR-PROP'!#REF!)</f>
        <v>#REF!</v>
      </c>
    </row>
    <row r="35" spans="8:10">
      <c r="H35" s="240">
        <v>34</v>
      </c>
      <c r="I35" s="239" t="e">
        <f>IF(ISTEXT('VR-PROP'!#REF!),"DESCARTADO",'VR-PROP'!#REF!)</f>
        <v>#REF!</v>
      </c>
      <c r="J35" s="239" t="e">
        <f>IF(ISTEXT('VR-PROP'!#REF!),"DESCARTADO",'VR-PROP'!#REF!)</f>
        <v>#REF!</v>
      </c>
    </row>
    <row r="36" spans="8:10">
      <c r="H36" s="240">
        <v>35</v>
      </c>
      <c r="I36" s="239" t="e">
        <f>IF(ISTEXT('VR-PROP'!#REF!),"DESCARTADO",'VR-PROP'!#REF!)</f>
        <v>#REF!</v>
      </c>
      <c r="J36" s="239" t="e">
        <f>IF(ISTEXT('VR-PROP'!#REF!),"DESCARTADO",'VR-PROP'!#REF!)</f>
        <v>#REF!</v>
      </c>
    </row>
    <row r="37" spans="8:10">
      <c r="H37" s="240">
        <v>36</v>
      </c>
      <c r="I37" s="239" t="e">
        <f>IF(ISTEXT('VR-PROP'!#REF!),"DESCARTADO",'VR-PROP'!#REF!)</f>
        <v>#REF!</v>
      </c>
      <c r="J37" s="239" t="e">
        <f>IF(ISTEXT('VR-PROP'!#REF!),"DESCARTADO",'VR-PROP'!#REF!)</f>
        <v>#REF!</v>
      </c>
    </row>
    <row r="38" spans="8:10">
      <c r="H38" s="240">
        <v>37</v>
      </c>
      <c r="I38" s="239" t="e">
        <f>IF(ISTEXT('VR-PROP'!#REF!),"DESCARTADO",'VR-PROP'!#REF!)</f>
        <v>#REF!</v>
      </c>
      <c r="J38" s="239" t="e">
        <f>IF(ISTEXT('VR-PROP'!#REF!),"DESCARTADO",'VR-PROP'!#REF!)</f>
        <v>#REF!</v>
      </c>
    </row>
    <row r="39" spans="8:10">
      <c r="H39" s="240">
        <v>38</v>
      </c>
      <c r="I39" s="239" t="e">
        <f>IF(ISTEXT('VR-PROP'!#REF!),"DESCARTADO",'VR-PROP'!#REF!)</f>
        <v>#REF!</v>
      </c>
      <c r="J39" s="239" t="e">
        <f>IF(ISTEXT('VR-PROP'!#REF!),"DESCARTADO",'VR-PROP'!#REF!)</f>
        <v>#REF!</v>
      </c>
    </row>
    <row r="40" spans="8:10">
      <c r="H40" s="240">
        <v>39</v>
      </c>
      <c r="I40" s="239" t="e">
        <f>IF(ISTEXT('VR-PROP'!#REF!),"DESCARTADO",'VR-PROP'!#REF!)</f>
        <v>#REF!</v>
      </c>
      <c r="J40" s="239" t="e">
        <f>IF(ISTEXT('VR-PROP'!#REF!),"DESCARTADO",'VR-PROP'!#REF!)</f>
        <v>#REF!</v>
      </c>
    </row>
    <row r="41" spans="8:10">
      <c r="H41" s="240">
        <v>40</v>
      </c>
      <c r="I41" s="239" t="e">
        <f>IF(ISTEXT('VR-PROP'!#REF!),"DESCARTADO",'VR-PROP'!#REF!)</f>
        <v>#REF!</v>
      </c>
      <c r="J41" s="239" t="e">
        <f>IF(ISTEXT('VR-PROP'!#REF!),"DESCARTADO",'VR-PROP'!#REF!)</f>
        <v>#REF!</v>
      </c>
    </row>
    <row r="42" spans="8:10">
      <c r="H42" s="240">
        <v>41</v>
      </c>
      <c r="I42" s="239" t="e">
        <f>IF(ISTEXT('VR-PROP'!#REF!),"DESCARTADO",'VR-PROP'!#REF!)</f>
        <v>#REF!</v>
      </c>
      <c r="J42" s="239" t="e">
        <f>IF(ISTEXT('VR-PROP'!#REF!),"DESCARTADO",'VR-PROP'!#REF!)</f>
        <v>#REF!</v>
      </c>
    </row>
    <row r="43" spans="8:10">
      <c r="H43" s="240">
        <v>42</v>
      </c>
      <c r="I43" s="239" t="e">
        <f>IF(ISTEXT('VR-PROP'!#REF!),"DESCARTADO",'VR-PROP'!#REF!)</f>
        <v>#REF!</v>
      </c>
      <c r="J43" s="239" t="e">
        <f>IF(ISTEXT('VR-PROP'!#REF!),"DESCARTADO",'VR-PROP'!#REF!)</f>
        <v>#REF!</v>
      </c>
    </row>
    <row r="44" spans="8:10">
      <c r="H44" s="240">
        <v>43</v>
      </c>
      <c r="I44" s="239" t="e">
        <f>IF(ISTEXT('VR-PROP'!#REF!),"DESCARTADO",'VR-PROP'!#REF!)</f>
        <v>#REF!</v>
      </c>
      <c r="J44" s="239" t="e">
        <f>IF(ISTEXT('VR-PROP'!#REF!),"DESCARTADO",'VR-PROP'!#REF!)</f>
        <v>#REF!</v>
      </c>
    </row>
    <row r="45" spans="8:10">
      <c r="H45" s="240">
        <v>44</v>
      </c>
      <c r="I45" s="239" t="e">
        <f>IF(ISTEXT('VR-PROP'!#REF!),"DESCARTADO",'VR-PROP'!#REF!)</f>
        <v>#REF!</v>
      </c>
      <c r="J45" s="239" t="e">
        <f>IF(ISTEXT('VR-PROP'!#REF!),"DESCARTADO",'VR-PROP'!#REF!)</f>
        <v>#REF!</v>
      </c>
    </row>
    <row r="46" spans="8:10">
      <c r="H46" s="240">
        <v>45</v>
      </c>
      <c r="I46" s="239" t="e">
        <f>IF(ISTEXT('VR-PROP'!#REF!),"DESCARTADO",'VR-PROP'!#REF!)</f>
        <v>#REF!</v>
      </c>
      <c r="J46" s="239" t="e">
        <f>IF(ISTEXT('VR-PROP'!#REF!),"DESCARTADO",'VR-PROP'!#REF!)</f>
        <v>#REF!</v>
      </c>
    </row>
    <row r="47" spans="8:10">
      <c r="H47" s="240">
        <v>46</v>
      </c>
      <c r="I47" s="239" t="e">
        <f>IF(ISTEXT('VR-PROP'!#REF!),"DESCARTADO",'VR-PROP'!#REF!)</f>
        <v>#REF!</v>
      </c>
      <c r="J47" s="239" t="e">
        <f>IF(ISTEXT('VR-PROP'!#REF!),"DESCARTADO",'VR-PROP'!#REF!)</f>
        <v>#REF!</v>
      </c>
    </row>
    <row r="48" spans="8:10">
      <c r="H48" s="240">
        <v>47</v>
      </c>
      <c r="I48" s="239" t="e">
        <f>IF(ISTEXT('VR-PROP'!#REF!),"DESCARTADO",'VR-PROP'!#REF!)</f>
        <v>#REF!</v>
      </c>
      <c r="J48" s="239" t="e">
        <f>IF(ISTEXT('VR-PROP'!#REF!),"DESCARTADO",'VR-PROP'!#REF!)</f>
        <v>#REF!</v>
      </c>
    </row>
    <row r="49" spans="8:10">
      <c r="H49" s="240">
        <v>48</v>
      </c>
      <c r="I49" s="239" t="e">
        <f>IF(ISTEXT('VR-PROP'!#REF!),"DESCARTADO",'VR-PROP'!#REF!)</f>
        <v>#REF!</v>
      </c>
      <c r="J49" s="239" t="e">
        <f>IF(ISTEXT('VR-PROP'!#REF!),"DESCARTADO",'VR-PROP'!#REF!)</f>
        <v>#REF!</v>
      </c>
    </row>
    <row r="50" spans="8:10">
      <c r="H50" s="240">
        <v>49</v>
      </c>
      <c r="I50" s="239" t="e">
        <f>IF(ISTEXT('VR-PROP'!#REF!),"DESCARTADO",'VR-PROP'!#REF!)</f>
        <v>#REF!</v>
      </c>
      <c r="J50" s="239" t="e">
        <f>IF(ISTEXT('VR-PROP'!#REF!),"DESCARTADO",'VR-PROP'!#REF!)</f>
        <v>#REF!</v>
      </c>
    </row>
    <row r="51" spans="8:10">
      <c r="H51" s="240">
        <v>50</v>
      </c>
      <c r="I51" s="239" t="e">
        <f>IF(ISTEXT('VR-PROP'!#REF!),"DESCARTADO",'VR-PROP'!#REF!)</f>
        <v>#REF!</v>
      </c>
      <c r="J51" s="239" t="e">
        <f>IF(ISTEXT('VR-PROP'!#REF!),"DESCARTADO",'VR-PROP'!#REF!)</f>
        <v>#REF!</v>
      </c>
    </row>
    <row r="52" spans="8:10">
      <c r="H52" s="240">
        <v>51</v>
      </c>
      <c r="I52" s="239" t="e">
        <f>IF(ISTEXT('VR-PROP'!#REF!),"DESCARTADO",'VR-PROP'!#REF!)</f>
        <v>#REF!</v>
      </c>
      <c r="J52" s="239" t="e">
        <f>IF(ISTEXT('VR-PROP'!#REF!),"DESCARTADO",'VR-PROP'!#REF!)</f>
        <v>#REF!</v>
      </c>
    </row>
    <row r="53" spans="8:10">
      <c r="H53" s="240">
        <v>52</v>
      </c>
      <c r="I53" s="239" t="e">
        <f>IF(ISTEXT('VR-PROP'!#REF!),"DESCARTADO",'VR-PROP'!#REF!)</f>
        <v>#REF!</v>
      </c>
      <c r="J53" s="239" t="e">
        <f>IF(ISTEXT('VR-PROP'!#REF!),"DESCARTADO",'VR-PROP'!#REF!)</f>
        <v>#REF!</v>
      </c>
    </row>
    <row r="54" spans="8:10">
      <c r="H54" s="240">
        <v>53</v>
      </c>
      <c r="I54" s="239" t="e">
        <f>IF(ISTEXT('VR-PROP'!#REF!),"DESCARTADO",'VR-PROP'!#REF!)</f>
        <v>#REF!</v>
      </c>
      <c r="J54" s="239" t="e">
        <f>IF(ISTEXT('VR-PROP'!#REF!),"DESCARTADO",'VR-PROP'!#REF!)</f>
        <v>#REF!</v>
      </c>
    </row>
    <row r="55" spans="8:10">
      <c r="H55" s="240">
        <v>54</v>
      </c>
      <c r="I55" s="239" t="e">
        <f>IF(ISTEXT('VR-PROP'!#REF!),"DESCARTADO",'VR-PROP'!#REF!)</f>
        <v>#REF!</v>
      </c>
      <c r="J55" s="239" t="e">
        <f>IF(ISTEXT('VR-PROP'!#REF!),"DESCARTADO",'VR-PROP'!#REF!)</f>
        <v>#REF!</v>
      </c>
    </row>
    <row r="56" spans="8:10">
      <c r="H56" s="240">
        <v>55</v>
      </c>
      <c r="I56" s="239" t="e">
        <f>IF(ISTEXT('VR-PROP'!#REF!),"DESCARTADO",'VR-PROP'!#REF!)</f>
        <v>#REF!</v>
      </c>
      <c r="J56" s="239" t="e">
        <f>IF(ISTEXT('VR-PROP'!#REF!),"DESCARTADO",'VR-PROP'!#REF!)</f>
        <v>#REF!</v>
      </c>
    </row>
    <row r="57" spans="8:10">
      <c r="H57" s="240">
        <v>56</v>
      </c>
      <c r="I57" s="239" t="e">
        <f>IF(ISTEXT('VR-PROP'!#REF!),"DESCARTADO",'VR-PROP'!#REF!)</f>
        <v>#REF!</v>
      </c>
      <c r="J57" s="239" t="e">
        <f>IF(ISTEXT('VR-PROP'!#REF!),"DESCARTADO",'VR-PROP'!#REF!)</f>
        <v>#REF!</v>
      </c>
    </row>
    <row r="58" spans="8:10">
      <c r="H58" s="240">
        <v>57</v>
      </c>
      <c r="I58" s="239" t="e">
        <f>IF(ISTEXT('VR-PROP'!#REF!),"DESCARTADO",'VR-PROP'!#REF!)</f>
        <v>#REF!</v>
      </c>
      <c r="J58" s="239" t="e">
        <f>IF(ISTEXT('VR-PROP'!#REF!),"DESCARTADO",'VR-PROP'!#REF!)</f>
        <v>#REF!</v>
      </c>
    </row>
    <row r="59" spans="8:10">
      <c r="H59" s="240">
        <v>58</v>
      </c>
      <c r="I59" s="239" t="e">
        <f>IF(ISTEXT('VR-PROP'!#REF!),"DESCARTADO",'VR-PROP'!#REF!)</f>
        <v>#REF!</v>
      </c>
      <c r="J59" s="239" t="e">
        <f>IF(ISTEXT('VR-PROP'!#REF!),"DESCARTADO",'VR-PROP'!#REF!)</f>
        <v>#REF!</v>
      </c>
    </row>
    <row r="60" spans="8:10">
      <c r="H60" s="240">
        <v>59</v>
      </c>
      <c r="I60" s="239" t="e">
        <f>IF(ISTEXT('VR-PROP'!#REF!),"DESCARTADO",'VR-PROP'!#REF!)</f>
        <v>#REF!</v>
      </c>
      <c r="J60" s="239" t="e">
        <f>IF(ISTEXT('VR-PROP'!#REF!),"DESCARTADO",'VR-PROP'!#REF!)</f>
        <v>#REF!</v>
      </c>
    </row>
    <row r="61" spans="8:10">
      <c r="H61" s="240">
        <v>60</v>
      </c>
      <c r="I61" s="239" t="e">
        <f>IF(ISTEXT('VR-PROP'!#REF!),"DESCARTADO",'VR-PROP'!#REF!)</f>
        <v>#REF!</v>
      </c>
      <c r="J61" s="239" t="e">
        <f>IF(ISTEXT('VR-PROP'!#REF!),"DESCARTADO",'VR-PROP'!#REF!)</f>
        <v>#REF!</v>
      </c>
    </row>
    <row r="62" spans="8:10">
      <c r="H62" s="240">
        <v>61</v>
      </c>
      <c r="I62" s="239" t="e">
        <f>IF(ISTEXT('VR-PROP'!#REF!),"DESCARTADO",'VR-PROP'!#REF!)</f>
        <v>#REF!</v>
      </c>
      <c r="J62" s="239" t="e">
        <f>IF(ISTEXT('VR-PROP'!#REF!),"DESCARTADO",'VR-PROP'!#REF!)</f>
        <v>#REF!</v>
      </c>
    </row>
    <row r="63" spans="8:10">
      <c r="H63" s="240">
        <v>62</v>
      </c>
      <c r="I63" s="239" t="e">
        <f>IF(ISTEXT('VR-PROP'!#REF!),"DESCARTADO",'VR-PROP'!#REF!)</f>
        <v>#REF!</v>
      </c>
      <c r="J63" s="239" t="e">
        <f>IF(ISTEXT('VR-PROP'!#REF!),"DESCARTADO",'VR-PROP'!#REF!)</f>
        <v>#REF!</v>
      </c>
    </row>
    <row r="64" spans="8:10">
      <c r="H64" s="240">
        <v>63</v>
      </c>
      <c r="I64" s="239" t="e">
        <f>IF(ISTEXT('VR-PROP'!#REF!),"DESCARTADO",'VR-PROP'!#REF!)</f>
        <v>#REF!</v>
      </c>
      <c r="J64" s="239" t="e">
        <f>IF(ISTEXT('VR-PROP'!#REF!),"DESCARTADO",'VR-PROP'!#REF!)</f>
        <v>#REF!</v>
      </c>
    </row>
    <row r="65" spans="8:10">
      <c r="H65" s="240">
        <v>64</v>
      </c>
      <c r="I65" s="239" t="e">
        <f>IF(ISTEXT('VR-PROP'!#REF!),"DESCARTADO",'VR-PROP'!#REF!)</f>
        <v>#REF!</v>
      </c>
      <c r="J65" s="239" t="e">
        <f>IF(ISTEXT('VR-PROP'!#REF!),"DESCARTADO",'VR-PROP'!#REF!)</f>
        <v>#REF!</v>
      </c>
    </row>
    <row r="66" spans="8:10">
      <c r="H66" s="240">
        <v>65</v>
      </c>
      <c r="I66" s="239" t="e">
        <f>IF(ISTEXT('VR-PROP'!#REF!),"DESCARTADO",'VR-PROP'!#REF!)</f>
        <v>#REF!</v>
      </c>
      <c r="J66" s="239" t="e">
        <f>IF(ISTEXT('VR-PROP'!#REF!),"DESCARTADO",'VR-PROP'!#REF!)</f>
        <v>#REF!</v>
      </c>
    </row>
    <row r="67" spans="8:10">
      <c r="H67" s="240">
        <v>66</v>
      </c>
      <c r="I67" s="239" t="e">
        <f>IF(ISTEXT('VR-PROP'!#REF!),"DESCARTADO",'VR-PROP'!#REF!)</f>
        <v>#REF!</v>
      </c>
      <c r="J67" s="239" t="e">
        <f>IF(ISTEXT('VR-PROP'!#REF!),"DESCARTADO",'VR-PROP'!#REF!)</f>
        <v>#REF!</v>
      </c>
    </row>
    <row r="68" spans="8:10">
      <c r="H68" s="240">
        <v>67</v>
      </c>
      <c r="I68" s="239" t="e">
        <f>IF(ISTEXT('VR-PROP'!#REF!),"DESCARTADO",'VR-PROP'!#REF!)</f>
        <v>#REF!</v>
      </c>
      <c r="J68" s="239" t="e">
        <f>IF(ISTEXT('VR-PROP'!#REF!),"DESCARTADO",'VR-PROP'!#REF!)</f>
        <v>#REF!</v>
      </c>
    </row>
    <row r="69" spans="8:10">
      <c r="H69" s="240">
        <v>68</v>
      </c>
      <c r="I69" s="239" t="e">
        <f>IF(ISTEXT('VR-PROP'!#REF!),"DESCARTADO",'VR-PROP'!#REF!)</f>
        <v>#REF!</v>
      </c>
      <c r="J69" s="239" t="e">
        <f>IF(ISTEXT('VR-PROP'!#REF!),"DESCARTADO",'VR-PROP'!#REF!)</f>
        <v>#REF!</v>
      </c>
    </row>
    <row r="70" spans="8:10">
      <c r="H70" s="240">
        <v>69</v>
      </c>
      <c r="I70" s="239" t="e">
        <f>IF(ISTEXT('VR-PROP'!#REF!),"DESCARTADO",'VR-PROP'!#REF!)</f>
        <v>#REF!</v>
      </c>
      <c r="J70" s="239" t="e">
        <f>IF(ISTEXT('VR-PROP'!#REF!),"DESCARTADO",'VR-PROP'!#REF!)</f>
        <v>#REF!</v>
      </c>
    </row>
    <row r="71" spans="8:10">
      <c r="H71" s="240">
        <v>70</v>
      </c>
      <c r="I71" s="239" t="e">
        <f>IF(ISTEXT('VR-PROP'!#REF!),"DESCARTADO",'VR-PROP'!#REF!)</f>
        <v>#REF!</v>
      </c>
      <c r="J71" s="239" t="e">
        <f>IF(ISTEXT('VR-PROP'!#REF!),"DESCARTADO",'VR-PROP'!#REF!)</f>
        <v>#REF!</v>
      </c>
    </row>
    <row r="72" spans="8:10">
      <c r="H72" s="240">
        <v>71</v>
      </c>
      <c r="I72" s="239" t="e">
        <f>IF(ISTEXT('VR-PROP'!#REF!),"DESCARTADO",'VR-PROP'!#REF!)</f>
        <v>#REF!</v>
      </c>
      <c r="J72" s="239" t="e">
        <f>IF(ISTEXT('VR-PROP'!#REF!),"DESCARTADO",'VR-PROP'!#REF!)</f>
        <v>#REF!</v>
      </c>
    </row>
    <row r="73" spans="8:10">
      <c r="H73" s="240">
        <v>72</v>
      </c>
      <c r="I73" s="239" t="e">
        <f>IF(ISTEXT('VR-PROP'!#REF!),"DESCARTADO",'VR-PROP'!#REF!)</f>
        <v>#REF!</v>
      </c>
      <c r="J73" s="239" t="e">
        <f>IF(ISTEXT('VR-PROP'!#REF!),"DESCARTADO",'VR-PROP'!#REF!)</f>
        <v>#REF!</v>
      </c>
    </row>
    <row r="74" spans="8:10">
      <c r="H74" s="240">
        <v>73</v>
      </c>
      <c r="I74" s="239" t="e">
        <f>IF(ISTEXT('VR-PROP'!#REF!),"DESCARTADO",'VR-PROP'!#REF!)</f>
        <v>#REF!</v>
      </c>
      <c r="J74" s="239" t="e">
        <f>IF(ISTEXT('VR-PROP'!#REF!),"DESCARTADO",'VR-PROP'!#REF!)</f>
        <v>#REF!</v>
      </c>
    </row>
    <row r="75" spans="8:10">
      <c r="H75" s="240">
        <v>74</v>
      </c>
      <c r="I75" s="239" t="e">
        <f>IF(ISTEXT('VR-PROP'!#REF!),"DESCARTADO",'VR-PROP'!#REF!)</f>
        <v>#REF!</v>
      </c>
      <c r="J75" s="239" t="e">
        <f>IF(ISTEXT('VR-PROP'!#REF!),"DESCARTADO",'VR-PROP'!#REF!)</f>
        <v>#REF!</v>
      </c>
    </row>
    <row r="76" spans="8:10">
      <c r="H76" s="240">
        <v>75</v>
      </c>
      <c r="I76" s="239" t="e">
        <f>IF(ISTEXT('VR-PROP'!#REF!),"DESCARTADO",'VR-PROP'!#REF!)</f>
        <v>#REF!</v>
      </c>
      <c r="J76" s="239" t="e">
        <f>IF(ISTEXT('VR-PROP'!#REF!),"DESCARTADO",'VR-PROP'!#REF!)</f>
        <v>#REF!</v>
      </c>
    </row>
    <row r="77" spans="8:10">
      <c r="H77" s="240">
        <v>76</v>
      </c>
      <c r="I77" s="239" t="e">
        <f>IF(ISTEXT('VR-PROP'!#REF!),"DESCARTADO",'VR-PROP'!#REF!)</f>
        <v>#REF!</v>
      </c>
      <c r="J77" s="239" t="e">
        <f>IF(ISTEXT('VR-PROP'!#REF!),"DESCARTADO",'VR-PROP'!#REF!)</f>
        <v>#REF!</v>
      </c>
    </row>
    <row r="78" spans="8:10">
      <c r="H78" s="240">
        <v>77</v>
      </c>
      <c r="I78" s="239" t="e">
        <f>IF(ISTEXT('VR-PROP'!#REF!),"DESCARTADO",'VR-PROP'!#REF!)</f>
        <v>#REF!</v>
      </c>
      <c r="J78" s="239" t="e">
        <f>IF(ISTEXT('VR-PROP'!#REF!),"DESCARTADO",'VR-PROP'!#REF!)</f>
        <v>#REF!</v>
      </c>
    </row>
    <row r="79" spans="8:10">
      <c r="H79" s="240">
        <v>78</v>
      </c>
      <c r="I79" s="239" t="e">
        <f>IF(ISTEXT('VR-PROP'!#REF!),"DESCARTADO",'VR-PROP'!#REF!)</f>
        <v>#REF!</v>
      </c>
      <c r="J79" s="239" t="e">
        <f>IF(ISTEXT('VR-PROP'!#REF!),"DESCARTADO",'VR-PROP'!#REF!)</f>
        <v>#REF!</v>
      </c>
    </row>
    <row r="80" spans="8:10">
      <c r="H80" s="240">
        <v>79</v>
      </c>
      <c r="I80" s="239" t="e">
        <f>IF(ISTEXT('VR-PROP'!#REF!),"DESCARTADO",'VR-PROP'!#REF!)</f>
        <v>#REF!</v>
      </c>
      <c r="J80" s="239" t="e">
        <f>IF(ISTEXT('VR-PROP'!#REF!),"DESCARTADO",'VR-PROP'!#REF!)</f>
        <v>#REF!</v>
      </c>
    </row>
    <row r="81" spans="8:10">
      <c r="H81" s="240">
        <v>80</v>
      </c>
      <c r="I81" s="239" t="e">
        <f>IF(ISTEXT('VR-PROP'!#REF!),"DESCARTADO",'VR-PROP'!#REF!)</f>
        <v>#REF!</v>
      </c>
      <c r="J81" s="239" t="e">
        <f>IF(ISTEXT('VR-PROP'!#REF!),"DESCARTADO",'VR-PROP'!#REF!)</f>
        <v>#REF!</v>
      </c>
    </row>
    <row r="82" spans="8:10">
      <c r="H82" s="240">
        <v>81</v>
      </c>
      <c r="I82" s="239" t="e">
        <f>IF(ISTEXT('VR-PROP'!#REF!),"DESCARTADO",'VR-PROP'!#REF!)</f>
        <v>#REF!</v>
      </c>
      <c r="J82" s="239" t="e">
        <f>IF(ISTEXT('VR-PROP'!#REF!),"DESCARTADO",'VR-PROP'!#REF!)</f>
        <v>#REF!</v>
      </c>
    </row>
    <row r="83" spans="8:10">
      <c r="H83" s="240">
        <v>82</v>
      </c>
      <c r="I83" s="239" t="e">
        <f>IF(ISTEXT('VR-PROP'!#REF!),"DESCARTADO",'VR-PROP'!#REF!)</f>
        <v>#REF!</v>
      </c>
      <c r="J83" s="239" t="e">
        <f>IF(ISTEXT('VR-PROP'!#REF!),"DESCARTADO",'VR-PROP'!#REF!)</f>
        <v>#REF!</v>
      </c>
    </row>
    <row r="84" spans="8:10">
      <c r="H84" s="240">
        <v>83</v>
      </c>
      <c r="I84" s="239" t="e">
        <f>IF(ISTEXT('VR-PROP'!#REF!),"DESCARTADO",'VR-PROP'!#REF!)</f>
        <v>#REF!</v>
      </c>
      <c r="J84" s="239" t="e">
        <f>IF(ISTEXT('VR-PROP'!#REF!),"DESCARTADO",'VR-PROP'!#REF!)</f>
        <v>#REF!</v>
      </c>
    </row>
    <row r="85" spans="8:10">
      <c r="H85" s="240">
        <v>84</v>
      </c>
      <c r="I85" s="239" t="e">
        <f>IF(ISTEXT('VR-PROP'!#REF!),"DESCARTADO",'VR-PROP'!#REF!)</f>
        <v>#REF!</v>
      </c>
      <c r="J85" s="239" t="e">
        <f>IF(ISTEXT('VR-PROP'!#REF!),"DESCARTADO",'VR-PROP'!#REF!)</f>
        <v>#REF!</v>
      </c>
    </row>
    <row r="86" spans="8:10">
      <c r="H86" s="240">
        <v>85</v>
      </c>
      <c r="I86" s="239" t="e">
        <f>IF(ISTEXT('VR-PROP'!#REF!),"DESCARTADO",'VR-PROP'!#REF!)</f>
        <v>#REF!</v>
      </c>
      <c r="J86" s="239" t="e">
        <f>IF(ISTEXT('VR-PROP'!#REF!),"DESCARTADO",'VR-PROP'!#REF!)</f>
        <v>#REF!</v>
      </c>
    </row>
    <row r="87" spans="8:10">
      <c r="H87" s="240">
        <v>86</v>
      </c>
      <c r="I87" s="239" t="e">
        <f>IF(ISTEXT('VR-PROP'!#REF!),"DESCARTADO",'VR-PROP'!#REF!)</f>
        <v>#REF!</v>
      </c>
      <c r="J87" s="239" t="e">
        <f>IF(ISTEXT('VR-PROP'!#REF!),"DESCARTADO",'VR-PROP'!#REF!)</f>
        <v>#REF!</v>
      </c>
    </row>
    <row r="88" spans="8:10">
      <c r="H88" s="240">
        <v>87</v>
      </c>
      <c r="I88" s="239" t="e">
        <f>IF(ISTEXT('VR-PROP'!#REF!),"DESCARTADO",'VR-PROP'!#REF!)</f>
        <v>#REF!</v>
      </c>
      <c r="J88" s="239" t="e">
        <f>IF(ISTEXT('VR-PROP'!#REF!),"DESCARTADO",'VR-PROP'!#REF!)</f>
        <v>#REF!</v>
      </c>
    </row>
    <row r="89" spans="8:10">
      <c r="H89" s="240">
        <v>88</v>
      </c>
      <c r="I89" s="239" t="e">
        <f>IF(ISTEXT('VR-PROP'!#REF!),"DESCARTADO",'VR-PROP'!#REF!)</f>
        <v>#REF!</v>
      </c>
      <c r="J89" s="239" t="e">
        <f>IF(ISTEXT('VR-PROP'!#REF!),"DESCARTADO",'VR-PROP'!#REF!)</f>
        <v>#REF!</v>
      </c>
    </row>
    <row r="90" spans="8:10">
      <c r="H90" s="240">
        <v>89</v>
      </c>
      <c r="I90" s="239" t="e">
        <f>IF(ISTEXT('VR-PROP'!#REF!),"DESCARTADO",'VR-PROP'!#REF!)</f>
        <v>#REF!</v>
      </c>
      <c r="J90" s="239" t="e">
        <f>IF(ISTEXT('VR-PROP'!#REF!),"DESCARTADO",'VR-PROP'!#REF!)</f>
        <v>#REF!</v>
      </c>
    </row>
    <row r="91" spans="8:10">
      <c r="H91" s="240">
        <v>90</v>
      </c>
      <c r="I91" s="239" t="e">
        <f>IF(ISTEXT('VR-PROP'!#REF!),"DESCARTADO",'VR-PROP'!#REF!)</f>
        <v>#REF!</v>
      </c>
      <c r="J91" s="239" t="e">
        <f>IF(ISTEXT('VR-PROP'!#REF!),"DESCARTADO",'VR-PROP'!#REF!)</f>
        <v>#REF!</v>
      </c>
    </row>
    <row r="92" spans="8:10">
      <c r="H92" s="240">
        <v>91</v>
      </c>
      <c r="I92" s="239" t="e">
        <f>IF(ISTEXT('VR-PROP'!#REF!),"DESCARTADO",'VR-PROP'!#REF!)</f>
        <v>#REF!</v>
      </c>
      <c r="J92" s="239" t="e">
        <f>IF(ISTEXT('VR-PROP'!#REF!),"DESCARTADO",'VR-PROP'!#REF!)</f>
        <v>#REF!</v>
      </c>
    </row>
    <row r="93" spans="8:10">
      <c r="H93" s="240">
        <v>92</v>
      </c>
      <c r="I93" s="239" t="e">
        <f>IF(ISTEXT('VR-PROP'!#REF!),"DESCARTADO",'VR-PROP'!#REF!)</f>
        <v>#REF!</v>
      </c>
      <c r="J93" s="239" t="e">
        <f>IF(ISTEXT('VR-PROP'!#REF!),"DESCARTADO",'VR-PROP'!#REF!)</f>
        <v>#REF!</v>
      </c>
    </row>
    <row r="94" spans="8:10">
      <c r="H94" s="240">
        <v>93</v>
      </c>
      <c r="I94" s="239" t="e">
        <f>IF(ISTEXT('VR-PROP'!#REF!),"DESCARTADO",'VR-PROP'!#REF!)</f>
        <v>#REF!</v>
      </c>
      <c r="J94" s="239" t="e">
        <f>IF(ISTEXT('VR-PROP'!#REF!),"DESCARTADO",'VR-PROP'!#REF!)</f>
        <v>#REF!</v>
      </c>
    </row>
    <row r="95" spans="8:10">
      <c r="H95" s="240">
        <v>94</v>
      </c>
      <c r="I95" s="239" t="e">
        <f>IF(ISTEXT('VR-PROP'!#REF!),"DESCARTADO",'VR-PROP'!#REF!)</f>
        <v>#REF!</v>
      </c>
      <c r="J95" s="239" t="e">
        <f>IF(ISTEXT('VR-PROP'!#REF!),"DESCARTADO",'VR-PROP'!#REF!)</f>
        <v>#REF!</v>
      </c>
    </row>
    <row r="96" spans="8:10">
      <c r="H96" s="240">
        <v>95</v>
      </c>
      <c r="I96" s="239" t="e">
        <f>IF(ISTEXT('VR-PROP'!#REF!),"DESCARTADO",'VR-PROP'!#REF!)</f>
        <v>#REF!</v>
      </c>
      <c r="J96" s="239" t="e">
        <f>IF(ISTEXT('VR-PROP'!#REF!),"DESCARTADO",'VR-PROP'!#REF!)</f>
        <v>#REF!</v>
      </c>
    </row>
    <row r="97" spans="8:10">
      <c r="H97" s="240">
        <v>96</v>
      </c>
      <c r="I97" s="239" t="e">
        <f>IF(ISTEXT('VR-PROP'!#REF!),"DESCARTADO",'VR-PROP'!#REF!)</f>
        <v>#REF!</v>
      </c>
      <c r="J97" s="239" t="e">
        <f>IF(ISTEXT('VR-PROP'!#REF!),"DESCARTADO",'VR-PROP'!#REF!)</f>
        <v>#REF!</v>
      </c>
    </row>
    <row r="98" spans="8:10">
      <c r="H98" s="240">
        <v>97</v>
      </c>
      <c r="I98" s="239" t="e">
        <f>IF(ISTEXT('VR-PROP'!#REF!),"DESCARTADO",'VR-PROP'!#REF!)</f>
        <v>#REF!</v>
      </c>
      <c r="J98" s="239" t="e">
        <f>IF(ISTEXT('VR-PROP'!#REF!),"DESCARTADO",'VR-PROP'!#REF!)</f>
        <v>#REF!</v>
      </c>
    </row>
    <row r="99" spans="8:10">
      <c r="H99" s="240">
        <v>98</v>
      </c>
      <c r="I99" s="239" t="e">
        <f>IF(ISTEXT('VR-PROP'!#REF!),"DESCARTADO",'VR-PROP'!#REF!)</f>
        <v>#REF!</v>
      </c>
      <c r="J99" s="239" t="e">
        <f>IF(ISTEXT('VR-PROP'!#REF!),"DESCARTADO",'VR-PROP'!#REF!)</f>
        <v>#REF!</v>
      </c>
    </row>
    <row r="100" spans="8:10">
      <c r="H100" s="240">
        <v>99</v>
      </c>
      <c r="I100" s="239" t="e">
        <f>IF(ISTEXT('VR-PROP'!#REF!),"DESCARTADO",'VR-PROP'!#REF!)</f>
        <v>#REF!</v>
      </c>
      <c r="J100" s="239" t="e">
        <f>IF(ISTEXT('VR-PROP'!#REF!),"DESCARTADO",'VR-PROP'!#REF!)</f>
        <v>#REF!</v>
      </c>
    </row>
    <row r="101" spans="8:10">
      <c r="H101" s="240">
        <v>100</v>
      </c>
      <c r="I101" s="239" t="e">
        <f>IF(ISTEXT('VR-PROP'!#REF!),"DESCARTADO",'VR-PROP'!#REF!)</f>
        <v>#REF!</v>
      </c>
      <c r="J101" s="239" t="e">
        <f>IF(ISTEXT('VR-PROP'!#REF!),"DESCARTADO",'VR-PROP'!#REF!)</f>
        <v>#REF!</v>
      </c>
    </row>
    <row r="102" spans="8:10">
      <c r="H102" s="240">
        <v>101</v>
      </c>
      <c r="I102" s="239" t="e">
        <f>IF(ISTEXT('VR-PROP'!#REF!),"DESCARTADO",'VR-PROP'!#REF!)</f>
        <v>#REF!</v>
      </c>
      <c r="J102" s="239" t="e">
        <f>IF(ISTEXT('VR-PROP'!#REF!),"DESCARTADO",'VR-PROP'!#REF!)</f>
        <v>#REF!</v>
      </c>
    </row>
    <row r="103" spans="8:10">
      <c r="H103" s="240">
        <v>102</v>
      </c>
      <c r="I103" s="239" t="e">
        <f>IF(ISTEXT('VR-PROP'!#REF!),"DESCARTADO",'VR-PROP'!#REF!)</f>
        <v>#REF!</v>
      </c>
      <c r="J103" s="239" t="e">
        <f>IF(ISTEXT('VR-PROP'!#REF!),"DESCARTADO",'VR-PROP'!#REF!)</f>
        <v>#REF!</v>
      </c>
    </row>
    <row r="104" spans="8:10">
      <c r="H104" s="240">
        <v>103</v>
      </c>
      <c r="I104" s="239" t="e">
        <f>IF(ISTEXT('VR-PROP'!#REF!),"DESCARTADO",'VR-PROP'!#REF!)</f>
        <v>#REF!</v>
      </c>
      <c r="J104" s="239" t="e">
        <f>IF(ISTEXT('VR-PROP'!#REF!),"DESCARTADO",'VR-PROP'!#REF!)</f>
        <v>#REF!</v>
      </c>
    </row>
    <row r="105" spans="8:10">
      <c r="H105" s="240">
        <v>104</v>
      </c>
      <c r="I105" s="239" t="e">
        <f>IF(ISTEXT('VR-PROP'!#REF!),"DESCARTADO",'VR-PROP'!#REF!)</f>
        <v>#REF!</v>
      </c>
      <c r="J105" s="239" t="e">
        <f>IF(ISTEXT('VR-PROP'!#REF!),"DESCARTADO",'VR-PROP'!#REF!)</f>
        <v>#REF!</v>
      </c>
    </row>
    <row r="106" spans="8:10">
      <c r="H106" s="240">
        <v>105</v>
      </c>
      <c r="I106" s="239" t="e">
        <f>IF(ISTEXT('VR-PROP'!#REF!),"DESCARTADO",'VR-PROP'!#REF!)</f>
        <v>#REF!</v>
      </c>
      <c r="J106" s="239" t="e">
        <f>IF(ISTEXT('VR-PROP'!#REF!),"DESCARTADO",'VR-PROP'!#REF!)</f>
        <v>#REF!</v>
      </c>
    </row>
    <row r="107" spans="8:10">
      <c r="H107" s="240">
        <v>106</v>
      </c>
      <c r="I107" s="239" t="e">
        <f>IF(ISTEXT('VR-PROP'!#REF!),"DESCARTADO",'VR-PROP'!#REF!)</f>
        <v>#REF!</v>
      </c>
      <c r="J107" s="239" t="e">
        <f>IF(ISTEXT('VR-PROP'!#REF!),"DESCARTADO",'VR-PROP'!#REF!)</f>
        <v>#REF!</v>
      </c>
    </row>
    <row r="108" spans="8:10">
      <c r="H108" s="240">
        <v>107</v>
      </c>
      <c r="I108" s="239" t="e">
        <f>IF(ISTEXT('VR-PROP'!#REF!),"DESCARTADO",'VR-PROP'!#REF!)</f>
        <v>#REF!</v>
      </c>
      <c r="J108" s="239" t="e">
        <f>IF(ISTEXT('VR-PROP'!#REF!),"DESCARTADO",'VR-PROP'!#REF!)</f>
        <v>#REF!</v>
      </c>
    </row>
    <row r="109" spans="8:10">
      <c r="H109" s="240">
        <v>108</v>
      </c>
      <c r="I109" s="239" t="e">
        <f>IF(ISTEXT('VR-PROP'!#REF!),"DESCARTADO",'VR-PROP'!#REF!)</f>
        <v>#REF!</v>
      </c>
      <c r="J109" s="239" t="e">
        <f>IF(ISTEXT('VR-PROP'!#REF!),"DESCARTADO",'VR-PROP'!#REF!)</f>
        <v>#REF!</v>
      </c>
    </row>
    <row r="110" spans="8:10">
      <c r="H110" s="240">
        <v>109</v>
      </c>
      <c r="I110" s="239" t="e">
        <f>IF(ISTEXT('VR-PROP'!#REF!),"DESCARTADO",'VR-PROP'!#REF!)</f>
        <v>#REF!</v>
      </c>
      <c r="J110" s="239" t="e">
        <f>IF(ISTEXT('VR-PROP'!#REF!),"DESCARTADO",'VR-PROP'!#REF!)</f>
        <v>#REF!</v>
      </c>
    </row>
    <row r="111" spans="8:10">
      <c r="H111" s="240">
        <v>110</v>
      </c>
      <c r="I111" s="239" t="e">
        <f>IF(ISTEXT('VR-PROP'!#REF!),"DESCARTADO",'VR-PROP'!#REF!)</f>
        <v>#REF!</v>
      </c>
      <c r="J111" s="239" t="e">
        <f>IF(ISTEXT('VR-PROP'!#REF!),"DESCARTADO",'VR-PROP'!#REF!)</f>
        <v>#REF!</v>
      </c>
    </row>
    <row r="112" spans="8:10">
      <c r="H112" s="240">
        <v>111</v>
      </c>
      <c r="I112" s="239" t="e">
        <f>IF(ISTEXT('VR-PROP'!#REF!),"DESCARTADO",'VR-PROP'!#REF!)</f>
        <v>#REF!</v>
      </c>
      <c r="J112" s="239" t="e">
        <f>IF(ISTEXT('VR-PROP'!#REF!),"DESCARTADO",'VR-PROP'!#REF!)</f>
        <v>#REF!</v>
      </c>
    </row>
    <row r="113" spans="8:10">
      <c r="H113" s="240">
        <v>112</v>
      </c>
      <c r="I113" s="239" t="e">
        <f>IF(ISTEXT('VR-PROP'!#REF!),"DESCARTADO",'VR-PROP'!#REF!)</f>
        <v>#REF!</v>
      </c>
      <c r="J113" s="239" t="e">
        <f>IF(ISTEXT('VR-PROP'!#REF!),"DESCARTADO",'VR-PROP'!#REF!)</f>
        <v>#REF!</v>
      </c>
    </row>
    <row r="114" spans="8:10">
      <c r="H114" s="240">
        <v>113</v>
      </c>
      <c r="I114" s="239" t="e">
        <f>IF(ISTEXT('VR-PROP'!#REF!),"DESCARTADO",'VR-PROP'!#REF!)</f>
        <v>#REF!</v>
      </c>
      <c r="J114" s="239" t="e">
        <f>IF(ISTEXT('VR-PROP'!#REF!),"DESCARTADO",'VR-PROP'!#REF!)</f>
        <v>#REF!</v>
      </c>
    </row>
    <row r="115" spans="8:10">
      <c r="H115" s="240">
        <v>114</v>
      </c>
      <c r="I115" s="239" t="e">
        <f>IF(ISTEXT('VR-PROP'!#REF!),"DESCARTADO",'VR-PROP'!#REF!)</f>
        <v>#REF!</v>
      </c>
      <c r="J115" s="239" t="e">
        <f>IF(ISTEXT('VR-PROP'!#REF!),"DESCARTADO",'VR-PROP'!#REF!)</f>
        <v>#REF!</v>
      </c>
    </row>
    <row r="116" spans="8:10">
      <c r="H116" s="240">
        <v>115</v>
      </c>
      <c r="I116" s="239" t="e">
        <f>IF(ISTEXT('VR-PROP'!#REF!),"DESCARTADO",'VR-PROP'!#REF!)</f>
        <v>#REF!</v>
      </c>
      <c r="J116" s="239" t="e">
        <f>IF(ISTEXT('VR-PROP'!#REF!),"DESCARTADO",'VR-PROP'!#REF!)</f>
        <v>#REF!</v>
      </c>
    </row>
    <row r="117" spans="8:10">
      <c r="H117" s="240">
        <v>116</v>
      </c>
      <c r="I117" s="239" t="e">
        <f>IF(ISTEXT('VR-PROP'!#REF!),"DESCARTADO",'VR-PROP'!#REF!)</f>
        <v>#REF!</v>
      </c>
      <c r="J117" s="239" t="e">
        <f>IF(ISTEXT('VR-PROP'!#REF!),"DESCARTADO",'VR-PROP'!#REF!)</f>
        <v>#REF!</v>
      </c>
    </row>
    <row r="118" spans="8:10">
      <c r="H118" s="240">
        <v>117</v>
      </c>
      <c r="I118" s="239" t="e">
        <f>IF(ISTEXT('VR-PROP'!#REF!),"DESCARTADO",'VR-PROP'!#REF!)</f>
        <v>#REF!</v>
      </c>
      <c r="J118" s="239" t="e">
        <f>IF(ISTEXT('VR-PROP'!#REF!),"DESCARTADO",'VR-PROP'!#REF!)</f>
        <v>#REF!</v>
      </c>
    </row>
    <row r="119" spans="8:10">
      <c r="H119" s="240">
        <v>118</v>
      </c>
      <c r="I119" s="239" t="e">
        <f>IF(ISTEXT('VR-PROP'!#REF!),"DESCARTADO",'VR-PROP'!#REF!)</f>
        <v>#REF!</v>
      </c>
      <c r="J119" s="239" t="e">
        <f>IF(ISTEXT('VR-PROP'!#REF!),"DESCARTADO",'VR-PROP'!#REF!)</f>
        <v>#REF!</v>
      </c>
    </row>
    <row r="120" spans="8:10">
      <c r="H120" s="240">
        <v>119</v>
      </c>
      <c r="I120" s="239" t="e">
        <f>IF(ISTEXT('VR-PROP'!#REF!),"DESCARTADO",'VR-PROP'!#REF!)</f>
        <v>#REF!</v>
      </c>
      <c r="J120" s="239" t="e">
        <f>IF(ISTEXT('VR-PROP'!#REF!),"DESCARTADO",'VR-PROP'!#REF!)</f>
        <v>#REF!</v>
      </c>
    </row>
    <row r="121" spans="8:10">
      <c r="H121" s="240">
        <v>120</v>
      </c>
      <c r="I121" s="239" t="e">
        <f>IF(ISTEXT('VR-PROP'!#REF!),"DESCARTADO",'VR-PROP'!#REF!)</f>
        <v>#REF!</v>
      </c>
      <c r="J121" s="239" t="e">
        <f>IF(ISTEXT('VR-PROP'!#REF!),"DESCARTADO",'VR-PROP'!#REF!)</f>
        <v>#REF!</v>
      </c>
    </row>
    <row r="122" spans="8:10">
      <c r="H122" s="240">
        <v>121</v>
      </c>
      <c r="I122" s="239" t="e">
        <f>IF(ISTEXT('VR-PROP'!#REF!),"DESCARTADO",'VR-PROP'!#REF!)</f>
        <v>#REF!</v>
      </c>
      <c r="J122" s="239" t="e">
        <f>IF(ISTEXT('VR-PROP'!#REF!),"DESCARTADO",'VR-PROP'!#REF!)</f>
        <v>#REF!</v>
      </c>
    </row>
    <row r="123" spans="8:10">
      <c r="H123" s="240">
        <v>122</v>
      </c>
      <c r="I123" s="239" t="e">
        <f>IF(ISTEXT('VR-PROP'!#REF!),"DESCARTADO",'VR-PROP'!#REF!)</f>
        <v>#REF!</v>
      </c>
      <c r="J123" s="239" t="e">
        <f>IF(ISTEXT('VR-PROP'!#REF!),"DESCARTADO",'VR-PROP'!#REF!)</f>
        <v>#REF!</v>
      </c>
    </row>
    <row r="124" spans="8:10">
      <c r="H124" s="240">
        <v>123</v>
      </c>
      <c r="I124" s="239" t="e">
        <f>IF(ISTEXT('VR-PROP'!#REF!),"DESCARTADO",'VR-PROP'!#REF!)</f>
        <v>#REF!</v>
      </c>
      <c r="J124" s="239" t="e">
        <f>IF(ISTEXT('VR-PROP'!#REF!),"DESCARTADO",'VR-PROP'!#REF!)</f>
        <v>#REF!</v>
      </c>
    </row>
    <row r="125" spans="8:10">
      <c r="H125" s="240">
        <v>124</v>
      </c>
      <c r="I125" s="239" t="e">
        <f>IF(ISTEXT('VR-PROP'!#REF!),"DESCARTADO",'VR-PROP'!#REF!)</f>
        <v>#REF!</v>
      </c>
      <c r="J125" s="239" t="e">
        <f>IF(ISTEXT('VR-PROP'!#REF!),"DESCARTADO",'VR-PROP'!#REF!)</f>
        <v>#REF!</v>
      </c>
    </row>
    <row r="126" spans="8:10">
      <c r="H126" s="240">
        <v>125</v>
      </c>
      <c r="I126" s="239" t="e">
        <f>IF(ISTEXT('VR-PROP'!#REF!),"DESCARTADO",'VR-PROP'!#REF!)</f>
        <v>#REF!</v>
      </c>
      <c r="J126" s="239" t="e">
        <f>IF(ISTEXT('VR-PROP'!#REF!),"DESCARTADO",'VR-PROP'!#REF!)</f>
        <v>#REF!</v>
      </c>
    </row>
    <row r="127" spans="8:10">
      <c r="H127" s="240">
        <v>126</v>
      </c>
      <c r="I127" s="239" t="e">
        <f>IF(ISTEXT('VR-PROP'!#REF!),"DESCARTADO",'VR-PROP'!#REF!)</f>
        <v>#REF!</v>
      </c>
      <c r="J127" s="239" t="e">
        <f>IF(ISTEXT('VR-PROP'!#REF!),"DESCARTADO",'VR-PROP'!#REF!)</f>
        <v>#REF!</v>
      </c>
    </row>
    <row r="128" spans="8:10">
      <c r="H128" s="240">
        <v>127</v>
      </c>
      <c r="I128" s="239" t="e">
        <f>IF(ISTEXT('VR-PROP'!#REF!),"DESCARTADO",'VR-PROP'!#REF!)</f>
        <v>#REF!</v>
      </c>
      <c r="J128" s="239" t="e">
        <f>IF(ISTEXT('VR-PROP'!#REF!),"DESCARTADO",'VR-PROP'!#REF!)</f>
        <v>#REF!</v>
      </c>
    </row>
    <row r="129" spans="8:10">
      <c r="H129" s="240">
        <v>128</v>
      </c>
      <c r="I129" s="239" t="e">
        <f>IF(ISTEXT('VR-PROP'!#REF!),"DESCARTADO",'VR-PROP'!#REF!)</f>
        <v>#REF!</v>
      </c>
      <c r="J129" s="239" t="e">
        <f>IF(ISTEXT('VR-PROP'!#REF!),"DESCARTADO",'VR-PROP'!#REF!)</f>
        <v>#REF!</v>
      </c>
    </row>
    <row r="130" spans="8:10">
      <c r="H130" s="240">
        <v>129</v>
      </c>
      <c r="I130" s="239" t="e">
        <f>IF(ISTEXT('VR-PROP'!#REF!),"DESCARTADO",'VR-PROP'!#REF!)</f>
        <v>#REF!</v>
      </c>
      <c r="J130" s="239" t="e">
        <f>IF(ISTEXT('VR-PROP'!#REF!),"DESCARTADO",'VR-PROP'!#REF!)</f>
        <v>#REF!</v>
      </c>
    </row>
    <row r="131" spans="8:10">
      <c r="H131" s="240">
        <v>130</v>
      </c>
      <c r="I131" s="239" t="e">
        <f>IF(ISTEXT('VR-PROP'!#REF!),"DESCARTADO",'VR-PROP'!#REF!)</f>
        <v>#REF!</v>
      </c>
      <c r="J131" s="239" t="e">
        <f>IF(ISTEXT('VR-PROP'!#REF!),"DESCARTADO",'VR-PROP'!#REF!)</f>
        <v>#REF!</v>
      </c>
    </row>
    <row r="132" spans="8:10">
      <c r="H132" s="240">
        <v>131</v>
      </c>
      <c r="I132" s="239" t="e">
        <f>IF(ISTEXT('VR-PROP'!#REF!),"DESCARTADO",'VR-PROP'!#REF!)</f>
        <v>#REF!</v>
      </c>
      <c r="J132" s="239" t="e">
        <f>IF(ISTEXT('VR-PROP'!#REF!),"DESCARTADO",'VR-PROP'!#REF!)</f>
        <v>#REF!</v>
      </c>
    </row>
    <row r="133" spans="8:10">
      <c r="H133" s="240">
        <v>132</v>
      </c>
      <c r="I133" s="239" t="e">
        <f>IF(ISTEXT('VR-PROP'!#REF!),"DESCARTADO",'VR-PROP'!#REF!)</f>
        <v>#REF!</v>
      </c>
      <c r="J133" s="239" t="e">
        <f>IF(ISTEXT('VR-PROP'!#REF!),"DESCARTADO",'VR-PROP'!#REF!)</f>
        <v>#REF!</v>
      </c>
    </row>
    <row r="134" spans="8:10">
      <c r="H134" s="240">
        <v>133</v>
      </c>
      <c r="I134" s="239" t="e">
        <f>IF(ISTEXT('VR-PROP'!#REF!),"DESCARTADO",'VR-PROP'!#REF!)</f>
        <v>#REF!</v>
      </c>
      <c r="J134" s="239" t="e">
        <f>IF(ISTEXT('VR-PROP'!#REF!),"DESCARTADO",'VR-PROP'!#REF!)</f>
        <v>#REF!</v>
      </c>
    </row>
    <row r="135" spans="8:10">
      <c r="H135" s="240">
        <v>134</v>
      </c>
      <c r="I135" s="239" t="e">
        <f>IF(ISTEXT('VR-PROP'!#REF!),"DESCARTADO",'VR-PROP'!#REF!)</f>
        <v>#REF!</v>
      </c>
      <c r="J135" s="239" t="e">
        <f>IF(ISTEXT('VR-PROP'!#REF!),"DESCARTADO",'VR-PROP'!#REF!)</f>
        <v>#REF!</v>
      </c>
    </row>
    <row r="136" spans="8:10">
      <c r="H136" s="240">
        <v>135</v>
      </c>
      <c r="I136" s="239" t="e">
        <f>IF(ISTEXT('VR-PROP'!#REF!),"DESCARTADO",'VR-PROP'!#REF!)</f>
        <v>#REF!</v>
      </c>
      <c r="J136" s="239" t="e">
        <f>IF(ISTEXT('VR-PROP'!#REF!),"DESCARTADO",'VR-PROP'!#REF!)</f>
        <v>#REF!</v>
      </c>
    </row>
    <row r="137" spans="8:10">
      <c r="H137" s="240">
        <v>136</v>
      </c>
      <c r="I137" s="239" t="e">
        <f>IF(ISTEXT('VR-PROP'!#REF!),"DESCARTADO",'VR-PROP'!#REF!)</f>
        <v>#REF!</v>
      </c>
      <c r="J137" s="239" t="e">
        <f>IF(ISTEXT('VR-PROP'!#REF!),"DESCARTADO",'VR-PROP'!#REF!)</f>
        <v>#REF!</v>
      </c>
    </row>
    <row r="138" spans="8:10">
      <c r="H138" s="240">
        <v>137</v>
      </c>
      <c r="I138" s="239" t="e">
        <f>IF(ISTEXT('VR-PROP'!#REF!),"DESCARTADO",'VR-PROP'!#REF!)</f>
        <v>#REF!</v>
      </c>
      <c r="J138" s="239" t="e">
        <f>IF(ISTEXT('VR-PROP'!#REF!),"DESCARTADO",'VR-PROP'!#REF!)</f>
        <v>#REF!</v>
      </c>
    </row>
    <row r="139" spans="8:10">
      <c r="H139" s="240">
        <v>138</v>
      </c>
      <c r="I139" s="239" t="e">
        <f>IF(ISTEXT('VR-PROP'!#REF!),"DESCARTADO",'VR-PROP'!#REF!)</f>
        <v>#REF!</v>
      </c>
      <c r="J139" s="239" t="e">
        <f>IF(ISTEXT('VR-PROP'!#REF!),"DESCARTADO",'VR-PROP'!#REF!)</f>
        <v>#REF!</v>
      </c>
    </row>
    <row r="140" spans="8:10">
      <c r="H140" s="240">
        <v>139</v>
      </c>
      <c r="I140" s="239" t="e">
        <f>IF(ISTEXT('VR-PROP'!#REF!),"DESCARTADO",'VR-PROP'!#REF!)</f>
        <v>#REF!</v>
      </c>
      <c r="J140" s="239" t="e">
        <f>IF(ISTEXT('VR-PROP'!#REF!),"DESCARTADO",'VR-PROP'!#REF!)</f>
        <v>#REF!</v>
      </c>
    </row>
    <row r="141" spans="8:10">
      <c r="H141" s="240">
        <v>140</v>
      </c>
      <c r="I141" s="239" t="e">
        <f>IF(ISTEXT('VR-PROP'!#REF!),"DESCARTADO",'VR-PROP'!#REF!)</f>
        <v>#REF!</v>
      </c>
      <c r="J141" s="239" t="e">
        <f>IF(ISTEXT('VR-PROP'!#REF!),"DESCARTADO",'VR-PROP'!#REF!)</f>
        <v>#REF!</v>
      </c>
    </row>
    <row r="142" spans="8:10">
      <c r="H142" s="240">
        <v>141</v>
      </c>
      <c r="I142" s="239" t="e">
        <f>IF(ISTEXT('VR-PROP'!#REF!),"DESCARTADO",'VR-PROP'!#REF!)</f>
        <v>#REF!</v>
      </c>
      <c r="J142" s="239" t="e">
        <f>IF(ISTEXT('VR-PROP'!#REF!),"DESCARTADO",'VR-PROP'!#REF!)</f>
        <v>#REF!</v>
      </c>
    </row>
    <row r="143" spans="8:10">
      <c r="H143" s="240">
        <v>142</v>
      </c>
      <c r="I143" s="239" t="e">
        <f>IF(ISTEXT('VR-PROP'!#REF!),"DESCARTADO",'VR-PROP'!#REF!)</f>
        <v>#REF!</v>
      </c>
      <c r="J143" s="239" t="e">
        <f>IF(ISTEXT('VR-PROP'!#REF!),"DESCARTADO",'VR-PROP'!#REF!)</f>
        <v>#REF!</v>
      </c>
    </row>
    <row r="144" spans="8:10">
      <c r="H144" s="240">
        <v>143</v>
      </c>
      <c r="I144" s="239" t="e">
        <f>IF(ISTEXT('VR-PROP'!#REF!),"DESCARTADO",'VR-PROP'!#REF!)</f>
        <v>#REF!</v>
      </c>
      <c r="J144" s="239" t="e">
        <f>IF(ISTEXT('VR-PROP'!#REF!),"DESCARTADO",'VR-PROP'!#REF!)</f>
        <v>#REF!</v>
      </c>
    </row>
    <row r="145" spans="8:10">
      <c r="H145" s="240">
        <v>144</v>
      </c>
      <c r="I145" s="239" t="e">
        <f>IF(ISTEXT('VR-PROP'!#REF!),"DESCARTADO",'VR-PROP'!#REF!)</f>
        <v>#REF!</v>
      </c>
      <c r="J145" s="239" t="e">
        <f>IF(ISTEXT('VR-PROP'!#REF!),"DESCARTADO",'VR-PROP'!#REF!)</f>
        <v>#REF!</v>
      </c>
    </row>
    <row r="146" spans="8:10">
      <c r="H146" s="240">
        <v>145</v>
      </c>
      <c r="I146" s="239" t="e">
        <f>IF(ISTEXT('VR-PROP'!#REF!),"DESCARTADO",'VR-PROP'!#REF!)</f>
        <v>#REF!</v>
      </c>
      <c r="J146" s="239" t="e">
        <f>IF(ISTEXT('VR-PROP'!#REF!),"DESCARTADO",'VR-PROP'!#REF!)</f>
        <v>#REF!</v>
      </c>
    </row>
    <row r="147" spans="8:10">
      <c r="H147" s="240">
        <v>146</v>
      </c>
      <c r="I147" s="239" t="e">
        <f>IF(ISTEXT('VR-PROP'!#REF!),"DESCARTADO",'VR-PROP'!#REF!)</f>
        <v>#REF!</v>
      </c>
      <c r="J147" s="239" t="e">
        <f>IF(ISTEXT('VR-PROP'!#REF!),"DESCARTADO",'VR-PROP'!#REF!)</f>
        <v>#REF!</v>
      </c>
    </row>
    <row r="148" spans="8:10">
      <c r="H148" s="240">
        <v>147</v>
      </c>
      <c r="I148" s="239" t="e">
        <f>IF(ISTEXT('VR-PROP'!#REF!),"DESCARTADO",'VR-PROP'!#REF!)</f>
        <v>#REF!</v>
      </c>
      <c r="J148" s="239" t="e">
        <f>IF(ISTEXT('VR-PROP'!#REF!),"DESCARTADO",'VR-PROP'!#REF!)</f>
        <v>#REF!</v>
      </c>
    </row>
    <row r="149" spans="8:10">
      <c r="H149" s="240">
        <v>148</v>
      </c>
      <c r="I149" s="239" t="e">
        <f>IF(ISTEXT('VR-PROP'!#REF!),"DESCARTADO",'VR-PROP'!#REF!)</f>
        <v>#REF!</v>
      </c>
      <c r="J149" s="239" t="e">
        <f>IF(ISTEXT('VR-PROP'!#REF!),"DESCARTADO",'VR-PROP'!#REF!)</f>
        <v>#REF!</v>
      </c>
    </row>
    <row r="150" spans="8:10">
      <c r="H150" s="240">
        <v>149</v>
      </c>
      <c r="I150" s="239" t="e">
        <f>IF(ISTEXT('VR-PROP'!#REF!),"DESCARTADO",'VR-PROP'!#REF!)</f>
        <v>#REF!</v>
      </c>
      <c r="J150" s="239" t="e">
        <f>IF(ISTEXT('VR-PROP'!#REF!),"DESCARTADO",'VR-PROP'!#REF!)</f>
        <v>#REF!</v>
      </c>
    </row>
    <row r="151" spans="8:10">
      <c r="H151" s="240">
        <v>150</v>
      </c>
      <c r="I151" s="239" t="e">
        <f>IF(ISTEXT('VR-PROP'!#REF!),"DESCARTADO",'VR-PROP'!#REF!)</f>
        <v>#REF!</v>
      </c>
      <c r="J151" s="239" t="e">
        <f>IF(ISTEXT('VR-PROP'!#REF!),"DESCARTADO",'VR-PROP'!#REF!)</f>
        <v>#REF!</v>
      </c>
    </row>
    <row r="152" spans="8:10">
      <c r="H152" s="240">
        <v>151</v>
      </c>
      <c r="I152" s="239" t="e">
        <f>IF(ISTEXT('VR-PROP'!#REF!),"DESCARTADO",'VR-PROP'!#REF!)</f>
        <v>#REF!</v>
      </c>
      <c r="J152" s="239" t="e">
        <f>IF(ISTEXT('VR-PROP'!#REF!),"DESCARTADO",'VR-PROP'!#REF!)</f>
        <v>#REF!</v>
      </c>
    </row>
    <row r="153" spans="8:10">
      <c r="H153" s="240">
        <v>152</v>
      </c>
      <c r="I153" s="239" t="e">
        <f>IF(ISTEXT('VR-PROP'!#REF!),"DESCARTADO",'VR-PROP'!#REF!)</f>
        <v>#REF!</v>
      </c>
      <c r="J153" s="239" t="e">
        <f>IF(ISTEXT('VR-PROP'!#REF!),"DESCARTADO",'VR-PROP'!#REF!)</f>
        <v>#REF!</v>
      </c>
    </row>
    <row r="154" spans="8:10">
      <c r="H154" s="240">
        <v>153</v>
      </c>
      <c r="I154" s="239" t="e">
        <f>IF(ISTEXT('VR-PROP'!#REF!),"DESCARTADO",'VR-PROP'!#REF!)</f>
        <v>#REF!</v>
      </c>
      <c r="J154" s="239" t="e">
        <f>IF(ISTEXT('VR-PROP'!#REF!),"DESCARTADO",'VR-PROP'!#REF!)</f>
        <v>#REF!</v>
      </c>
    </row>
    <row r="155" spans="8:10">
      <c r="H155" s="240">
        <v>154</v>
      </c>
      <c r="I155" s="239" t="e">
        <f>IF(ISTEXT('VR-PROP'!#REF!),"DESCARTADO",'VR-PROP'!#REF!)</f>
        <v>#REF!</v>
      </c>
      <c r="J155" s="239" t="e">
        <f>IF(ISTEXT('VR-PROP'!#REF!),"DESCARTADO",'VR-PROP'!#REF!)</f>
        <v>#REF!</v>
      </c>
    </row>
    <row r="156" spans="8:10">
      <c r="H156" s="240">
        <v>155</v>
      </c>
      <c r="I156" s="239" t="e">
        <f>IF(ISTEXT('VR-PROP'!#REF!),"DESCARTADO",'VR-PROP'!#REF!)</f>
        <v>#REF!</v>
      </c>
      <c r="J156" s="239" t="e">
        <f>IF(ISTEXT('VR-PROP'!#REF!),"DESCARTADO",'VR-PROP'!#REF!)</f>
        <v>#REF!</v>
      </c>
    </row>
    <row r="157" spans="8:10">
      <c r="H157" s="240">
        <v>156</v>
      </c>
      <c r="I157" s="239" t="e">
        <f>IF(ISTEXT('VR-PROP'!#REF!),"DESCARTADO",'VR-PROP'!#REF!)</f>
        <v>#REF!</v>
      </c>
      <c r="J157" s="239" t="e">
        <f>IF(ISTEXT('VR-PROP'!#REF!),"DESCARTADO",'VR-PROP'!#REF!)</f>
        <v>#REF!</v>
      </c>
    </row>
    <row r="158" spans="8:10">
      <c r="H158" s="240">
        <v>157</v>
      </c>
      <c r="I158" s="239" t="e">
        <f>IF(ISTEXT('VR-PROP'!#REF!),"DESCARTADO",'VR-PROP'!#REF!)</f>
        <v>#REF!</v>
      </c>
      <c r="J158" s="239" t="e">
        <f>IF(ISTEXT('VR-PROP'!#REF!),"DESCARTADO",'VR-PROP'!#REF!)</f>
        <v>#REF!</v>
      </c>
    </row>
    <row r="159" spans="8:10">
      <c r="H159" s="240">
        <v>158</v>
      </c>
      <c r="I159" s="239" t="e">
        <f>IF(ISTEXT('VR-PROP'!#REF!),"DESCARTADO",'VR-PROP'!#REF!)</f>
        <v>#REF!</v>
      </c>
      <c r="J159" s="239" t="e">
        <f>IF(ISTEXT('VR-PROP'!#REF!),"DESCARTADO",'VR-PROP'!#REF!)</f>
        <v>#REF!</v>
      </c>
    </row>
    <row r="160" spans="8:10">
      <c r="H160" s="240">
        <v>159</v>
      </c>
      <c r="I160" s="239" t="e">
        <f>IF(ISTEXT('VR-PROP'!#REF!),"DESCARTADO",'VR-PROP'!#REF!)</f>
        <v>#REF!</v>
      </c>
      <c r="J160" s="239" t="e">
        <f>IF(ISTEXT('VR-PROP'!#REF!),"DESCARTADO",'VR-PROP'!#REF!)</f>
        <v>#REF!</v>
      </c>
    </row>
    <row r="161" spans="8:10">
      <c r="H161" s="240">
        <v>160</v>
      </c>
      <c r="I161" s="239" t="e">
        <f>IF(ISTEXT('VR-PROP'!#REF!),"DESCARTADO",'VR-PROP'!#REF!)</f>
        <v>#REF!</v>
      </c>
      <c r="J161" s="239" t="e">
        <f>IF(ISTEXT('VR-PROP'!#REF!),"DESCARTADO",'VR-PROP'!#REF!)</f>
        <v>#REF!</v>
      </c>
    </row>
    <row r="162" spans="8:10">
      <c r="H162" s="240">
        <v>161</v>
      </c>
      <c r="I162" s="239" t="e">
        <f>IF(ISTEXT('VR-PROP'!#REF!),"DESCARTADO",'VR-PROP'!#REF!)</f>
        <v>#REF!</v>
      </c>
      <c r="J162" s="239" t="e">
        <f>IF(ISTEXT('VR-PROP'!#REF!),"DESCARTADO",'VR-PROP'!#REF!)</f>
        <v>#REF!</v>
      </c>
    </row>
    <row r="163" spans="8:10">
      <c r="H163" s="240">
        <v>162</v>
      </c>
      <c r="I163" s="239" t="e">
        <f>IF(ISTEXT('VR-PROP'!#REF!),"DESCARTADO",'VR-PROP'!#REF!)</f>
        <v>#REF!</v>
      </c>
      <c r="J163" s="239" t="e">
        <f>IF(ISTEXT('VR-PROP'!#REF!),"DESCARTADO",'VR-PROP'!#REF!)</f>
        <v>#REF!</v>
      </c>
    </row>
    <row r="164" spans="8:10">
      <c r="H164" s="240">
        <v>163</v>
      </c>
      <c r="I164" s="239" t="e">
        <f>IF(ISTEXT('VR-PROP'!#REF!),"DESCARTADO",'VR-PROP'!#REF!)</f>
        <v>#REF!</v>
      </c>
      <c r="J164" s="239" t="e">
        <f>IF(ISTEXT('VR-PROP'!#REF!),"DESCARTADO",'VR-PROP'!#REF!)</f>
        <v>#REF!</v>
      </c>
    </row>
    <row r="165" spans="8:10">
      <c r="H165" s="240">
        <v>164</v>
      </c>
      <c r="I165" s="239" t="e">
        <f>IF(ISTEXT('VR-PROP'!#REF!),"DESCARTADO",'VR-PROP'!#REF!)</f>
        <v>#REF!</v>
      </c>
      <c r="J165" s="239" t="e">
        <f>IF(ISTEXT('VR-PROP'!#REF!),"DESCARTADO",'VR-PROP'!#REF!)</f>
        <v>#REF!</v>
      </c>
    </row>
    <row r="166" spans="8:10">
      <c r="H166" s="240">
        <v>165</v>
      </c>
      <c r="I166" s="239" t="e">
        <f>IF(ISTEXT('VR-PROP'!#REF!),"DESCARTADO",'VR-PROP'!#REF!)</f>
        <v>#REF!</v>
      </c>
      <c r="J166" s="239" t="e">
        <f>IF(ISTEXT('VR-PROP'!#REF!),"DESCARTADO",'VR-PROP'!#REF!)</f>
        <v>#REF!</v>
      </c>
    </row>
    <row r="167" spans="8:10">
      <c r="H167" s="240">
        <v>166</v>
      </c>
      <c r="I167" s="239" t="e">
        <f>IF(ISTEXT('VR-PROP'!#REF!),"DESCARTADO",'VR-PROP'!#REF!)</f>
        <v>#REF!</v>
      </c>
      <c r="J167" s="239" t="e">
        <f>IF(ISTEXT('VR-PROP'!#REF!),"DESCARTADO",'VR-PROP'!#REF!)</f>
        <v>#REF!</v>
      </c>
    </row>
    <row r="168" spans="8:10">
      <c r="H168" s="240">
        <v>167</v>
      </c>
      <c r="I168" s="239" t="e">
        <f>IF(ISTEXT('VR-PROP'!#REF!),"DESCARTADO",'VR-PROP'!#REF!)</f>
        <v>#REF!</v>
      </c>
      <c r="J168" s="239" t="e">
        <f>IF(ISTEXT('VR-PROP'!#REF!),"DESCARTADO",'VR-PROP'!#REF!)</f>
        <v>#REF!</v>
      </c>
    </row>
    <row r="169" spans="8:10">
      <c r="H169" s="240">
        <v>168</v>
      </c>
      <c r="I169" s="239" t="e">
        <f>IF(ISTEXT('VR-PROP'!#REF!),"DESCARTADO",'VR-PROP'!#REF!)</f>
        <v>#REF!</v>
      </c>
      <c r="J169" s="239" t="e">
        <f>IF(ISTEXT('VR-PROP'!#REF!),"DESCARTADO",'VR-PROP'!#REF!)</f>
        <v>#REF!</v>
      </c>
    </row>
    <row r="170" spans="8:10">
      <c r="H170" s="240">
        <v>169</v>
      </c>
      <c r="I170" s="239" t="e">
        <f>IF(ISTEXT('VR-PROP'!#REF!),"DESCARTADO",'VR-PROP'!#REF!)</f>
        <v>#REF!</v>
      </c>
      <c r="J170" s="239" t="e">
        <f>IF(ISTEXT('VR-PROP'!#REF!),"DESCARTADO",'VR-PROP'!#REF!)</f>
        <v>#REF!</v>
      </c>
    </row>
    <row r="171" spans="8:10">
      <c r="H171" s="240">
        <v>170</v>
      </c>
      <c r="I171" s="239" t="e">
        <f>IF(ISTEXT('VR-PROP'!#REF!),"DESCARTADO",'VR-PROP'!#REF!)</f>
        <v>#REF!</v>
      </c>
      <c r="J171" s="239" t="e">
        <f>IF(ISTEXT('VR-PROP'!#REF!),"DESCARTADO",'VR-PROP'!#REF!)</f>
        <v>#REF!</v>
      </c>
    </row>
    <row r="172" spans="8:10">
      <c r="H172" s="240">
        <v>171</v>
      </c>
      <c r="I172" s="239" t="e">
        <f>IF(ISTEXT('VR-PROP'!#REF!),"DESCARTADO",'VR-PROP'!#REF!)</f>
        <v>#REF!</v>
      </c>
      <c r="J172" s="239" t="e">
        <f>IF(ISTEXT('VR-PROP'!#REF!),"DESCARTADO",'VR-PROP'!#REF!)</f>
        <v>#REF!</v>
      </c>
    </row>
    <row r="173" spans="8:10">
      <c r="H173" s="240">
        <v>172</v>
      </c>
      <c r="I173" s="239" t="e">
        <f>IF(ISTEXT('VR-PROP'!#REF!),"DESCARTADO",'VR-PROP'!#REF!)</f>
        <v>#REF!</v>
      </c>
      <c r="J173" s="239" t="e">
        <f>IF(ISTEXT('VR-PROP'!#REF!),"DESCARTADO",'VR-PROP'!#REF!)</f>
        <v>#REF!</v>
      </c>
    </row>
    <row r="174" spans="8:10">
      <c r="H174" s="240">
        <v>173</v>
      </c>
      <c r="I174" s="239" t="e">
        <f>IF(ISTEXT('VR-PROP'!#REF!),"DESCARTADO",'VR-PROP'!#REF!)</f>
        <v>#REF!</v>
      </c>
      <c r="J174" s="239" t="e">
        <f>IF(ISTEXT('VR-PROP'!#REF!),"DESCARTADO",'VR-PROP'!#REF!)</f>
        <v>#REF!</v>
      </c>
    </row>
    <row r="175" spans="8:10">
      <c r="H175" s="240">
        <v>174</v>
      </c>
      <c r="I175" s="239" t="e">
        <f>IF(ISTEXT('VR-PROP'!#REF!),"DESCARTADO",'VR-PROP'!#REF!)</f>
        <v>#REF!</v>
      </c>
      <c r="J175" s="239" t="e">
        <f>IF(ISTEXT('VR-PROP'!#REF!),"DESCARTADO",'VR-PROP'!#REF!)</f>
        <v>#REF!</v>
      </c>
    </row>
    <row r="176" spans="8:10">
      <c r="H176" s="240">
        <v>175</v>
      </c>
      <c r="I176" s="239" t="e">
        <f>IF(ISTEXT('VR-PROP'!#REF!),"DESCARTADO",'VR-PROP'!#REF!)</f>
        <v>#REF!</v>
      </c>
      <c r="J176" s="239" t="e">
        <f>IF(ISTEXT('VR-PROP'!#REF!),"DESCARTADO",'VR-PROP'!#REF!)</f>
        <v>#REF!</v>
      </c>
    </row>
    <row r="177" spans="8:10">
      <c r="H177" s="240">
        <v>176</v>
      </c>
      <c r="I177" s="239" t="e">
        <f>IF(ISTEXT('VR-PROP'!#REF!),"DESCARTADO",'VR-PROP'!#REF!)</f>
        <v>#REF!</v>
      </c>
      <c r="J177" s="239" t="e">
        <f>IF(ISTEXT('VR-PROP'!#REF!),"DESCARTADO",'VR-PROP'!#REF!)</f>
        <v>#REF!</v>
      </c>
    </row>
    <row r="178" spans="8:10">
      <c r="H178" s="240">
        <v>177</v>
      </c>
      <c r="I178" s="239" t="e">
        <f>IF(ISTEXT('VR-PROP'!#REF!),"DESCARTADO",'VR-PROP'!#REF!)</f>
        <v>#REF!</v>
      </c>
      <c r="J178" s="239" t="e">
        <f>IF(ISTEXT('VR-PROP'!#REF!),"DESCARTADO",'VR-PROP'!#REF!)</f>
        <v>#REF!</v>
      </c>
    </row>
    <row r="179" spans="8:10">
      <c r="H179" s="240">
        <v>178</v>
      </c>
      <c r="I179" s="239" t="e">
        <f>IF(ISTEXT('VR-PROP'!#REF!),"DESCARTADO",'VR-PROP'!#REF!)</f>
        <v>#REF!</v>
      </c>
      <c r="J179" s="239" t="e">
        <f>IF(ISTEXT('VR-PROP'!#REF!),"DESCARTADO",'VR-PROP'!#REF!)</f>
        <v>#REF!</v>
      </c>
    </row>
    <row r="180" spans="8:10">
      <c r="H180" s="240">
        <v>179</v>
      </c>
      <c r="I180" s="239" t="e">
        <f>IF(ISTEXT('VR-PROP'!#REF!),"DESCARTADO",'VR-PROP'!#REF!)</f>
        <v>#REF!</v>
      </c>
      <c r="J180" s="239" t="e">
        <f>IF(ISTEXT('VR-PROP'!#REF!),"DESCARTADO",'VR-PROP'!#REF!)</f>
        <v>#REF!</v>
      </c>
    </row>
    <row r="181" spans="8:10">
      <c r="H181" s="240">
        <v>180</v>
      </c>
      <c r="I181" s="239" t="e">
        <f>IF(ISTEXT('VR-PROP'!#REF!),"DESCARTADO",'VR-PROP'!#REF!)</f>
        <v>#REF!</v>
      </c>
      <c r="J181" s="239" t="e">
        <f>IF(ISTEXT('VR-PROP'!#REF!),"DESCARTADO",'VR-PROP'!#REF!)</f>
        <v>#REF!</v>
      </c>
    </row>
    <row r="182" spans="8:10">
      <c r="H182" s="240">
        <v>181</v>
      </c>
      <c r="I182" s="239" t="e">
        <f>IF(ISTEXT('VR-PROP'!#REF!),"DESCARTADO",'VR-PROP'!#REF!)</f>
        <v>#REF!</v>
      </c>
      <c r="J182" s="239" t="e">
        <f>IF(ISTEXT('VR-PROP'!#REF!),"DESCARTADO",'VR-PROP'!#REF!)</f>
        <v>#REF!</v>
      </c>
    </row>
    <row r="183" spans="8:10">
      <c r="H183" s="240">
        <v>182</v>
      </c>
      <c r="I183" s="239" t="e">
        <f>IF(ISTEXT('VR-PROP'!#REF!),"DESCARTADO",'VR-PROP'!#REF!)</f>
        <v>#REF!</v>
      </c>
      <c r="J183" s="239" t="e">
        <f>IF(ISTEXT('VR-PROP'!#REF!),"DESCARTADO",'VR-PROP'!#REF!)</f>
        <v>#REF!</v>
      </c>
    </row>
    <row r="184" spans="8:10">
      <c r="H184" s="240">
        <v>183</v>
      </c>
      <c r="I184" s="239" t="e">
        <f>IF(ISTEXT('VR-PROP'!#REF!),"DESCARTADO",'VR-PROP'!#REF!)</f>
        <v>#REF!</v>
      </c>
      <c r="J184" s="239" t="e">
        <f>IF(ISTEXT('VR-PROP'!#REF!),"DESCARTADO",'VR-PROP'!#REF!)</f>
        <v>#REF!</v>
      </c>
    </row>
    <row r="185" spans="8:10">
      <c r="H185" s="240">
        <v>184</v>
      </c>
      <c r="I185" s="239" t="e">
        <f>IF(ISTEXT('VR-PROP'!#REF!),"DESCARTADO",'VR-PROP'!#REF!)</f>
        <v>#REF!</v>
      </c>
      <c r="J185" s="239" t="e">
        <f>IF(ISTEXT('VR-PROP'!#REF!),"DESCARTADO",'VR-PROP'!#REF!)</f>
        <v>#REF!</v>
      </c>
    </row>
    <row r="186" spans="8:10">
      <c r="H186" s="240">
        <v>185</v>
      </c>
      <c r="I186" s="239" t="e">
        <f>IF(ISTEXT('VR-PROP'!#REF!),"DESCARTADO",'VR-PROP'!#REF!)</f>
        <v>#REF!</v>
      </c>
      <c r="J186" s="239" t="e">
        <f>IF(ISTEXT('VR-PROP'!#REF!),"DESCARTADO",'VR-PROP'!#REF!)</f>
        <v>#REF!</v>
      </c>
    </row>
    <row r="187" spans="8:10">
      <c r="H187" s="240">
        <v>186</v>
      </c>
      <c r="I187" s="239" t="e">
        <f>IF(ISTEXT('VR-PROP'!#REF!),"DESCARTADO",'VR-PROP'!#REF!)</f>
        <v>#REF!</v>
      </c>
      <c r="J187" s="239" t="e">
        <f>IF(ISTEXT('VR-PROP'!#REF!),"DESCARTADO",'VR-PROP'!#REF!)</f>
        <v>#REF!</v>
      </c>
    </row>
    <row r="188" spans="8:10">
      <c r="H188" s="240">
        <v>187</v>
      </c>
      <c r="I188" s="239" t="e">
        <f>IF(ISTEXT('VR-PROP'!#REF!),"DESCARTADO",'VR-PROP'!#REF!)</f>
        <v>#REF!</v>
      </c>
      <c r="J188" s="239" t="e">
        <f>IF(ISTEXT('VR-PROP'!#REF!),"DESCARTADO",'VR-PROP'!#REF!)</f>
        <v>#REF!</v>
      </c>
    </row>
    <row r="189" spans="8:10">
      <c r="H189" s="240">
        <v>188</v>
      </c>
      <c r="I189" s="239" t="e">
        <f>IF(ISTEXT('VR-PROP'!#REF!),"DESCARTADO",'VR-PROP'!#REF!)</f>
        <v>#REF!</v>
      </c>
      <c r="J189" s="239" t="e">
        <f>IF(ISTEXT('VR-PROP'!#REF!),"DESCARTADO",'VR-PROP'!#REF!)</f>
        <v>#REF!</v>
      </c>
    </row>
    <row r="190" spans="8:10">
      <c r="H190" s="240">
        <v>189</v>
      </c>
      <c r="I190" s="239" t="e">
        <f>IF(ISTEXT('VR-PROP'!#REF!),"DESCARTADO",'VR-PROP'!#REF!)</f>
        <v>#REF!</v>
      </c>
      <c r="J190" s="239" t="e">
        <f>IF(ISTEXT('VR-PROP'!#REF!),"DESCARTADO",'VR-PROP'!#REF!)</f>
        <v>#REF!</v>
      </c>
    </row>
    <row r="191" spans="8:10">
      <c r="H191" s="240">
        <v>190</v>
      </c>
      <c r="I191" s="239" t="e">
        <f>IF(ISTEXT('VR-PROP'!#REF!),"DESCARTADO",'VR-PROP'!#REF!)</f>
        <v>#REF!</v>
      </c>
      <c r="J191" s="239" t="e">
        <f>IF(ISTEXT('VR-PROP'!#REF!),"DESCARTADO",'VR-PROP'!#REF!)</f>
        <v>#REF!</v>
      </c>
    </row>
    <row r="192" spans="8:10">
      <c r="H192" s="240">
        <v>191</v>
      </c>
      <c r="I192" s="239" t="e">
        <f>IF(ISTEXT('VR-PROP'!#REF!),"DESCARTADO",'VR-PROP'!#REF!)</f>
        <v>#REF!</v>
      </c>
      <c r="J192" s="239" t="e">
        <f>IF(ISTEXT('VR-PROP'!#REF!),"DESCARTADO",'VR-PROP'!#REF!)</f>
        <v>#REF!</v>
      </c>
    </row>
    <row r="193" spans="8:10">
      <c r="H193" s="240">
        <v>192</v>
      </c>
      <c r="I193" s="239" t="e">
        <f>IF(ISTEXT('VR-PROP'!#REF!),"DESCARTADO",'VR-PROP'!#REF!)</f>
        <v>#REF!</v>
      </c>
      <c r="J193" s="239" t="e">
        <f>IF(ISTEXT('VR-PROP'!#REF!),"DESCARTADO",'VR-PROP'!#REF!)</f>
        <v>#REF!</v>
      </c>
    </row>
    <row r="194" spans="8:10">
      <c r="H194" s="240">
        <v>193</v>
      </c>
      <c r="I194" s="239" t="e">
        <f>IF(ISTEXT('VR-PROP'!#REF!),"DESCARTADO",'VR-PROP'!#REF!)</f>
        <v>#REF!</v>
      </c>
      <c r="J194" s="239" t="e">
        <f>IF(ISTEXT('VR-PROP'!#REF!),"DESCARTADO",'VR-PROP'!#REF!)</f>
        <v>#REF!</v>
      </c>
    </row>
    <row r="195" spans="8:10">
      <c r="H195" s="240">
        <v>194</v>
      </c>
      <c r="I195" s="239" t="e">
        <f>IF(ISTEXT('VR-PROP'!#REF!),"DESCARTADO",'VR-PROP'!#REF!)</f>
        <v>#REF!</v>
      </c>
      <c r="J195" s="239" t="e">
        <f>IF(ISTEXT('VR-PROP'!#REF!),"DESCARTADO",'VR-PROP'!#REF!)</f>
        <v>#REF!</v>
      </c>
    </row>
    <row r="196" spans="8:10">
      <c r="H196" s="240">
        <v>195</v>
      </c>
      <c r="I196" s="239" t="e">
        <f>IF(ISTEXT('VR-PROP'!#REF!),"DESCARTADO",'VR-PROP'!#REF!)</f>
        <v>#REF!</v>
      </c>
      <c r="J196" s="239" t="e">
        <f>IF(ISTEXT('VR-PROP'!#REF!),"DESCARTADO",'VR-PROP'!#REF!)</f>
        <v>#REF!</v>
      </c>
    </row>
    <row r="197" spans="8:10">
      <c r="H197" s="240">
        <v>196</v>
      </c>
      <c r="I197" s="239" t="e">
        <f>IF(ISTEXT('VR-PROP'!#REF!),"DESCARTADO",'VR-PROP'!#REF!)</f>
        <v>#REF!</v>
      </c>
      <c r="J197" s="239" t="e">
        <f>IF(ISTEXT('VR-PROP'!#REF!),"DESCARTADO",'VR-PROP'!#REF!)</f>
        <v>#REF!</v>
      </c>
    </row>
    <row r="198" spans="8:10">
      <c r="H198" s="240">
        <v>197</v>
      </c>
      <c r="I198" s="239" t="e">
        <f>IF(ISTEXT('VR-PROP'!#REF!),"DESCARTADO",'VR-PROP'!#REF!)</f>
        <v>#REF!</v>
      </c>
      <c r="J198" s="239" t="e">
        <f>IF(ISTEXT('VR-PROP'!#REF!),"DESCARTADO",'VR-PROP'!#REF!)</f>
        <v>#REF!</v>
      </c>
    </row>
    <row r="199" spans="8:10">
      <c r="H199" s="240">
        <v>198</v>
      </c>
      <c r="I199" s="239" t="e">
        <f>IF(ISTEXT('VR-PROP'!#REF!),"DESCARTADO",'VR-PROP'!#REF!)</f>
        <v>#REF!</v>
      </c>
      <c r="J199" s="239" t="e">
        <f>IF(ISTEXT('VR-PROP'!#REF!),"DESCARTADO",'VR-PROP'!#REF!)</f>
        <v>#REF!</v>
      </c>
    </row>
    <row r="200" spans="8:10">
      <c r="H200" s="240">
        <v>199</v>
      </c>
      <c r="I200" s="239" t="e">
        <f>IF(ISTEXT('VR-PROP'!#REF!),"DESCARTADO",'VR-PROP'!#REF!)</f>
        <v>#REF!</v>
      </c>
      <c r="J200" s="239" t="e">
        <f>IF(ISTEXT('VR-PROP'!#REF!),"DESCARTADO",'VR-PROP'!#REF!)</f>
        <v>#REF!</v>
      </c>
    </row>
    <row r="201" spans="8:10">
      <c r="H201" s="240">
        <v>200</v>
      </c>
      <c r="I201" s="239" t="e">
        <f>IF(ISTEXT('VR-PROP'!#REF!),"DESCARTADO",'VR-PROP'!#REF!)</f>
        <v>#REF!</v>
      </c>
      <c r="J201" s="239" t="e">
        <f>IF(ISTEXT('VR-PROP'!#REF!),"DESCARTADO",'VR-PROP'!#REF!)</f>
        <v>#REF!</v>
      </c>
    </row>
    <row r="202" spans="8:10">
      <c r="H202" s="240">
        <v>201</v>
      </c>
      <c r="I202" s="239" t="e">
        <f>IF(ISTEXT('VR-PROP'!#REF!),"DESCARTADO",'VR-PROP'!#REF!)</f>
        <v>#REF!</v>
      </c>
      <c r="J202" s="239" t="e">
        <f>IF(ISTEXT('VR-PROP'!#REF!),"DESCARTADO",'VR-PROP'!#REF!)</f>
        <v>#REF!</v>
      </c>
    </row>
    <row r="203" spans="8:10">
      <c r="H203" s="240">
        <v>202</v>
      </c>
      <c r="I203" s="239" t="e">
        <f>IF(ISTEXT('VR-PROP'!#REF!),"DESCARTADO",'VR-PROP'!#REF!)</f>
        <v>#REF!</v>
      </c>
      <c r="J203" s="239" t="e">
        <f>IF(ISTEXT('VR-PROP'!#REF!),"DESCARTADO",'VR-PROP'!#REF!)</f>
        <v>#REF!</v>
      </c>
    </row>
    <row r="204" spans="8:10">
      <c r="H204" s="240">
        <v>203</v>
      </c>
      <c r="I204" s="239" t="e">
        <f>IF(ISTEXT('VR-PROP'!#REF!),"DESCARTADO",'VR-PROP'!#REF!)</f>
        <v>#REF!</v>
      </c>
      <c r="J204" s="239" t="e">
        <f>IF(ISTEXT('VR-PROP'!#REF!),"DESCARTADO",'VR-PROP'!#REF!)</f>
        <v>#REF!</v>
      </c>
    </row>
    <row r="205" spans="8:10">
      <c r="H205" s="240">
        <v>204</v>
      </c>
      <c r="I205" s="239" t="e">
        <f>IF(ISTEXT('VR-PROP'!#REF!),"DESCARTADO",'VR-PROP'!#REF!)</f>
        <v>#REF!</v>
      </c>
      <c r="J205" s="239" t="e">
        <f>IF(ISTEXT('VR-PROP'!#REF!),"DESCARTADO",'VR-PROP'!#REF!)</f>
        <v>#REF!</v>
      </c>
    </row>
    <row r="206" spans="8:10">
      <c r="H206" s="240">
        <v>205</v>
      </c>
      <c r="I206" s="239" t="e">
        <f>IF(ISTEXT('VR-PROP'!#REF!),"DESCARTADO",'VR-PROP'!#REF!)</f>
        <v>#REF!</v>
      </c>
      <c r="J206" s="239" t="e">
        <f>IF(ISTEXT('VR-PROP'!#REF!),"DESCARTADO",'VR-PROP'!#REF!)</f>
        <v>#REF!</v>
      </c>
    </row>
    <row r="207" spans="8:10">
      <c r="H207" s="240">
        <v>206</v>
      </c>
      <c r="I207" s="239" t="str">
        <f>IF(ISTEXT('VR-PROP'!#REF!),"DESCARTADO",'VR-PROP'!$W$67)</f>
        <v>VÁLIDA</v>
      </c>
      <c r="J207" s="239" t="e">
        <f>IF(ISTEXT('VR-PROP'!#REF!),"DESCARTADO",'VR-PROP'!#REF!)</f>
        <v>#REF!</v>
      </c>
    </row>
    <row r="208" spans="8:10">
      <c r="H208" s="240">
        <v>207</v>
      </c>
      <c r="I208" s="239" t="e">
        <f>IF(ISTEXT('VR-PROP'!#REF!),"DESCARTADO",'VR-PROP'!#REF!)</f>
        <v>#REF!</v>
      </c>
      <c r="J208" s="239" t="e">
        <f>IF(ISTEXT('VR-PROP'!#REF!),"DESCARTADO",'VR-PROP'!#REF!)</f>
        <v>#REF!</v>
      </c>
    </row>
    <row r="209" spans="8:10">
      <c r="H209" s="240">
        <v>208</v>
      </c>
      <c r="I209" s="239" t="e">
        <f>IF(ISTEXT('VR-PROP'!#REF!),"DESCARTADO",'VR-PROP'!#REF!)</f>
        <v>#REF!</v>
      </c>
      <c r="J209" s="239" t="e">
        <f>IF(ISTEXT('VR-PROP'!#REF!),"DESCARTADO",'VR-PROP'!#REF!)</f>
        <v>#REF!</v>
      </c>
    </row>
    <row r="210" spans="8:10">
      <c r="H210" s="240">
        <v>209</v>
      </c>
      <c r="I210" s="239" t="e">
        <f>IF(ISTEXT('VR-PROP'!#REF!),"DESCARTADO",'VR-PROP'!#REF!)</f>
        <v>#REF!</v>
      </c>
      <c r="J210" s="239" t="e">
        <f>IF(ISTEXT('VR-PROP'!#REF!),"DESCARTADO",'VR-PROP'!#REF!)</f>
        <v>#REF!</v>
      </c>
    </row>
    <row r="211" spans="8:10">
      <c r="H211" s="240">
        <v>210</v>
      </c>
      <c r="I211" s="239" t="e">
        <f>IF(ISTEXT('VR-PROP'!#REF!),"DESCARTADO",'VR-PROP'!#REF!)</f>
        <v>#REF!</v>
      </c>
      <c r="J211" s="239" t="e">
        <f>IF(ISTEXT('VR-PROP'!#REF!),"DESCARTADO",'VR-PROP'!#REF!)</f>
        <v>#REF!</v>
      </c>
    </row>
    <row r="212" spans="8:10">
      <c r="H212" s="240">
        <v>211</v>
      </c>
      <c r="I212" s="239" t="e">
        <f>IF(ISTEXT('VR-PROP'!#REF!),"DESCARTADO",'VR-PROP'!#REF!)</f>
        <v>#REF!</v>
      </c>
      <c r="J212" s="239" t="e">
        <f>IF(ISTEXT('VR-PROP'!#REF!),"DESCARTADO",'VR-PROP'!#REF!)</f>
        <v>#REF!</v>
      </c>
    </row>
    <row r="213" spans="8:10">
      <c r="H213" s="240">
        <v>212</v>
      </c>
      <c r="I213" s="239" t="e">
        <f>IF(ISTEXT('VR-PROP'!#REF!),"DESCARTADO",'VR-PROP'!#REF!)</f>
        <v>#REF!</v>
      </c>
      <c r="J213" s="239" t="e">
        <f>IF(ISTEXT('VR-PROP'!#REF!),"DESCARTADO",'VR-PROP'!#REF!)</f>
        <v>#REF!</v>
      </c>
    </row>
    <row r="214" spans="8:10">
      <c r="H214" s="240">
        <v>213</v>
      </c>
      <c r="I214" s="239" t="e">
        <f>IF(ISTEXT('VR-PROP'!#REF!),"DESCARTADO",'VR-PROP'!#REF!)</f>
        <v>#REF!</v>
      </c>
      <c r="J214" s="239" t="e">
        <f>IF(ISTEXT('VR-PROP'!#REF!),"DESCARTADO",'VR-PROP'!#REF!)</f>
        <v>#REF!</v>
      </c>
    </row>
    <row r="215" spans="8:10">
      <c r="H215" s="240">
        <v>214</v>
      </c>
      <c r="I215" s="239" t="e">
        <f>IF(ISTEXT('VR-PROP'!#REF!),"DESCARTADO",'VR-PROP'!#REF!)</f>
        <v>#REF!</v>
      </c>
      <c r="J215" s="239" t="e">
        <f>IF(ISTEXT('VR-PROP'!#REF!),"DESCARTADO",'VR-PROP'!#REF!)</f>
        <v>#REF!</v>
      </c>
    </row>
    <row r="216" spans="8:10">
      <c r="H216" s="240">
        <v>215</v>
      </c>
      <c r="I216" s="239" t="e">
        <f>IF(ISTEXT('VR-PROP'!#REF!),"DESCARTADO",'VR-PROP'!#REF!)</f>
        <v>#REF!</v>
      </c>
      <c r="J216" s="239" t="e">
        <f>IF(ISTEXT('VR-PROP'!#REF!),"DESCARTADO",'VR-PROP'!#REF!)</f>
        <v>#REF!</v>
      </c>
    </row>
    <row r="217" spans="8:10">
      <c r="H217" s="240">
        <v>216</v>
      </c>
      <c r="I217" s="239" t="e">
        <f>IF(ISTEXT('VR-PROP'!#REF!),"DESCARTADO",'VR-PROP'!#REF!)</f>
        <v>#REF!</v>
      </c>
      <c r="J217" s="239" t="e">
        <f>IF(ISTEXT('VR-PROP'!#REF!),"DESCARTADO",'VR-PROP'!#REF!)</f>
        <v>#REF!</v>
      </c>
    </row>
    <row r="218" spans="8:10">
      <c r="H218" s="240">
        <v>217</v>
      </c>
      <c r="I218" s="239" t="e">
        <f>IF(ISTEXT('VR-PROP'!#REF!),"DESCARTADO",'VR-PROP'!#REF!)</f>
        <v>#REF!</v>
      </c>
      <c r="J218" s="239" t="e">
        <f>IF(ISTEXT('VR-PROP'!#REF!),"DESCARTADO",'VR-PROP'!#REF!)</f>
        <v>#REF!</v>
      </c>
    </row>
    <row r="219" spans="8:10">
      <c r="H219" s="240">
        <v>218</v>
      </c>
      <c r="I219" s="239" t="e">
        <f>IF(ISTEXT('VR-PROP'!#REF!),"DESCARTADO",'VR-PROP'!#REF!)</f>
        <v>#REF!</v>
      </c>
      <c r="J219" s="239" t="e">
        <f>IF(ISTEXT('VR-PROP'!#REF!),"DESCARTADO",'VR-PROP'!#REF!)</f>
        <v>#REF!</v>
      </c>
    </row>
    <row r="220" spans="8:10">
      <c r="H220" s="240">
        <v>219</v>
      </c>
      <c r="I220" s="239" t="e">
        <f>IF(ISTEXT('VR-PROP'!#REF!),"DESCARTADO",'VR-PROP'!#REF!)</f>
        <v>#REF!</v>
      </c>
      <c r="J220" s="239" t="e">
        <f>IF(ISTEXT('VR-PROP'!#REF!),"DESCARTADO",'VR-PROP'!#REF!)</f>
        <v>#REF!</v>
      </c>
    </row>
    <row r="221" spans="8:10">
      <c r="H221" s="240">
        <v>220</v>
      </c>
      <c r="I221" s="239" t="e">
        <f>IF(ISTEXT('VR-PROP'!#REF!),"DESCARTADO",'VR-PROP'!#REF!)</f>
        <v>#REF!</v>
      </c>
      <c r="J221" s="239" t="e">
        <f>IF(ISTEXT('VR-PROP'!#REF!),"DESCARTADO",'VR-PROP'!#REF!)</f>
        <v>#REF!</v>
      </c>
    </row>
    <row r="222" spans="8:10">
      <c r="H222" s="240"/>
    </row>
    <row r="223" spans="8:10">
      <c r="H223" s="240"/>
    </row>
    <row r="224" spans="8:10">
      <c r="H224" s="240"/>
    </row>
    <row r="225" spans="8:8">
      <c r="H225" s="240"/>
    </row>
    <row r="226" spans="8:8">
      <c r="H226" s="240"/>
    </row>
    <row r="227" spans="8:8">
      <c r="H227" s="240"/>
    </row>
    <row r="228" spans="8:8">
      <c r="H228" s="240"/>
    </row>
    <row r="229" spans="8:8">
      <c r="H229" s="240"/>
    </row>
  </sheetData>
  <mergeCells count="1">
    <mergeCell ref="H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7</vt:i4>
      </vt:variant>
    </vt:vector>
  </HeadingPairs>
  <TitlesOfParts>
    <vt:vector size="12" baseType="lpstr">
      <vt:lpstr>PAB</vt:lpstr>
      <vt:lpstr>RESUMEN</vt:lpstr>
      <vt:lpstr>VR-PROP</vt:lpstr>
      <vt:lpstr>FORMULA</vt:lpstr>
      <vt:lpstr>Listas</vt:lpstr>
      <vt:lpstr>RESUMEN!Área_de_impresión</vt:lpstr>
      <vt:lpstr>'VR-PROP'!Área_de_impresión</vt:lpstr>
      <vt:lpstr>DEPENDENCIAS</vt:lpstr>
      <vt:lpstr>METEVA</vt:lpstr>
      <vt:lpstr>RESULTADO</vt:lpstr>
      <vt:lpstr>FORMULA!Títulos_a_imprimir</vt:lpstr>
      <vt:lpstr>'VR-PROP'!Títulos_a_imprimir</vt:lpstr>
    </vt:vector>
  </TitlesOfParts>
  <Manager>CHUCHO</Manager>
  <Company>INSTITUTO NACIONAL DE VIAS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chucho</dc:creator>
  <cp:keywords/>
  <dc:description/>
  <cp:lastModifiedBy>Familiar</cp:lastModifiedBy>
  <cp:revision>1</cp:revision>
  <dcterms:created xsi:type="dcterms:W3CDTF">2003-08-04T15:33:07Z</dcterms:created>
  <dcterms:modified xsi:type="dcterms:W3CDTF">2020-12-16T00:09:48Z</dcterms:modified>
  <cp:category/>
  <cp:contentStatus/>
</cp:coreProperties>
</file>