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showInkAnnotation="0" codeName="ThisWorkbook" autoCompressPictures="0"/>
  <mc:AlternateContent xmlns:mc="http://schemas.openxmlformats.org/markup-compatibility/2006">
    <mc:Choice Requires="x15">
      <x15ac:absPath xmlns:x15ac="http://schemas.microsoft.com/office/spreadsheetml/2010/11/ac" url="C:\Users\franc\OneDrive\Documentos\ALPA\Evaluaciones parques\"/>
    </mc:Choice>
  </mc:AlternateContent>
  <xr:revisionPtr revIDLastSave="0" documentId="13_ncr:1_{4F8227CA-A6E7-42A5-B366-BCC8DA06C13F}" xr6:coauthVersionLast="45" xr6:coauthVersionMax="45" xr10:uidLastSave="{00000000-0000-0000-0000-000000000000}"/>
  <bookViews>
    <workbookView xWindow="-120" yWindow="-120" windowWidth="20730" windowHeight="11160" tabRatio="852" activeTab="2" xr2:uid="{00000000-000D-0000-FFFF-FFFF00000000}"/>
  </bookViews>
  <sheets>
    <sheet name="ANEXO PU_IDRD" sheetId="23" r:id="rId1"/>
    <sheet name="AIU" sheetId="24" r:id="rId2"/>
    <sheet name="EVALUACIÓN ECONÓMICA" sheetId="25" r:id="rId3"/>
    <sheet name="Hoja1" sheetId="26" r:id="rId4"/>
    <sheet name="CÁLCULO_AIU" sheetId="3" state="hidden" r:id="rId5"/>
  </sheets>
  <definedNames>
    <definedName name="_xlnm.Print_Area" localSheetId="0">'ANEXO PU_IDRD'!$B$1:$H$174</definedName>
    <definedName name="_xlnm.Print_Area" localSheetId="2">'EVALUACIÓN ECONÓMICA'!$B$1:$BT$187</definedName>
    <definedName name="_xlnm.Print_Titles" localSheetId="0">'ANEXO PU_IDRD'!$1:$5</definedName>
    <definedName name="_xlnm.Print_Titles" localSheetId="2">'EVALUACIÓN ECONÓMICA'!$1:$7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166" i="25" l="1"/>
  <c r="O166" i="25"/>
  <c r="Q166" i="25"/>
  <c r="S166" i="25"/>
  <c r="U166" i="25"/>
  <c r="W166" i="25"/>
  <c r="Y166" i="25"/>
  <c r="AA166" i="25"/>
  <c r="AC166" i="25"/>
  <c r="AE166" i="25"/>
  <c r="AG166" i="25"/>
  <c r="AI166" i="25"/>
  <c r="AK166" i="25"/>
  <c r="AM166" i="25"/>
  <c r="AO166" i="25"/>
  <c r="AQ166" i="25"/>
  <c r="AS166" i="25"/>
  <c r="AU166" i="25"/>
  <c r="AW166" i="25"/>
  <c r="AY166" i="25"/>
  <c r="BA166" i="25"/>
  <c r="BC166" i="25"/>
  <c r="BE166" i="25"/>
  <c r="BG166" i="25"/>
  <c r="BI166" i="25"/>
  <c r="BK166" i="25"/>
  <c r="BM166" i="25"/>
  <c r="BO166" i="25"/>
  <c r="BQ166" i="25"/>
  <c r="BS166" i="25"/>
  <c r="K166" i="25"/>
  <c r="I166" i="25"/>
  <c r="G166" i="25" l="1"/>
  <c r="BS176" i="25" l="1"/>
  <c r="BQ176" i="25"/>
  <c r="L168" i="25"/>
  <c r="N168" i="25"/>
  <c r="P168" i="25"/>
  <c r="R168" i="25"/>
  <c r="T168" i="25"/>
  <c r="V168" i="25"/>
  <c r="X168" i="25"/>
  <c r="Z168" i="25"/>
  <c r="AB168" i="25"/>
  <c r="AD168" i="25"/>
  <c r="AF168" i="25"/>
  <c r="AH168" i="25"/>
  <c r="AJ168" i="25"/>
  <c r="AL168" i="25"/>
  <c r="AN168" i="25"/>
  <c r="AP168" i="25"/>
  <c r="AR168" i="25"/>
  <c r="AT168" i="25"/>
  <c r="AV168" i="25"/>
  <c r="AX168" i="25"/>
  <c r="AZ168" i="25"/>
  <c r="BB168" i="25"/>
  <c r="BD168" i="25"/>
  <c r="BF168" i="25"/>
  <c r="BH168" i="25"/>
  <c r="BJ168" i="25"/>
  <c r="BL168" i="25"/>
  <c r="BN168" i="25"/>
  <c r="BP168" i="25"/>
  <c r="BR168" i="25"/>
  <c r="BT168" i="25"/>
  <c r="L169" i="25"/>
  <c r="N169" i="25"/>
  <c r="P169" i="25"/>
  <c r="R169" i="25"/>
  <c r="T169" i="25"/>
  <c r="V169" i="25"/>
  <c r="X169" i="25"/>
  <c r="Z169" i="25"/>
  <c r="AB169" i="25"/>
  <c r="AD169" i="25"/>
  <c r="AF169" i="25"/>
  <c r="AH169" i="25"/>
  <c r="AJ169" i="25"/>
  <c r="AL169" i="25"/>
  <c r="AN169" i="25"/>
  <c r="AP169" i="25"/>
  <c r="AR169" i="25"/>
  <c r="AT169" i="25"/>
  <c r="AV169" i="25"/>
  <c r="AX169" i="25"/>
  <c r="AZ169" i="25"/>
  <c r="BB169" i="25"/>
  <c r="BD169" i="25"/>
  <c r="BF169" i="25"/>
  <c r="BH169" i="25"/>
  <c r="BJ169" i="25"/>
  <c r="BL169" i="25"/>
  <c r="BN169" i="25"/>
  <c r="BP169" i="25"/>
  <c r="BR169" i="25"/>
  <c r="BT169" i="25"/>
  <c r="L170" i="25"/>
  <c r="N170" i="25"/>
  <c r="P170" i="25"/>
  <c r="R170" i="25"/>
  <c r="T170" i="25"/>
  <c r="V170" i="25"/>
  <c r="X170" i="25"/>
  <c r="Z170" i="25"/>
  <c r="AB170" i="25"/>
  <c r="AD170" i="25"/>
  <c r="AF170" i="25"/>
  <c r="AH170" i="25"/>
  <c r="AJ170" i="25"/>
  <c r="AL170" i="25"/>
  <c r="AN170" i="25"/>
  <c r="AP170" i="25"/>
  <c r="AR170" i="25"/>
  <c r="AT170" i="25"/>
  <c r="AV170" i="25"/>
  <c r="AX170" i="25"/>
  <c r="AZ170" i="25"/>
  <c r="BB170" i="25"/>
  <c r="BD170" i="25"/>
  <c r="BF170" i="25"/>
  <c r="BH170" i="25"/>
  <c r="BJ170" i="25"/>
  <c r="BL170" i="25"/>
  <c r="BN170" i="25"/>
  <c r="BP170" i="25"/>
  <c r="BR170" i="25"/>
  <c r="BT170" i="25"/>
  <c r="L172" i="25"/>
  <c r="N172" i="25"/>
  <c r="P172" i="25"/>
  <c r="R172" i="25"/>
  <c r="T172" i="25"/>
  <c r="V172" i="25"/>
  <c r="X172" i="25"/>
  <c r="Z172" i="25"/>
  <c r="AB172" i="25"/>
  <c r="AD172" i="25"/>
  <c r="AF172" i="25"/>
  <c r="AH172" i="25"/>
  <c r="AJ172" i="25"/>
  <c r="AL172" i="25"/>
  <c r="AN172" i="25"/>
  <c r="AP172" i="25"/>
  <c r="AR172" i="25"/>
  <c r="AT172" i="25"/>
  <c r="AV172" i="25"/>
  <c r="AX172" i="25"/>
  <c r="AZ172" i="25"/>
  <c r="BB172" i="25"/>
  <c r="BD172" i="25"/>
  <c r="BF172" i="25"/>
  <c r="BH172" i="25"/>
  <c r="BJ172" i="25"/>
  <c r="BL172" i="25"/>
  <c r="BN172" i="25"/>
  <c r="BP172" i="25"/>
  <c r="BR172" i="25"/>
  <c r="BT172" i="25"/>
  <c r="J169" i="25"/>
  <c r="J170" i="25"/>
  <c r="J172" i="25"/>
  <c r="J168" i="25"/>
  <c r="K176" i="25"/>
  <c r="M176" i="25"/>
  <c r="O176" i="25"/>
  <c r="Q176" i="25"/>
  <c r="S176" i="25"/>
  <c r="U176" i="25"/>
  <c r="W176" i="25"/>
  <c r="Y176" i="25"/>
  <c r="AA176" i="25"/>
  <c r="AC176" i="25"/>
  <c r="AE176" i="25"/>
  <c r="AG176" i="25"/>
  <c r="AI176" i="25"/>
  <c r="AK176" i="25"/>
  <c r="AM176" i="25"/>
  <c r="AO176" i="25"/>
  <c r="AQ176" i="25"/>
  <c r="AS176" i="25"/>
  <c r="AU176" i="25"/>
  <c r="AW176" i="25"/>
  <c r="AY176" i="25"/>
  <c r="BA176" i="25"/>
  <c r="BC176" i="25"/>
  <c r="BE176" i="25"/>
  <c r="BG176" i="25"/>
  <c r="BI176" i="25"/>
  <c r="BM176" i="25"/>
  <c r="BO176" i="25"/>
  <c r="I176" i="25"/>
  <c r="H11" i="25"/>
  <c r="J142" i="25" l="1"/>
  <c r="J105" i="25"/>
  <c r="J66" i="25"/>
  <c r="J15" i="25"/>
  <c r="BF163" i="25"/>
  <c r="N160" i="25"/>
  <c r="X156" i="25"/>
  <c r="X152" i="25"/>
  <c r="AN145" i="25"/>
  <c r="AH138" i="25"/>
  <c r="BN130" i="25"/>
  <c r="AF121" i="25"/>
  <c r="N79" i="25"/>
  <c r="J135" i="25"/>
  <c r="J96" i="25"/>
  <c r="J49" i="25"/>
  <c r="BP162" i="25"/>
  <c r="P159" i="25"/>
  <c r="Z155" i="25"/>
  <c r="BH149" i="25"/>
  <c r="R144" i="25"/>
  <c r="AX117" i="25"/>
  <c r="J164" i="25"/>
  <c r="J129" i="25"/>
  <c r="J83" i="25"/>
  <c r="J40" i="25"/>
  <c r="AL165" i="25"/>
  <c r="Z142" i="25"/>
  <c r="AR134" i="25"/>
  <c r="N127" i="25"/>
  <c r="AV113" i="25"/>
  <c r="J158" i="25"/>
  <c r="J113" i="25"/>
  <c r="J74" i="25"/>
  <c r="J30" i="25"/>
  <c r="BR160" i="25"/>
  <c r="V157" i="25"/>
  <c r="BD132" i="25"/>
  <c r="P124" i="25"/>
  <c r="V165" i="25"/>
  <c r="AD163" i="25"/>
  <c r="AL159" i="25"/>
  <c r="AV157" i="25"/>
  <c r="BF155" i="25"/>
  <c r="BJ153" i="25"/>
  <c r="AL150" i="25"/>
  <c r="AX147" i="25"/>
  <c r="BJ144" i="25"/>
  <c r="AB141" i="25"/>
  <c r="AJ137" i="25"/>
  <c r="BB133" i="25"/>
  <c r="BP129" i="25"/>
  <c r="P126" i="25"/>
  <c r="AT119" i="25"/>
  <c r="T70" i="25"/>
  <c r="AD166" i="25"/>
  <c r="AL166" i="25"/>
  <c r="AZ166" i="25"/>
  <c r="BN166" i="25"/>
  <c r="R166" i="25"/>
  <c r="AV166" i="25"/>
  <c r="BJ166" i="25"/>
  <c r="P166" i="25"/>
  <c r="Z166" i="25"/>
  <c r="AH166" i="25"/>
  <c r="AR166" i="25"/>
  <c r="BF166" i="25"/>
  <c r="BB166" i="25"/>
  <c r="BR166" i="25"/>
  <c r="X166" i="25"/>
  <c r="AT166" i="25"/>
  <c r="V166" i="25"/>
  <c r="AN166" i="25"/>
  <c r="N166" i="25"/>
  <c r="AJ166" i="25"/>
  <c r="BD166" i="25"/>
  <c r="BL166" i="25"/>
  <c r="T166" i="25"/>
  <c r="AP166" i="25"/>
  <c r="BT166" i="25"/>
  <c r="AB166" i="25"/>
  <c r="AX166" i="25"/>
  <c r="BP166" i="25"/>
  <c r="AF166" i="25"/>
  <c r="BH166" i="25"/>
  <c r="BF15" i="25"/>
  <c r="BF20" i="25"/>
  <c r="BF24" i="25"/>
  <c r="BF28" i="25"/>
  <c r="BF32" i="25"/>
  <c r="BF39" i="25"/>
  <c r="BF44" i="25"/>
  <c r="BF49" i="25"/>
  <c r="BF54" i="25"/>
  <c r="BF59" i="25"/>
  <c r="BF64" i="25"/>
  <c r="BF69" i="25"/>
  <c r="BF73" i="25"/>
  <c r="BF17" i="25"/>
  <c r="BF21" i="25"/>
  <c r="BF25" i="25"/>
  <c r="BF29" i="25"/>
  <c r="BF34" i="25"/>
  <c r="BF40" i="25"/>
  <c r="BF45" i="25"/>
  <c r="BF51" i="25"/>
  <c r="BF55" i="25"/>
  <c r="BF60" i="25"/>
  <c r="BF65" i="25"/>
  <c r="BF70" i="25"/>
  <c r="BF13" i="25"/>
  <c r="BF18" i="25"/>
  <c r="BF22" i="25"/>
  <c r="BF26" i="25"/>
  <c r="BF30" i="25"/>
  <c r="BF35" i="25"/>
  <c r="BF42" i="25"/>
  <c r="BF47" i="25"/>
  <c r="BF52" i="25"/>
  <c r="BF57" i="25"/>
  <c r="BF62" i="25"/>
  <c r="BF66" i="25"/>
  <c r="BF71" i="25"/>
  <c r="BF14" i="25"/>
  <c r="BF19" i="25"/>
  <c r="BF23" i="25"/>
  <c r="BF27" i="25"/>
  <c r="BF31" i="25"/>
  <c r="BF37" i="25"/>
  <c r="BF43" i="25"/>
  <c r="BF48" i="25"/>
  <c r="BF53" i="25"/>
  <c r="BF58" i="25"/>
  <c r="BF63" i="25"/>
  <c r="BF68" i="25"/>
  <c r="BF72" i="25"/>
  <c r="J150" i="25"/>
  <c r="J120" i="25"/>
  <c r="J90" i="25"/>
  <c r="J59" i="25"/>
  <c r="J22" i="25"/>
  <c r="BD165" i="25"/>
  <c r="AT158" i="25"/>
  <c r="AX156" i="25"/>
  <c r="BH154" i="25"/>
  <c r="BR152" i="25"/>
  <c r="Z146" i="25"/>
  <c r="T143" i="25"/>
  <c r="AF139" i="25"/>
  <c r="AP135" i="25"/>
  <c r="L128" i="25"/>
  <c r="BF122" i="25"/>
  <c r="BB115" i="25"/>
  <c r="J147" i="25"/>
  <c r="J126" i="25"/>
  <c r="J102" i="25"/>
  <c r="J80" i="25"/>
  <c r="J55" i="25"/>
  <c r="J28" i="25"/>
  <c r="J166" i="25"/>
  <c r="AZ165" i="25"/>
  <c r="R165" i="25"/>
  <c r="T164" i="25"/>
  <c r="BB162" i="25"/>
  <c r="BJ161" i="25"/>
  <c r="AF160" i="25"/>
  <c r="BT158" i="25"/>
  <c r="L157" i="25"/>
  <c r="AP156" i="25"/>
  <c r="AR155" i="25"/>
  <c r="BB154" i="25"/>
  <c r="BD153" i="25"/>
  <c r="AX152" i="25"/>
  <c r="Z150" i="25"/>
  <c r="BJ148" i="25"/>
  <c r="AF147" i="25"/>
  <c r="AZ146" i="25"/>
  <c r="AB145" i="25"/>
  <c r="BP141" i="25"/>
  <c r="BR139" i="25"/>
  <c r="P138" i="25"/>
  <c r="V136" i="25"/>
  <c r="X135" i="25"/>
  <c r="AF131" i="25"/>
  <c r="AN129" i="25"/>
  <c r="BB124" i="25"/>
  <c r="J162" i="25"/>
  <c r="J154" i="25"/>
  <c r="J146" i="25"/>
  <c r="J139" i="25"/>
  <c r="J131" i="25"/>
  <c r="J124" i="25"/>
  <c r="J117" i="25"/>
  <c r="J100" i="25"/>
  <c r="J94" i="25"/>
  <c r="J86" i="25"/>
  <c r="J79" i="25"/>
  <c r="J71" i="25"/>
  <c r="J62" i="25"/>
  <c r="J54" i="25"/>
  <c r="J45" i="25"/>
  <c r="J34" i="25"/>
  <c r="J26" i="25"/>
  <c r="J20" i="25"/>
  <c r="BN165" i="25"/>
  <c r="AR165" i="25"/>
  <c r="L165" i="25"/>
  <c r="N164" i="25"/>
  <c r="AR163" i="25"/>
  <c r="P163" i="25"/>
  <c r="AT162" i="25"/>
  <c r="AV161" i="25"/>
  <c r="V161" i="25"/>
  <c r="X160" i="25"/>
  <c r="BF159" i="25"/>
  <c r="AD159" i="25"/>
  <c r="BH158" i="25"/>
  <c r="BR156" i="25"/>
  <c r="AL155" i="25"/>
  <c r="P155" i="25"/>
  <c r="AN154" i="25"/>
  <c r="AV153" i="25"/>
  <c r="R153" i="25"/>
  <c r="AP152" i="25"/>
  <c r="BN150" i="25"/>
  <c r="AJ149" i="25"/>
  <c r="BD148" i="25"/>
  <c r="L148" i="25"/>
  <c r="AR146" i="25"/>
  <c r="BP145" i="25"/>
  <c r="AX143" i="25"/>
  <c r="AZ142" i="25"/>
  <c r="BB141" i="25"/>
  <c r="BJ140" i="25"/>
  <c r="BL139" i="25"/>
  <c r="BN138" i="25"/>
  <c r="BT137" i="25"/>
  <c r="L136" i="25"/>
  <c r="T135" i="25"/>
  <c r="AD130" i="25"/>
  <c r="AJ129" i="25"/>
  <c r="AR126" i="25"/>
  <c r="AT124" i="25"/>
  <c r="AL120" i="25"/>
  <c r="BF116" i="25"/>
  <c r="BJ114" i="25"/>
  <c r="AL111" i="25"/>
  <c r="AR106" i="25"/>
  <c r="AZ101" i="25"/>
  <c r="AP87" i="25"/>
  <c r="BL91" i="25"/>
  <c r="AH95" i="25"/>
  <c r="T98" i="25"/>
  <c r="BT100" i="25"/>
  <c r="AF102" i="25"/>
  <c r="BJ103" i="25"/>
  <c r="Z106" i="25"/>
  <c r="AX107" i="25"/>
  <c r="AJ110" i="25"/>
  <c r="BN111" i="25"/>
  <c r="BP115" i="25"/>
  <c r="AR116" i="25"/>
  <c r="L118" i="25"/>
  <c r="BD118" i="25"/>
  <c r="AJ119" i="25"/>
  <c r="BN120" i="25"/>
  <c r="AP121" i="25"/>
  <c r="P122" i="25"/>
  <c r="AN122" i="25"/>
  <c r="AH124" i="25"/>
  <c r="BH124" i="25"/>
  <c r="AL126" i="25"/>
  <c r="BN126" i="25"/>
  <c r="X127" i="25"/>
  <c r="AP127" i="25"/>
  <c r="BR127" i="25"/>
  <c r="AV128" i="25"/>
  <c r="BB129" i="25"/>
  <c r="P130" i="25"/>
  <c r="AH130" i="25"/>
  <c r="BF130" i="25"/>
  <c r="T131" i="25"/>
  <c r="BL131" i="25"/>
  <c r="V132" i="25"/>
  <c r="AB133" i="25"/>
  <c r="AT133" i="25"/>
  <c r="BT133" i="25"/>
  <c r="AD134" i="25"/>
  <c r="AZ134" i="25"/>
  <c r="N135" i="25"/>
  <c r="AF135" i="25"/>
  <c r="R136" i="25"/>
  <c r="BJ136" i="25"/>
  <c r="AN137" i="25"/>
  <c r="BP137" i="25"/>
  <c r="Z138" i="25"/>
  <c r="AR138" i="25"/>
  <c r="AX139" i="25"/>
  <c r="L140" i="25"/>
  <c r="BD140" i="25"/>
  <c r="AJ141" i="25"/>
  <c r="BH141" i="25"/>
  <c r="AL142" i="25"/>
  <c r="BN142" i="25"/>
  <c r="X143" i="25"/>
  <c r="AP143" i="25"/>
  <c r="BR143" i="25"/>
  <c r="V75" i="25"/>
  <c r="AH90" i="25"/>
  <c r="T96" i="25"/>
  <c r="BL98" i="25"/>
  <c r="AT100" i="25"/>
  <c r="AN105" i="25"/>
  <c r="BH110" i="25"/>
  <c r="AP112" i="25"/>
  <c r="Z116" i="25"/>
  <c r="T117" i="25"/>
  <c r="V118" i="25"/>
  <c r="BT119" i="25"/>
  <c r="N121" i="25"/>
  <c r="BJ121" i="25"/>
  <c r="AH122" i="25"/>
  <c r="T123" i="25"/>
  <c r="BB123" i="25"/>
  <c r="BP124" i="25"/>
  <c r="AD126" i="25"/>
  <c r="BF126" i="25"/>
  <c r="V128" i="25"/>
  <c r="BD128" i="25"/>
  <c r="AT129" i="25"/>
  <c r="AR130" i="25"/>
  <c r="N131" i="25"/>
  <c r="AP131" i="25"/>
  <c r="L132" i="25"/>
  <c r="AJ133" i="25"/>
  <c r="BP133" i="25"/>
  <c r="AH134" i="25"/>
  <c r="BN134" i="25"/>
  <c r="BL135" i="25"/>
  <c r="BD136" i="25"/>
  <c r="AB137" i="25"/>
  <c r="BB137" i="25"/>
  <c r="AZ138" i="25"/>
  <c r="T139" i="25"/>
  <c r="AP139" i="25"/>
  <c r="R140" i="25"/>
  <c r="AN141" i="25"/>
  <c r="BT141" i="25"/>
  <c r="AH142" i="25"/>
  <c r="AF143" i="25"/>
  <c r="BL143" i="25"/>
  <c r="AV144" i="25"/>
  <c r="BB145" i="25"/>
  <c r="P146" i="25"/>
  <c r="AH146" i="25"/>
  <c r="BF146" i="25"/>
  <c r="T147" i="25"/>
  <c r="BL147" i="25"/>
  <c r="V148" i="25"/>
  <c r="AB149" i="25"/>
  <c r="AT149" i="25"/>
  <c r="BT149" i="25"/>
  <c r="AD150" i="25"/>
  <c r="AZ150" i="25"/>
  <c r="N152" i="25"/>
  <c r="AF152" i="25"/>
  <c r="T66" i="25"/>
  <c r="AT76" i="25"/>
  <c r="BD84" i="25"/>
  <c r="AB93" i="25"/>
  <c r="BL96" i="25"/>
  <c r="V99" i="25"/>
  <c r="AD101" i="25"/>
  <c r="R103" i="25"/>
  <c r="BP105" i="25"/>
  <c r="BR112" i="25"/>
  <c r="AV114" i="25"/>
  <c r="AN115" i="25"/>
  <c r="AH116" i="25"/>
  <c r="AB119" i="25"/>
  <c r="AD120" i="25"/>
  <c r="X121" i="25"/>
  <c r="BR121" i="25"/>
  <c r="AV122" i="25"/>
  <c r="Z123" i="25"/>
  <c r="BL123" i="25"/>
  <c r="AN124" i="25"/>
  <c r="BT124" i="25"/>
  <c r="AH126" i="25"/>
  <c r="AF127" i="25"/>
  <c r="BL127" i="25"/>
  <c r="BJ128" i="25"/>
  <c r="AB129" i="25"/>
  <c r="BH129" i="25"/>
  <c r="Z130" i="25"/>
  <c r="AZ130" i="25"/>
  <c r="X131" i="25"/>
  <c r="AX131" i="25"/>
  <c r="R132" i="25"/>
  <c r="AV132" i="25"/>
  <c r="AN133" i="25"/>
  <c r="P134" i="25"/>
  <c r="AL134" i="25"/>
  <c r="BR135" i="25"/>
  <c r="BH137" i="25"/>
  <c r="AD138" i="25"/>
  <c r="BF138" i="25"/>
  <c r="X139" i="25"/>
  <c r="V140" i="25"/>
  <c r="AV140" i="25"/>
  <c r="AT141" i="25"/>
  <c r="P142" i="25"/>
  <c r="AR142" i="25"/>
  <c r="N143" i="25"/>
  <c r="L144" i="25"/>
  <c r="BD144" i="25"/>
  <c r="AJ145" i="25"/>
  <c r="BH145" i="25"/>
  <c r="AL146" i="25"/>
  <c r="BN146" i="25"/>
  <c r="X147" i="25"/>
  <c r="AP147" i="25"/>
  <c r="BR147" i="25"/>
  <c r="AV148" i="25"/>
  <c r="BB149" i="25"/>
  <c r="P150" i="25"/>
  <c r="AH150" i="25"/>
  <c r="BF150" i="25"/>
  <c r="T152" i="25"/>
  <c r="BL152" i="25"/>
  <c r="V153" i="25"/>
  <c r="AB154" i="25"/>
  <c r="AT154" i="25"/>
  <c r="BT154" i="25"/>
  <c r="AD155" i="25"/>
  <c r="AZ155" i="25"/>
  <c r="N156" i="25"/>
  <c r="AF156" i="25"/>
  <c r="R157" i="25"/>
  <c r="BJ157" i="25"/>
  <c r="AN158" i="25"/>
  <c r="BP158" i="25"/>
  <c r="Z159" i="25"/>
  <c r="AR159" i="25"/>
  <c r="AX160" i="25"/>
  <c r="L161" i="25"/>
  <c r="BD161" i="25"/>
  <c r="AJ162" i="25"/>
  <c r="BH162" i="25"/>
  <c r="AL163" i="25"/>
  <c r="BN163" i="25"/>
  <c r="X164" i="25"/>
  <c r="AP164" i="25"/>
  <c r="BR164" i="25"/>
  <c r="AV165" i="25"/>
  <c r="BJ165" i="25"/>
  <c r="J18" i="25"/>
  <c r="J24" i="25"/>
  <c r="J29" i="25"/>
  <c r="J35" i="25"/>
  <c r="J44" i="25"/>
  <c r="J51" i="25"/>
  <c r="J57" i="25"/>
  <c r="J64" i="25"/>
  <c r="J70" i="25"/>
  <c r="J75" i="25"/>
  <c r="J82" i="25"/>
  <c r="J87" i="25"/>
  <c r="J92" i="25"/>
  <c r="J98" i="25"/>
  <c r="J103" i="25"/>
  <c r="J110" i="25"/>
  <c r="J116" i="25"/>
  <c r="J121" i="25"/>
  <c r="J127" i="25"/>
  <c r="J133" i="25"/>
  <c r="J138" i="25"/>
  <c r="J143" i="25"/>
  <c r="J149" i="25"/>
  <c r="J155" i="25"/>
  <c r="J160" i="25"/>
  <c r="J13" i="25"/>
  <c r="J163" i="25"/>
  <c r="J156" i="25"/>
  <c r="J141" i="25"/>
  <c r="J134" i="25"/>
  <c r="J118" i="25"/>
  <c r="J112" i="25"/>
  <c r="J95" i="25"/>
  <c r="J88" i="25"/>
  <c r="J73" i="25"/>
  <c r="J65" i="25"/>
  <c r="J47" i="25"/>
  <c r="J39" i="25"/>
  <c r="J21" i="25"/>
  <c r="AH165" i="25"/>
  <c r="AX164" i="25"/>
  <c r="AZ163" i="25"/>
  <c r="Z163" i="25"/>
  <c r="AB162" i="25"/>
  <c r="BL160" i="25"/>
  <c r="BN159" i="25"/>
  <c r="AH159" i="25"/>
  <c r="AJ158" i="25"/>
  <c r="T156" i="25"/>
  <c r="AN149" i="25"/>
  <c r="R148" i="25"/>
  <c r="BT145" i="25"/>
  <c r="BF142" i="25"/>
  <c r="N139" i="25"/>
  <c r="Z134" i="25"/>
  <c r="AL130" i="25"/>
  <c r="AX127" i="25"/>
  <c r="AZ126" i="25"/>
  <c r="AR123" i="25"/>
  <c r="AZ120" i="25"/>
  <c r="X112" i="25"/>
  <c r="N102" i="25"/>
  <c r="R72" i="25"/>
  <c r="J159" i="25"/>
  <c r="J152" i="25"/>
  <c r="J145" i="25"/>
  <c r="J137" i="25"/>
  <c r="J130" i="25"/>
  <c r="J122" i="25"/>
  <c r="J114" i="25"/>
  <c r="J107" i="25"/>
  <c r="J99" i="25"/>
  <c r="J91" i="25"/>
  <c r="J84" i="25"/>
  <c r="J78" i="25"/>
  <c r="J69" i="25"/>
  <c r="J60" i="25"/>
  <c r="J52" i="25"/>
  <c r="J42" i="25"/>
  <c r="J32" i="25"/>
  <c r="J25" i="25"/>
  <c r="J17" i="25"/>
  <c r="BF165" i="25"/>
  <c r="AD165" i="25"/>
  <c r="BL164" i="25"/>
  <c r="AF164" i="25"/>
  <c r="AH163" i="25"/>
  <c r="BT162" i="25"/>
  <c r="AN162" i="25"/>
  <c r="R161" i="25"/>
  <c r="AP160" i="25"/>
  <c r="T160" i="25"/>
  <c r="AZ159" i="25"/>
  <c r="BB158" i="25"/>
  <c r="AB158" i="25"/>
  <c r="BD157" i="25"/>
  <c r="BL156" i="25"/>
  <c r="BN155" i="25"/>
  <c r="AH155" i="25"/>
  <c r="BP154" i="25"/>
  <c r="AJ154" i="25"/>
  <c r="L153" i="25"/>
  <c r="AR150" i="25"/>
  <c r="BP149" i="25"/>
  <c r="N147" i="25"/>
  <c r="AD146" i="25"/>
  <c r="AT145" i="25"/>
  <c r="V144" i="25"/>
  <c r="AD142" i="25"/>
  <c r="AL138" i="25"/>
  <c r="AT137" i="25"/>
  <c r="AV136" i="25"/>
  <c r="AX135" i="25"/>
  <c r="BF134" i="25"/>
  <c r="BH133" i="25"/>
  <c r="BJ132" i="25"/>
  <c r="BR131" i="25"/>
  <c r="BT129" i="25"/>
  <c r="R128" i="25"/>
  <c r="T127" i="25"/>
  <c r="Z126" i="25"/>
  <c r="V124" i="25"/>
  <c r="BP122" i="25"/>
  <c r="BB121" i="25"/>
  <c r="BH119" i="25"/>
  <c r="BL117" i="25"/>
  <c r="P116" i="25"/>
  <c r="AB100" i="25"/>
  <c r="BB94" i="25"/>
  <c r="BP81" i="25"/>
  <c r="N13" i="25"/>
  <c r="T13" i="25"/>
  <c r="X13" i="25"/>
  <c r="AF13" i="25"/>
  <c r="AP13" i="25"/>
  <c r="AX13" i="25"/>
  <c r="BL13" i="25"/>
  <c r="BR13" i="25"/>
  <c r="L14" i="25"/>
  <c r="R14" i="25"/>
  <c r="V14" i="25"/>
  <c r="AV14" i="25"/>
  <c r="BD14" i="25"/>
  <c r="BJ14" i="25"/>
  <c r="AB15" i="25"/>
  <c r="AJ15" i="25"/>
  <c r="AN15" i="25"/>
  <c r="AT15" i="25"/>
  <c r="BB15" i="25"/>
  <c r="BH15" i="25"/>
  <c r="BP15" i="25"/>
  <c r="BT15" i="25"/>
  <c r="P17" i="25"/>
  <c r="Z17" i="25"/>
  <c r="AD17" i="25"/>
  <c r="AH17" i="25"/>
  <c r="AL17" i="25"/>
  <c r="AR17" i="25"/>
  <c r="AZ17" i="25"/>
  <c r="BN17" i="25"/>
  <c r="N18" i="25"/>
  <c r="T18" i="25"/>
  <c r="X18" i="25"/>
  <c r="AF18" i="25"/>
  <c r="AP18" i="25"/>
  <c r="AX18" i="25"/>
  <c r="BL18" i="25"/>
  <c r="BR18" i="25"/>
  <c r="L19" i="25"/>
  <c r="R19" i="25"/>
  <c r="V19" i="25"/>
  <c r="AV19" i="25"/>
  <c r="BD19" i="25"/>
  <c r="BJ19" i="25"/>
  <c r="AB20" i="25"/>
  <c r="AJ20" i="25"/>
  <c r="AN20" i="25"/>
  <c r="R13" i="25"/>
  <c r="Z13" i="25"/>
  <c r="AR13" i="25"/>
  <c r="BB13" i="25"/>
  <c r="BJ13" i="25"/>
  <c r="P14" i="25"/>
  <c r="AH14" i="25"/>
  <c r="AN14" i="25"/>
  <c r="AX14" i="25"/>
  <c r="BP14" i="25"/>
  <c r="L13" i="25"/>
  <c r="AB13" i="25"/>
  <c r="AL13" i="25"/>
  <c r="AT13" i="25"/>
  <c r="BD13" i="25"/>
  <c r="BN13" i="25"/>
  <c r="BT13" i="25"/>
  <c r="X14" i="25"/>
  <c r="AD14" i="25"/>
  <c r="AJ14" i="25"/>
  <c r="AP14" i="25"/>
  <c r="AZ14" i="25"/>
  <c r="BH14" i="25"/>
  <c r="BR14" i="25"/>
  <c r="N15" i="25"/>
  <c r="AF15" i="25"/>
  <c r="AL15" i="25"/>
  <c r="AV15" i="25"/>
  <c r="BN15" i="25"/>
  <c r="R17" i="25"/>
  <c r="X17" i="25"/>
  <c r="AP17" i="25"/>
  <c r="BB17" i="25"/>
  <c r="BJ17" i="25"/>
  <c r="BR17" i="25"/>
  <c r="P18" i="25"/>
  <c r="AH18" i="25"/>
  <c r="AN18" i="25"/>
  <c r="AV18" i="25"/>
  <c r="BP18" i="25"/>
  <c r="T19" i="25"/>
  <c r="Z19" i="25"/>
  <c r="AR19" i="25"/>
  <c r="BB19" i="25"/>
  <c r="BL19" i="25"/>
  <c r="P20" i="25"/>
  <c r="V20" i="25"/>
  <c r="AH20" i="25"/>
  <c r="AV20" i="25"/>
  <c r="BD20" i="25"/>
  <c r="BJ20" i="25"/>
  <c r="AB21" i="25"/>
  <c r="AJ21" i="25"/>
  <c r="AN21" i="25"/>
  <c r="AT21" i="25"/>
  <c r="BB21" i="25"/>
  <c r="BH21" i="25"/>
  <c r="AH13" i="25"/>
  <c r="AV13" i="25"/>
  <c r="BP13" i="25"/>
  <c r="T14" i="25"/>
  <c r="AR14" i="25"/>
  <c r="BL14" i="25"/>
  <c r="L15" i="25"/>
  <c r="V15" i="25"/>
  <c r="AD15" i="25"/>
  <c r="AX15" i="25"/>
  <c r="BJ15" i="25"/>
  <c r="T17" i="25"/>
  <c r="AJ17" i="25"/>
  <c r="AT17" i="25"/>
  <c r="Z18" i="25"/>
  <c r="BB18" i="25"/>
  <c r="BN18" i="25"/>
  <c r="N19" i="25"/>
  <c r="AD19" i="25"/>
  <c r="AL19" i="25"/>
  <c r="AX19" i="25"/>
  <c r="BH19" i="25"/>
  <c r="BT19" i="25"/>
  <c r="T20" i="25"/>
  <c r="AR20" i="25"/>
  <c r="BB20" i="25"/>
  <c r="BL20" i="25"/>
  <c r="P21" i="25"/>
  <c r="V21" i="25"/>
  <c r="AH21" i="25"/>
  <c r="AX21" i="25"/>
  <c r="BP21" i="25"/>
  <c r="BT21" i="25"/>
  <c r="P22" i="25"/>
  <c r="Z22" i="25"/>
  <c r="AD22" i="25"/>
  <c r="AH22" i="25"/>
  <c r="AL22" i="25"/>
  <c r="AR22" i="25"/>
  <c r="AZ22" i="25"/>
  <c r="BN22" i="25"/>
  <c r="N23" i="25"/>
  <c r="T23" i="25"/>
  <c r="X23" i="25"/>
  <c r="AF23" i="25"/>
  <c r="AP23" i="25"/>
  <c r="AX23" i="25"/>
  <c r="BL23" i="25"/>
  <c r="BR23" i="25"/>
  <c r="V13" i="25"/>
  <c r="AJ13" i="25"/>
  <c r="AZ13" i="25"/>
  <c r="AF14" i="25"/>
  <c r="AT14" i="25"/>
  <c r="BN14" i="25"/>
  <c r="P15" i="25"/>
  <c r="X15" i="25"/>
  <c r="AZ15" i="25"/>
  <c r="BL15" i="25"/>
  <c r="L17" i="25"/>
  <c r="AV17" i="25"/>
  <c r="BH17" i="25"/>
  <c r="BT17" i="25"/>
  <c r="R18" i="25"/>
  <c r="AB18" i="25"/>
  <c r="AJ18" i="25"/>
  <c r="AR18" i="25"/>
  <c r="BD18" i="25"/>
  <c r="P19" i="25"/>
  <c r="X19" i="25"/>
  <c r="AF19" i="25"/>
  <c r="AN19" i="25"/>
  <c r="AZ19" i="25"/>
  <c r="BN19" i="25"/>
  <c r="L20" i="25"/>
  <c r="AD20" i="25"/>
  <c r="AT20" i="25"/>
  <c r="BN20" i="25"/>
  <c r="BT20" i="25"/>
  <c r="R21" i="25"/>
  <c r="X21" i="25"/>
  <c r="AD21" i="25"/>
  <c r="AP21" i="25"/>
  <c r="AZ21" i="25"/>
  <c r="BJ21" i="25"/>
  <c r="AB22" i="25"/>
  <c r="AJ22" i="25"/>
  <c r="AN22" i="25"/>
  <c r="AT22" i="25"/>
  <c r="BB22" i="25"/>
  <c r="BH22" i="25"/>
  <c r="BP22" i="25"/>
  <c r="BT22" i="25"/>
  <c r="P23" i="25"/>
  <c r="Z23" i="25"/>
  <c r="AD23" i="25"/>
  <c r="AH23" i="25"/>
  <c r="AL23" i="25"/>
  <c r="AR23" i="25"/>
  <c r="AZ23" i="25"/>
  <c r="BN23" i="25"/>
  <c r="N24" i="25"/>
  <c r="T24" i="25"/>
  <c r="X24" i="25"/>
  <c r="AF24" i="25"/>
  <c r="AP24" i="25"/>
  <c r="AX24" i="25"/>
  <c r="BL24" i="25"/>
  <c r="BR24" i="25"/>
  <c r="L25" i="25"/>
  <c r="R25" i="25"/>
  <c r="V25" i="25"/>
  <c r="AV25" i="25"/>
  <c r="BD25" i="25"/>
  <c r="BJ25" i="25"/>
  <c r="AB26" i="25"/>
  <c r="AJ26" i="25"/>
  <c r="AN26" i="25"/>
  <c r="AT26" i="25"/>
  <c r="BB26" i="25"/>
  <c r="BH26" i="25"/>
  <c r="BP26" i="25"/>
  <c r="BT26" i="25"/>
  <c r="P27" i="25"/>
  <c r="Z27" i="25"/>
  <c r="AD27" i="25"/>
  <c r="AH27" i="25"/>
  <c r="AL27" i="25"/>
  <c r="AR27" i="25"/>
  <c r="AZ27" i="25"/>
  <c r="BN27" i="25"/>
  <c r="N28" i="25"/>
  <c r="T28" i="25"/>
  <c r="X28" i="25"/>
  <c r="AF28" i="25"/>
  <c r="AP28" i="25"/>
  <c r="AX28" i="25"/>
  <c r="BL28" i="25"/>
  <c r="BR28" i="25"/>
  <c r="L29" i="25"/>
  <c r="P13" i="25"/>
  <c r="AN13" i="25"/>
  <c r="Z15" i="25"/>
  <c r="AP15" i="25"/>
  <c r="V17" i="25"/>
  <c r="AN17" i="25"/>
  <c r="BL17" i="25"/>
  <c r="BH18" i="25"/>
  <c r="AH19" i="25"/>
  <c r="N20" i="25"/>
  <c r="AX20" i="25"/>
  <c r="BP20" i="25"/>
  <c r="T21" i="25"/>
  <c r="AR21" i="25"/>
  <c r="BL21" i="25"/>
  <c r="L22" i="25"/>
  <c r="V22" i="25"/>
  <c r="BD22" i="25"/>
  <c r="AB23" i="25"/>
  <c r="AJ23" i="25"/>
  <c r="AT23" i="25"/>
  <c r="BH23" i="25"/>
  <c r="BT23" i="25"/>
  <c r="V24" i="25"/>
  <c r="AD24" i="25"/>
  <c r="AJ24" i="25"/>
  <c r="AZ24" i="25"/>
  <c r="BH24" i="25"/>
  <c r="N25" i="25"/>
  <c r="AB25" i="25"/>
  <c r="AF25" i="25"/>
  <c r="AL25" i="25"/>
  <c r="AT25" i="25"/>
  <c r="BN25" i="25"/>
  <c r="BT25" i="25"/>
  <c r="R26" i="25"/>
  <c r="X26" i="25"/>
  <c r="AD26" i="25"/>
  <c r="AP26" i="25"/>
  <c r="AZ26" i="25"/>
  <c r="BJ26" i="25"/>
  <c r="BR26" i="25"/>
  <c r="N27" i="25"/>
  <c r="AF27" i="25"/>
  <c r="AN27" i="25"/>
  <c r="AV27" i="25"/>
  <c r="BP27" i="25"/>
  <c r="R28" i="25"/>
  <c r="Z28" i="25"/>
  <c r="AR28" i="25"/>
  <c r="BB28" i="25"/>
  <c r="BJ28" i="25"/>
  <c r="P29" i="25"/>
  <c r="Z29" i="25"/>
  <c r="AD29" i="25"/>
  <c r="AH29" i="25"/>
  <c r="AL29" i="25"/>
  <c r="AR29" i="25"/>
  <c r="AZ29" i="25"/>
  <c r="BN29" i="25"/>
  <c r="N30" i="25"/>
  <c r="T30" i="25"/>
  <c r="X30" i="25"/>
  <c r="AF30" i="25"/>
  <c r="AP30" i="25"/>
  <c r="AX30" i="25"/>
  <c r="BL30" i="25"/>
  <c r="BR30" i="25"/>
  <c r="L31" i="25"/>
  <c r="R31" i="25"/>
  <c r="V31" i="25"/>
  <c r="AV31" i="25"/>
  <c r="BD31" i="25"/>
  <c r="BJ31" i="25"/>
  <c r="AB32" i="25"/>
  <c r="AJ32" i="25"/>
  <c r="AN32" i="25"/>
  <c r="AT32" i="25"/>
  <c r="BB32" i="25"/>
  <c r="BH32" i="25"/>
  <c r="BP32" i="25"/>
  <c r="BT32" i="25"/>
  <c r="P34" i="25"/>
  <c r="Z34" i="25"/>
  <c r="AD34" i="25"/>
  <c r="AH34" i="25"/>
  <c r="AL34" i="25"/>
  <c r="AR34" i="25"/>
  <c r="AZ34" i="25"/>
  <c r="BN34" i="25"/>
  <c r="N35" i="25"/>
  <c r="T35" i="25"/>
  <c r="X35" i="25"/>
  <c r="AF35" i="25"/>
  <c r="AP35" i="25"/>
  <c r="AX35" i="25"/>
  <c r="BL35" i="25"/>
  <c r="BR35" i="25"/>
  <c r="L37" i="25"/>
  <c r="R37" i="25"/>
  <c r="V37" i="25"/>
  <c r="AV37" i="25"/>
  <c r="BD37" i="25"/>
  <c r="BJ37" i="25"/>
  <c r="AB39" i="25"/>
  <c r="AJ39" i="25"/>
  <c r="AN39" i="25"/>
  <c r="AT39" i="25"/>
  <c r="BB39" i="25"/>
  <c r="BH39" i="25"/>
  <c r="BP39" i="25"/>
  <c r="BT39" i="25"/>
  <c r="P40" i="25"/>
  <c r="N14" i="25"/>
  <c r="AL14" i="25"/>
  <c r="BT14" i="25"/>
  <c r="AR15" i="25"/>
  <c r="BR15" i="25"/>
  <c r="AB17" i="25"/>
  <c r="BP17" i="25"/>
  <c r="V18" i="25"/>
  <c r="AL18" i="25"/>
  <c r="BJ18" i="25"/>
  <c r="AJ19" i="25"/>
  <c r="R20" i="25"/>
  <c r="AF20" i="25"/>
  <c r="AZ20" i="25"/>
  <c r="BR20" i="25"/>
  <c r="AF21" i="25"/>
  <c r="AV21" i="25"/>
  <c r="BN21" i="25"/>
  <c r="N22" i="25"/>
  <c r="X22" i="25"/>
  <c r="AF22" i="25"/>
  <c r="AP22" i="25"/>
  <c r="BR22" i="25"/>
  <c r="R23" i="25"/>
  <c r="AV23" i="25"/>
  <c r="BJ23" i="25"/>
  <c r="R24" i="25"/>
  <c r="Z24" i="25"/>
  <c r="AR24" i="25"/>
  <c r="BB24" i="25"/>
  <c r="BJ24" i="25"/>
  <c r="P25" i="25"/>
  <c r="AH25" i="25"/>
  <c r="AN25" i="25"/>
  <c r="AX25" i="25"/>
  <c r="BP25" i="25"/>
  <c r="L26" i="25"/>
  <c r="T26" i="25"/>
  <c r="Z26" i="25"/>
  <c r="AR26" i="25"/>
  <c r="BD26" i="25"/>
  <c r="BL26" i="25"/>
  <c r="V27" i="25"/>
  <c r="AJ27" i="25"/>
  <c r="AX27" i="25"/>
  <c r="BH27" i="25"/>
  <c r="L28" i="25"/>
  <c r="AB28" i="25"/>
  <c r="AL28" i="25"/>
  <c r="AT28" i="25"/>
  <c r="BD28" i="25"/>
  <c r="BN28" i="25"/>
  <c r="BT28" i="25"/>
  <c r="AB29" i="25"/>
  <c r="AJ29" i="25"/>
  <c r="AN29" i="25"/>
  <c r="AT29" i="25"/>
  <c r="BB29" i="25"/>
  <c r="BH29" i="25"/>
  <c r="BP29" i="25"/>
  <c r="BT29" i="25"/>
  <c r="P30" i="25"/>
  <c r="Z30" i="25"/>
  <c r="AD30" i="25"/>
  <c r="AH30" i="25"/>
  <c r="AL30" i="25"/>
  <c r="AR30" i="25"/>
  <c r="AZ30" i="25"/>
  <c r="BN30" i="25"/>
  <c r="N31" i="25"/>
  <c r="T31" i="25"/>
  <c r="X31" i="25"/>
  <c r="AF31" i="25"/>
  <c r="AP31" i="25"/>
  <c r="AX31" i="25"/>
  <c r="BL31" i="25"/>
  <c r="BR31" i="25"/>
  <c r="L32" i="25"/>
  <c r="R32" i="25"/>
  <c r="V32" i="25"/>
  <c r="AV32" i="25"/>
  <c r="Z14" i="25"/>
  <c r="R15" i="25"/>
  <c r="BD15" i="25"/>
  <c r="AT18" i="25"/>
  <c r="AB19" i="25"/>
  <c r="BP19" i="25"/>
  <c r="AL20" i="25"/>
  <c r="L21" i="25"/>
  <c r="BR21" i="25"/>
  <c r="AV22" i="25"/>
  <c r="BB23" i="25"/>
  <c r="L24" i="25"/>
  <c r="AB24" i="25"/>
  <c r="AL24" i="25"/>
  <c r="BD24" i="25"/>
  <c r="BT24" i="25"/>
  <c r="X25" i="25"/>
  <c r="AJ25" i="25"/>
  <c r="AZ25" i="25"/>
  <c r="BR25" i="25"/>
  <c r="AF26" i="25"/>
  <c r="AV26" i="25"/>
  <c r="BN26" i="25"/>
  <c r="R27" i="25"/>
  <c r="AP27" i="25"/>
  <c r="BJ27" i="25"/>
  <c r="P28" i="25"/>
  <c r="AN28" i="25"/>
  <c r="V29" i="25"/>
  <c r="BD29" i="25"/>
  <c r="AB30" i="25"/>
  <c r="AJ30" i="25"/>
  <c r="AT30" i="25"/>
  <c r="BH30" i="25"/>
  <c r="BT30" i="25"/>
  <c r="AD31" i="25"/>
  <c r="AL31" i="25"/>
  <c r="AZ31" i="25"/>
  <c r="BN31" i="25"/>
  <c r="N32" i="25"/>
  <c r="X32" i="25"/>
  <c r="AF32" i="25"/>
  <c r="AP32" i="25"/>
  <c r="BD32" i="25"/>
  <c r="BL32" i="25"/>
  <c r="V34" i="25"/>
  <c r="AJ34" i="25"/>
  <c r="AX34" i="25"/>
  <c r="BH34" i="25"/>
  <c r="L35" i="25"/>
  <c r="AB35" i="25"/>
  <c r="AL35" i="25"/>
  <c r="AT35" i="25"/>
  <c r="BD35" i="25"/>
  <c r="BN35" i="25"/>
  <c r="BT35" i="25"/>
  <c r="X37" i="25"/>
  <c r="AD37" i="25"/>
  <c r="AJ37" i="25"/>
  <c r="AP37" i="25"/>
  <c r="AZ37" i="25"/>
  <c r="BH37" i="25"/>
  <c r="BR37" i="25"/>
  <c r="N39" i="25"/>
  <c r="AF39" i="25"/>
  <c r="AL39" i="25"/>
  <c r="AV39" i="25"/>
  <c r="BN39" i="25"/>
  <c r="R40" i="25"/>
  <c r="V40" i="25"/>
  <c r="AV40" i="25"/>
  <c r="BD40" i="25"/>
  <c r="BJ40" i="25"/>
  <c r="AB42" i="25"/>
  <c r="AJ42" i="25"/>
  <c r="AN42" i="25"/>
  <c r="AT42" i="25"/>
  <c r="BB42" i="25"/>
  <c r="BH42" i="25"/>
  <c r="BP42" i="25"/>
  <c r="BT42" i="25"/>
  <c r="P43" i="25"/>
  <c r="Z43" i="25"/>
  <c r="AD43" i="25"/>
  <c r="AH43" i="25"/>
  <c r="AL43" i="25"/>
  <c r="AR43" i="25"/>
  <c r="AZ43" i="25"/>
  <c r="BN43" i="25"/>
  <c r="N44" i="25"/>
  <c r="T44" i="25"/>
  <c r="X44" i="25"/>
  <c r="AF44" i="25"/>
  <c r="AP44" i="25"/>
  <c r="AX44" i="25"/>
  <c r="BL44" i="25"/>
  <c r="BR44" i="25"/>
  <c r="L45" i="25"/>
  <c r="R45" i="25"/>
  <c r="V45" i="25"/>
  <c r="AV45" i="25"/>
  <c r="BD45" i="25"/>
  <c r="BJ45" i="25"/>
  <c r="AB47" i="25"/>
  <c r="AJ47" i="25"/>
  <c r="AN47" i="25"/>
  <c r="AT47" i="25"/>
  <c r="BB47" i="25"/>
  <c r="BH47" i="25"/>
  <c r="BP47" i="25"/>
  <c r="BT47" i="25"/>
  <c r="P48" i="25"/>
  <c r="Z48" i="25"/>
  <c r="AD48" i="25"/>
  <c r="AH48" i="25"/>
  <c r="AL48" i="25"/>
  <c r="AR48" i="25"/>
  <c r="AZ48" i="25"/>
  <c r="BN48" i="25"/>
  <c r="N49" i="25"/>
  <c r="T49" i="25"/>
  <c r="X49" i="25"/>
  <c r="AF49" i="25"/>
  <c r="AP49" i="25"/>
  <c r="AX49" i="25"/>
  <c r="BL49" i="25"/>
  <c r="BR49" i="25"/>
  <c r="L51" i="25"/>
  <c r="R51" i="25"/>
  <c r="V51" i="25"/>
  <c r="AV51" i="25"/>
  <c r="BD51" i="25"/>
  <c r="BJ51" i="25"/>
  <c r="AB52" i="25"/>
  <c r="AJ52" i="25"/>
  <c r="AN52" i="25"/>
  <c r="AT52" i="25"/>
  <c r="BB52" i="25"/>
  <c r="BH52" i="25"/>
  <c r="BP52" i="25"/>
  <c r="BT52" i="25"/>
  <c r="P53" i="25"/>
  <c r="Z53" i="25"/>
  <c r="AD53" i="25"/>
  <c r="AH53" i="25"/>
  <c r="AL53" i="25"/>
  <c r="AR53" i="25"/>
  <c r="AZ53" i="25"/>
  <c r="BN53" i="25"/>
  <c r="N54" i="25"/>
  <c r="T54" i="25"/>
  <c r="X54" i="25"/>
  <c r="AF54" i="25"/>
  <c r="AP54" i="25"/>
  <c r="AX54" i="25"/>
  <c r="BL54" i="25"/>
  <c r="BR54" i="25"/>
  <c r="L55" i="25"/>
  <c r="R55" i="25"/>
  <c r="V55" i="25"/>
  <c r="AV55" i="25"/>
  <c r="BD55" i="25"/>
  <c r="BJ55" i="25"/>
  <c r="AB57" i="25"/>
  <c r="AJ57" i="25"/>
  <c r="AN57" i="25"/>
  <c r="AT57" i="25"/>
  <c r="BB57" i="25"/>
  <c r="BH57" i="25"/>
  <c r="BP57" i="25"/>
  <c r="BT57" i="25"/>
  <c r="P58" i="25"/>
  <c r="Z58" i="25"/>
  <c r="AD58" i="25"/>
  <c r="AH58" i="25"/>
  <c r="AL58" i="25"/>
  <c r="AR58" i="25"/>
  <c r="AZ58" i="25"/>
  <c r="BN58" i="25"/>
  <c r="N59" i="25"/>
  <c r="T59" i="25"/>
  <c r="X59" i="25"/>
  <c r="AF59" i="25"/>
  <c r="AP59" i="25"/>
  <c r="AX59" i="25"/>
  <c r="BL59" i="25"/>
  <c r="BR59" i="25"/>
  <c r="L60" i="25"/>
  <c r="R60" i="25"/>
  <c r="V60" i="25"/>
  <c r="AV60" i="25"/>
  <c r="BD60" i="25"/>
  <c r="BJ60" i="25"/>
  <c r="AB62" i="25"/>
  <c r="AJ62" i="25"/>
  <c r="AN62" i="25"/>
  <c r="AT62" i="25"/>
  <c r="BB62" i="25"/>
  <c r="BH62" i="25"/>
  <c r="BP62" i="25"/>
  <c r="BT62" i="25"/>
  <c r="P63" i="25"/>
  <c r="Z63" i="25"/>
  <c r="AD63" i="25"/>
  <c r="AH63" i="25"/>
  <c r="AL63" i="25"/>
  <c r="AR63" i="25"/>
  <c r="AZ63" i="25"/>
  <c r="BN63" i="25"/>
  <c r="N64" i="25"/>
  <c r="T64" i="25"/>
  <c r="X64" i="25"/>
  <c r="AF64" i="25"/>
  <c r="AP64" i="25"/>
  <c r="AX64" i="25"/>
  <c r="BL64" i="25"/>
  <c r="BR64" i="25"/>
  <c r="L65" i="25"/>
  <c r="R65" i="25"/>
  <c r="V65" i="25"/>
  <c r="AV65" i="25"/>
  <c r="BD65" i="25"/>
  <c r="BJ65" i="25"/>
  <c r="AB66" i="25"/>
  <c r="AJ66" i="25"/>
  <c r="AN66" i="25"/>
  <c r="AT66" i="25"/>
  <c r="BB66" i="25"/>
  <c r="AD13" i="25"/>
  <c r="AB14" i="25"/>
  <c r="T15" i="25"/>
  <c r="AF17" i="25"/>
  <c r="L18" i="25"/>
  <c r="AZ18" i="25"/>
  <c r="BR19" i="25"/>
  <c r="AP20" i="25"/>
  <c r="N21" i="25"/>
  <c r="AL21" i="25"/>
  <c r="AX22" i="25"/>
  <c r="L23" i="25"/>
  <c r="BD23" i="25"/>
  <c r="P24" i="25"/>
  <c r="AN24" i="25"/>
  <c r="Z25" i="25"/>
  <c r="BB25" i="25"/>
  <c r="V26" i="25"/>
  <c r="AH26" i="25"/>
  <c r="AX26" i="25"/>
  <c r="T27" i="25"/>
  <c r="AT27" i="25"/>
  <c r="BL27" i="25"/>
  <c r="AD28" i="25"/>
  <c r="BH28" i="25"/>
  <c r="N29" i="25"/>
  <c r="X29" i="25"/>
  <c r="AF29" i="25"/>
  <c r="AP29" i="25"/>
  <c r="BR29" i="25"/>
  <c r="R30" i="25"/>
  <c r="AV30" i="25"/>
  <c r="BJ30" i="25"/>
  <c r="AN31" i="25"/>
  <c r="BB31" i="25"/>
  <c r="BP31" i="25"/>
  <c r="P32" i="25"/>
  <c r="Z32" i="25"/>
  <c r="AH32" i="25"/>
  <c r="AR32" i="25"/>
  <c r="BN32" i="25"/>
  <c r="R34" i="25"/>
  <c r="X34" i="25"/>
  <c r="AP34" i="25"/>
  <c r="BB34" i="25"/>
  <c r="BJ34" i="25"/>
  <c r="BR34" i="25"/>
  <c r="P35" i="25"/>
  <c r="AH35" i="25"/>
  <c r="AN35" i="25"/>
  <c r="AV35" i="25"/>
  <c r="BP35" i="25"/>
  <c r="T37" i="25"/>
  <c r="Z37" i="25"/>
  <c r="AR37" i="25"/>
  <c r="BB37" i="25"/>
  <c r="BL37" i="25"/>
  <c r="P39" i="25"/>
  <c r="V39" i="25"/>
  <c r="AH39" i="25"/>
  <c r="AX39" i="25"/>
  <c r="L40" i="25"/>
  <c r="T40" i="25"/>
  <c r="X40" i="25"/>
  <c r="AF40" i="25"/>
  <c r="AP40" i="25"/>
  <c r="AX40" i="25"/>
  <c r="BL40" i="25"/>
  <c r="BR40" i="25"/>
  <c r="L42" i="25"/>
  <c r="R42" i="25"/>
  <c r="V42" i="25"/>
  <c r="AV42" i="25"/>
  <c r="BD42" i="25"/>
  <c r="BJ42" i="25"/>
  <c r="AB43" i="25"/>
  <c r="AJ43" i="25"/>
  <c r="AN43" i="25"/>
  <c r="AT43" i="25"/>
  <c r="BB43" i="25"/>
  <c r="BH43" i="25"/>
  <c r="BP43" i="25"/>
  <c r="BT43" i="25"/>
  <c r="P44" i="25"/>
  <c r="Z44" i="25"/>
  <c r="AD44" i="25"/>
  <c r="AH44" i="25"/>
  <c r="AL44" i="25"/>
  <c r="AR44" i="25"/>
  <c r="AZ44" i="25"/>
  <c r="BN44" i="25"/>
  <c r="N45" i="25"/>
  <c r="T45" i="25"/>
  <c r="X45" i="25"/>
  <c r="AF45" i="25"/>
  <c r="AP45" i="25"/>
  <c r="AX45" i="25"/>
  <c r="BL45" i="25"/>
  <c r="BR45" i="25"/>
  <c r="L47" i="25"/>
  <c r="R47" i="25"/>
  <c r="V47" i="25"/>
  <c r="AV47" i="25"/>
  <c r="BD47" i="25"/>
  <c r="BJ47" i="25"/>
  <c r="AB48" i="25"/>
  <c r="AJ48" i="25"/>
  <c r="AN48" i="25"/>
  <c r="AT48" i="25"/>
  <c r="BB48" i="25"/>
  <c r="BH48" i="25"/>
  <c r="BP48" i="25"/>
  <c r="BT48" i="25"/>
  <c r="P49" i="25"/>
  <c r="Z49" i="25"/>
  <c r="AD49" i="25"/>
  <c r="AH49" i="25"/>
  <c r="AL49" i="25"/>
  <c r="AR49" i="25"/>
  <c r="AZ49" i="25"/>
  <c r="BN49" i="25"/>
  <c r="N51" i="25"/>
  <c r="T51" i="25"/>
  <c r="X51" i="25"/>
  <c r="AF51" i="25"/>
  <c r="AP51" i="25"/>
  <c r="AX51" i="25"/>
  <c r="BL51" i="25"/>
  <c r="BR51" i="25"/>
  <c r="L52" i="25"/>
  <c r="R52" i="25"/>
  <c r="V52" i="25"/>
  <c r="AV52" i="25"/>
  <c r="BD52" i="25"/>
  <c r="BJ52" i="25"/>
  <c r="AB53" i="25"/>
  <c r="AJ53" i="25"/>
  <c r="AN53" i="25"/>
  <c r="AT53" i="25"/>
  <c r="BB53" i="25"/>
  <c r="BH53" i="25"/>
  <c r="BP53" i="25"/>
  <c r="BT53" i="25"/>
  <c r="P54" i="25"/>
  <c r="Z54" i="25"/>
  <c r="AD54" i="25"/>
  <c r="AH54" i="25"/>
  <c r="AL54" i="25"/>
  <c r="AR54" i="25"/>
  <c r="AZ54" i="25"/>
  <c r="BN54" i="25"/>
  <c r="N55" i="25"/>
  <c r="T55" i="25"/>
  <c r="X55" i="25"/>
  <c r="AF55" i="25"/>
  <c r="AP55" i="25"/>
  <c r="AX55" i="25"/>
  <c r="BL55" i="25"/>
  <c r="BR55" i="25"/>
  <c r="L57" i="25"/>
  <c r="R57" i="25"/>
  <c r="V57" i="25"/>
  <c r="AV57" i="25"/>
  <c r="BD57" i="25"/>
  <c r="BJ57" i="25"/>
  <c r="AB58" i="25"/>
  <c r="AJ58" i="25"/>
  <c r="AN58" i="25"/>
  <c r="AT58" i="25"/>
  <c r="BB58" i="25"/>
  <c r="BH58" i="25"/>
  <c r="BP58" i="25"/>
  <c r="BT58" i="25"/>
  <c r="P59" i="25"/>
  <c r="Z59" i="25"/>
  <c r="AD59" i="25"/>
  <c r="AH59" i="25"/>
  <c r="AL59" i="25"/>
  <c r="AR59" i="25"/>
  <c r="AZ59" i="25"/>
  <c r="BN59" i="25"/>
  <c r="N60" i="25"/>
  <c r="T60" i="25"/>
  <c r="X60" i="25"/>
  <c r="AF60" i="25"/>
  <c r="AP60" i="25"/>
  <c r="AX60" i="25"/>
  <c r="BL60" i="25"/>
  <c r="BR60" i="25"/>
  <c r="L62" i="25"/>
  <c r="R62" i="25"/>
  <c r="V62" i="25"/>
  <c r="AV62" i="25"/>
  <c r="BD62" i="25"/>
  <c r="BJ62" i="25"/>
  <c r="AB63" i="25"/>
  <c r="BB14" i="25"/>
  <c r="AH15" i="25"/>
  <c r="N17" i="25"/>
  <c r="AX17" i="25"/>
  <c r="AD18" i="25"/>
  <c r="AP19" i="25"/>
  <c r="X20" i="25"/>
  <c r="Z21" i="25"/>
  <c r="BD21" i="25"/>
  <c r="R22" i="25"/>
  <c r="BJ22" i="25"/>
  <c r="AN23" i="25"/>
  <c r="BP23" i="25"/>
  <c r="AT24" i="25"/>
  <c r="BN24" i="25"/>
  <c r="AD25" i="25"/>
  <c r="AP25" i="25"/>
  <c r="BH25" i="25"/>
  <c r="N26" i="25"/>
  <c r="AL26" i="25"/>
  <c r="X27" i="25"/>
  <c r="BB27" i="25"/>
  <c r="BR27" i="25"/>
  <c r="AH28" i="25"/>
  <c r="AV28" i="25"/>
  <c r="BP28" i="25"/>
  <c r="R29" i="25"/>
  <c r="AV29" i="25"/>
  <c r="BJ29" i="25"/>
  <c r="AN30" i="25"/>
  <c r="BB30" i="25"/>
  <c r="BP30" i="25"/>
  <c r="P31" i="25"/>
  <c r="Z31" i="25"/>
  <c r="AH31" i="25"/>
  <c r="AR31" i="25"/>
  <c r="T32" i="25"/>
  <c r="BH13" i="25"/>
  <c r="BD17" i="25"/>
  <c r="Z20" i="25"/>
  <c r="T22" i="25"/>
  <c r="AV24" i="25"/>
  <c r="AR25" i="25"/>
  <c r="AJ28" i="25"/>
  <c r="L30" i="25"/>
  <c r="BD30" i="25"/>
  <c r="AJ31" i="25"/>
  <c r="AZ32" i="25"/>
  <c r="BR32" i="25"/>
  <c r="AF34" i="25"/>
  <c r="AV34" i="25"/>
  <c r="BP34" i="25"/>
  <c r="R35" i="25"/>
  <c r="AR35" i="25"/>
  <c r="BJ35" i="25"/>
  <c r="P37" i="25"/>
  <c r="AN37" i="25"/>
  <c r="L39" i="25"/>
  <c r="Z39" i="25"/>
  <c r="BD39" i="25"/>
  <c r="BH20" i="25"/>
  <c r="BP24" i="25"/>
  <c r="BL25" i="25"/>
  <c r="BD27" i="25"/>
  <c r="AZ28" i="25"/>
  <c r="V30" i="25"/>
  <c r="AT31" i="25"/>
  <c r="AD32" i="25"/>
  <c r="L34" i="25"/>
  <c r="AB34" i="25"/>
  <c r="BD34" i="25"/>
  <c r="BT34" i="25"/>
  <c r="V35" i="25"/>
  <c r="AJ35" i="25"/>
  <c r="AZ35" i="25"/>
  <c r="AF37" i="25"/>
  <c r="AT37" i="25"/>
  <c r="BN37" i="25"/>
  <c r="R39" i="25"/>
  <c r="AD39" i="25"/>
  <c r="AP39" i="25"/>
  <c r="BJ39" i="25"/>
  <c r="N40" i="25"/>
  <c r="Z40" i="25"/>
  <c r="AH40" i="25"/>
  <c r="AR40" i="25"/>
  <c r="T42" i="25"/>
  <c r="AX42" i="25"/>
  <c r="BL42" i="25"/>
  <c r="L43" i="25"/>
  <c r="V43" i="25"/>
  <c r="BD43" i="25"/>
  <c r="AB44" i="25"/>
  <c r="AJ44" i="25"/>
  <c r="AT44" i="25"/>
  <c r="BH44" i="25"/>
  <c r="BT44" i="25"/>
  <c r="AD45" i="25"/>
  <c r="AL45" i="25"/>
  <c r="AZ45" i="25"/>
  <c r="BN45" i="25"/>
  <c r="N47" i="25"/>
  <c r="X47" i="25"/>
  <c r="AF47" i="25"/>
  <c r="AP47" i="25"/>
  <c r="BR47" i="25"/>
  <c r="R48" i="25"/>
  <c r="AV48" i="25"/>
  <c r="BJ48" i="25"/>
  <c r="AN49" i="25"/>
  <c r="BB49" i="25"/>
  <c r="BP49" i="25"/>
  <c r="P51" i="25"/>
  <c r="Z51" i="25"/>
  <c r="AH51" i="25"/>
  <c r="AR51" i="25"/>
  <c r="T52" i="25"/>
  <c r="AX52" i="25"/>
  <c r="BL52" i="25"/>
  <c r="L53" i="25"/>
  <c r="V53" i="25"/>
  <c r="BD53" i="25"/>
  <c r="AB54" i="25"/>
  <c r="BT18" i="25"/>
  <c r="BL22" i="25"/>
  <c r="T25" i="25"/>
  <c r="P26" i="25"/>
  <c r="L27" i="25"/>
  <c r="BT27" i="25"/>
  <c r="AX29" i="25"/>
  <c r="BH31" i="25"/>
  <c r="AL32" i="25"/>
  <c r="BJ32" i="25"/>
  <c r="N34" i="25"/>
  <c r="AN34" i="25"/>
  <c r="Z35" i="25"/>
  <c r="BB35" i="25"/>
  <c r="AH37" i="25"/>
  <c r="AX37" i="25"/>
  <c r="BP37" i="25"/>
  <c r="T39" i="25"/>
  <c r="AR39" i="25"/>
  <c r="BL39" i="25"/>
  <c r="AB40" i="25"/>
  <c r="AJ40" i="25"/>
  <c r="AT40" i="25"/>
  <c r="BH40" i="25"/>
  <c r="BT40" i="25"/>
  <c r="AD42" i="25"/>
  <c r="AL42" i="25"/>
  <c r="AZ42" i="25"/>
  <c r="BN42" i="25"/>
  <c r="N43" i="25"/>
  <c r="X43" i="25"/>
  <c r="AF43" i="25"/>
  <c r="AP43" i="25"/>
  <c r="BR43" i="25"/>
  <c r="R44" i="25"/>
  <c r="AV44" i="25"/>
  <c r="BJ44" i="25"/>
  <c r="AN45" i="25"/>
  <c r="BB45" i="25"/>
  <c r="BP45" i="25"/>
  <c r="P47" i="25"/>
  <c r="Z47" i="25"/>
  <c r="AH47" i="25"/>
  <c r="AR47" i="25"/>
  <c r="T48" i="25"/>
  <c r="AX48" i="25"/>
  <c r="BL48" i="25"/>
  <c r="L49" i="25"/>
  <c r="V49" i="25"/>
  <c r="BD49" i="25"/>
  <c r="AB51" i="25"/>
  <c r="AJ51" i="25"/>
  <c r="AT51" i="25"/>
  <c r="BH51" i="25"/>
  <c r="BT51" i="25"/>
  <c r="AH24" i="25"/>
  <c r="V28" i="25"/>
  <c r="AB31" i="25"/>
  <c r="T34" i="25"/>
  <c r="N37" i="25"/>
  <c r="BT37" i="25"/>
  <c r="BR39" i="25"/>
  <c r="AN40" i="25"/>
  <c r="BP40" i="25"/>
  <c r="Z42" i="25"/>
  <c r="AR42" i="25"/>
  <c r="AX43" i="25"/>
  <c r="L44" i="25"/>
  <c r="BD44" i="25"/>
  <c r="AJ45" i="25"/>
  <c r="BH45" i="25"/>
  <c r="AL47" i="25"/>
  <c r="BN47" i="25"/>
  <c r="X48" i="25"/>
  <c r="AP48" i="25"/>
  <c r="BR48" i="25"/>
  <c r="AV49" i="25"/>
  <c r="BB51" i="25"/>
  <c r="P52" i="25"/>
  <c r="AF52" i="25"/>
  <c r="AR52" i="25"/>
  <c r="BN52" i="25"/>
  <c r="R53" i="25"/>
  <c r="AP53" i="25"/>
  <c r="BJ53" i="25"/>
  <c r="L54" i="25"/>
  <c r="AV54" i="25"/>
  <c r="BJ54" i="25"/>
  <c r="AN55" i="25"/>
  <c r="BB55" i="25"/>
  <c r="BP55" i="25"/>
  <c r="P57" i="25"/>
  <c r="Z57" i="25"/>
  <c r="AH57" i="25"/>
  <c r="AR57" i="25"/>
  <c r="T58" i="25"/>
  <c r="AX58" i="25"/>
  <c r="BL58" i="25"/>
  <c r="L59" i="25"/>
  <c r="V59" i="25"/>
  <c r="BD59" i="25"/>
  <c r="AB60" i="25"/>
  <c r="AJ60" i="25"/>
  <c r="AT60" i="25"/>
  <c r="BH60" i="25"/>
  <c r="BT60" i="25"/>
  <c r="AD62" i="25"/>
  <c r="AL62" i="25"/>
  <c r="AZ62" i="25"/>
  <c r="BN62" i="25"/>
  <c r="N63" i="25"/>
  <c r="X63" i="25"/>
  <c r="AF63" i="25"/>
  <c r="AT19" i="25"/>
  <c r="T29" i="25"/>
  <c r="BT31" i="25"/>
  <c r="AD35" i="25"/>
  <c r="AB37" i="25"/>
  <c r="X39" i="25"/>
  <c r="AZ40" i="25"/>
  <c r="N42" i="25"/>
  <c r="AF42" i="25"/>
  <c r="R43" i="25"/>
  <c r="BJ43" i="25"/>
  <c r="AN44" i="25"/>
  <c r="BP44" i="25"/>
  <c r="Z45" i="25"/>
  <c r="AR45" i="25"/>
  <c r="AX47" i="25"/>
  <c r="L48" i="25"/>
  <c r="BD48" i="25"/>
  <c r="AJ49" i="25"/>
  <c r="BH49" i="25"/>
  <c r="AL51" i="25"/>
  <c r="BN51" i="25"/>
  <c r="X52" i="25"/>
  <c r="AH52" i="25"/>
  <c r="AZ52" i="25"/>
  <c r="BR52" i="25"/>
  <c r="T53" i="25"/>
  <c r="AF53" i="25"/>
  <c r="AV53" i="25"/>
  <c r="BL53" i="25"/>
  <c r="R54" i="25"/>
  <c r="AN54" i="25"/>
  <c r="BB54" i="25"/>
  <c r="BP54" i="25"/>
  <c r="P55" i="25"/>
  <c r="Z55" i="25"/>
  <c r="AH55" i="25"/>
  <c r="AR55" i="25"/>
  <c r="T57" i="25"/>
  <c r="AX57" i="25"/>
  <c r="BL57" i="25"/>
  <c r="L58" i="25"/>
  <c r="V58" i="25"/>
  <c r="BD58" i="25"/>
  <c r="AB59" i="25"/>
  <c r="AJ59" i="25"/>
  <c r="AT59" i="25"/>
  <c r="BH59" i="25"/>
  <c r="BT59" i="25"/>
  <c r="AD60" i="25"/>
  <c r="AL60" i="25"/>
  <c r="AZ60" i="25"/>
  <c r="BN60" i="25"/>
  <c r="N62" i="25"/>
  <c r="X62" i="25"/>
  <c r="AF62" i="25"/>
  <c r="AP62" i="25"/>
  <c r="BR62" i="25"/>
  <c r="R63" i="25"/>
  <c r="AJ63" i="25"/>
  <c r="AX63" i="25"/>
  <c r="BH63" i="25"/>
  <c r="L64" i="25"/>
  <c r="AB64" i="25"/>
  <c r="AL64" i="25"/>
  <c r="AT64" i="25"/>
  <c r="BD64" i="25"/>
  <c r="BN64" i="25"/>
  <c r="BT64" i="25"/>
  <c r="X65" i="25"/>
  <c r="AD65" i="25"/>
  <c r="AJ65" i="25"/>
  <c r="AP65" i="25"/>
  <c r="AZ65" i="25"/>
  <c r="BH65" i="25"/>
  <c r="BR65" i="25"/>
  <c r="N66" i="25"/>
  <c r="AF66" i="25"/>
  <c r="AL66" i="25"/>
  <c r="AV66" i="25"/>
  <c r="BL66" i="25"/>
  <c r="BR66" i="25"/>
  <c r="L68" i="25"/>
  <c r="R68" i="25"/>
  <c r="V68" i="25"/>
  <c r="AV68" i="25"/>
  <c r="BD68" i="25"/>
  <c r="BJ68" i="25"/>
  <c r="AB69" i="25"/>
  <c r="AJ69" i="25"/>
  <c r="AN69" i="25"/>
  <c r="AT69" i="25"/>
  <c r="BB69" i="25"/>
  <c r="BH69" i="25"/>
  <c r="BP69" i="25"/>
  <c r="BT69" i="25"/>
  <c r="P70" i="25"/>
  <c r="Z70" i="25"/>
  <c r="AD70" i="25"/>
  <c r="BL29" i="25"/>
  <c r="AX32" i="25"/>
  <c r="AT34" i="25"/>
  <c r="AL37" i="25"/>
  <c r="AD40" i="25"/>
  <c r="BB40" i="25"/>
  <c r="P42" i="25"/>
  <c r="AH42" i="25"/>
  <c r="T43" i="25"/>
  <c r="BL43" i="25"/>
  <c r="V44" i="25"/>
  <c r="AB45" i="25"/>
  <c r="AT45" i="25"/>
  <c r="BT45" i="25"/>
  <c r="AD47" i="25"/>
  <c r="AZ47" i="25"/>
  <c r="N48" i="25"/>
  <c r="AF48" i="25"/>
  <c r="R49" i="25"/>
  <c r="BJ49" i="25"/>
  <c r="AN51" i="25"/>
  <c r="BP51" i="25"/>
  <c r="Z52" i="25"/>
  <c r="AL52" i="25"/>
  <c r="X53" i="25"/>
  <c r="AX53" i="25"/>
  <c r="BR53" i="25"/>
  <c r="BD54" i="25"/>
  <c r="AB55" i="25"/>
  <c r="AJ55" i="25"/>
  <c r="AT55" i="25"/>
  <c r="BH55" i="25"/>
  <c r="BT55" i="25"/>
  <c r="AD57" i="25"/>
  <c r="AL57" i="25"/>
  <c r="AZ57" i="25"/>
  <c r="BN57" i="25"/>
  <c r="N58" i="25"/>
  <c r="X58" i="25"/>
  <c r="AF58" i="25"/>
  <c r="AP58" i="25"/>
  <c r="BR58" i="25"/>
  <c r="R59" i="25"/>
  <c r="AV59" i="25"/>
  <c r="BJ59" i="25"/>
  <c r="AN60" i="25"/>
  <c r="BB60" i="25"/>
  <c r="BP60" i="25"/>
  <c r="P62" i="25"/>
  <c r="Z62" i="25"/>
  <c r="AH62" i="25"/>
  <c r="AR62" i="25"/>
  <c r="T63" i="25"/>
  <c r="AP63" i="25"/>
  <c r="BB63" i="25"/>
  <c r="BJ63" i="25"/>
  <c r="BR63" i="25"/>
  <c r="P64" i="25"/>
  <c r="AH64" i="25"/>
  <c r="AN64" i="25"/>
  <c r="AV64" i="25"/>
  <c r="BP64" i="25"/>
  <c r="T65" i="25"/>
  <c r="Z65" i="25"/>
  <c r="AR65" i="25"/>
  <c r="BB65" i="25"/>
  <c r="BL65" i="25"/>
  <c r="P66" i="25"/>
  <c r="V66" i="25"/>
  <c r="AH66" i="25"/>
  <c r="AX66" i="25"/>
  <c r="BN66" i="25"/>
  <c r="N68" i="25"/>
  <c r="T68" i="25"/>
  <c r="X68" i="25"/>
  <c r="AF68" i="25"/>
  <c r="AP68" i="25"/>
  <c r="AX68" i="25"/>
  <c r="BL68" i="25"/>
  <c r="BR68" i="25"/>
  <c r="L69" i="25"/>
  <c r="R69" i="25"/>
  <c r="V69" i="25"/>
  <c r="AV69" i="25"/>
  <c r="BD69" i="25"/>
  <c r="BJ69" i="25"/>
  <c r="AB70" i="25"/>
  <c r="AJ70" i="25"/>
  <c r="AN70" i="25"/>
  <c r="AT70" i="25"/>
  <c r="BB70" i="25"/>
  <c r="BH70" i="25"/>
  <c r="BP70" i="25"/>
  <c r="BT70" i="25"/>
  <c r="P71" i="25"/>
  <c r="Z71" i="25"/>
  <c r="AD71" i="25"/>
  <c r="AH71" i="25"/>
  <c r="AL71" i="25"/>
  <c r="AR71" i="25"/>
  <c r="AZ71" i="25"/>
  <c r="BN71" i="25"/>
  <c r="N72" i="25"/>
  <c r="T72" i="25"/>
  <c r="X72" i="25"/>
  <c r="AF72" i="25"/>
  <c r="AP72" i="25"/>
  <c r="AX72" i="25"/>
  <c r="BL72" i="25"/>
  <c r="BR72" i="25"/>
  <c r="L73" i="25"/>
  <c r="V23" i="25"/>
  <c r="BL34" i="25"/>
  <c r="AL40" i="25"/>
  <c r="BR42" i="25"/>
  <c r="V48" i="25"/>
  <c r="AT49" i="25"/>
  <c r="N52" i="25"/>
  <c r="N53" i="25"/>
  <c r="BH54" i="25"/>
  <c r="AL55" i="25"/>
  <c r="X57" i="25"/>
  <c r="BR57" i="25"/>
  <c r="AV58" i="25"/>
  <c r="P60" i="25"/>
  <c r="V63" i="25"/>
  <c r="AT63" i="25"/>
  <c r="BL63" i="25"/>
  <c r="AD64" i="25"/>
  <c r="BH64" i="25"/>
  <c r="N65" i="25"/>
  <c r="AB65" i="25"/>
  <c r="AL65" i="25"/>
  <c r="BT65" i="25"/>
  <c r="X66" i="25"/>
  <c r="AZ66" i="25"/>
  <c r="BP66" i="25"/>
  <c r="P68" i="25"/>
  <c r="Z68" i="25"/>
  <c r="AH68" i="25"/>
  <c r="AR68" i="25"/>
  <c r="T69" i="25"/>
  <c r="AX69" i="25"/>
  <c r="BL69" i="25"/>
  <c r="L70" i="25"/>
  <c r="V70" i="25"/>
  <c r="AR70" i="25"/>
  <c r="BD70" i="25"/>
  <c r="BL70" i="25"/>
  <c r="V71" i="25"/>
  <c r="AJ71" i="25"/>
  <c r="AX71" i="25"/>
  <c r="BH71" i="25"/>
  <c r="L72" i="25"/>
  <c r="AB72" i="25"/>
  <c r="AL72" i="25"/>
  <c r="AT72" i="25"/>
  <c r="BD72" i="25"/>
  <c r="BN72" i="25"/>
  <c r="BT72" i="25"/>
  <c r="AB73" i="25"/>
  <c r="AJ73" i="25"/>
  <c r="AN73" i="25"/>
  <c r="AT73" i="25"/>
  <c r="BB73" i="25"/>
  <c r="BH73" i="25"/>
  <c r="BP73" i="25"/>
  <c r="BT73" i="25"/>
  <c r="P74" i="25"/>
  <c r="Z74" i="25"/>
  <c r="AD74" i="25"/>
  <c r="AH74" i="25"/>
  <c r="AL74" i="25"/>
  <c r="AR74" i="25"/>
  <c r="AZ74" i="25"/>
  <c r="BF74" i="25"/>
  <c r="BN74" i="25"/>
  <c r="N75" i="25"/>
  <c r="T75" i="25"/>
  <c r="X75" i="25"/>
  <c r="AF75" i="25"/>
  <c r="AP75" i="25"/>
  <c r="AX75" i="25"/>
  <c r="BL75" i="25"/>
  <c r="BR75" i="25"/>
  <c r="L76" i="25"/>
  <c r="R76" i="25"/>
  <c r="V76" i="25"/>
  <c r="AV76" i="25"/>
  <c r="BD76" i="25"/>
  <c r="BJ76" i="25"/>
  <c r="AB78" i="25"/>
  <c r="AJ78" i="25"/>
  <c r="AN78" i="25"/>
  <c r="AT78" i="25"/>
  <c r="BB78" i="25"/>
  <c r="BH78" i="25"/>
  <c r="BP78" i="25"/>
  <c r="BT78" i="25"/>
  <c r="P79" i="25"/>
  <c r="Z79" i="25"/>
  <c r="AD79" i="25"/>
  <c r="AH79" i="25"/>
  <c r="AL79" i="25"/>
  <c r="AR79" i="25"/>
  <c r="AZ79" i="25"/>
  <c r="BF79" i="25"/>
  <c r="BN79" i="25"/>
  <c r="N80" i="25"/>
  <c r="T80" i="25"/>
  <c r="X80" i="25"/>
  <c r="AF80" i="25"/>
  <c r="AP80" i="25"/>
  <c r="AX80" i="25"/>
  <c r="BL80" i="25"/>
  <c r="BR80" i="25"/>
  <c r="L81" i="25"/>
  <c r="R81" i="25"/>
  <c r="V81" i="25"/>
  <c r="AV81" i="25"/>
  <c r="BD81" i="25"/>
  <c r="BJ81" i="25"/>
  <c r="AB82" i="25"/>
  <c r="AJ82" i="25"/>
  <c r="AN82" i="25"/>
  <c r="AT82" i="25"/>
  <c r="BB82" i="25"/>
  <c r="BH82" i="25"/>
  <c r="BP82" i="25"/>
  <c r="BT82" i="25"/>
  <c r="P83" i="25"/>
  <c r="Z83" i="25"/>
  <c r="AD83" i="25"/>
  <c r="AH83" i="25"/>
  <c r="AL83" i="25"/>
  <c r="AR83" i="25"/>
  <c r="AZ83" i="25"/>
  <c r="BF83" i="25"/>
  <c r="BN83" i="25"/>
  <c r="N84" i="25"/>
  <c r="T84" i="25"/>
  <c r="X84" i="25"/>
  <c r="AF84" i="25"/>
  <c r="AP84" i="25"/>
  <c r="AX84" i="25"/>
  <c r="BL84" i="25"/>
  <c r="BR84" i="25"/>
  <c r="L85" i="25"/>
  <c r="R85" i="25"/>
  <c r="V85" i="25"/>
  <c r="AV85" i="25"/>
  <c r="BD85" i="25"/>
  <c r="BJ85" i="25"/>
  <c r="AB86" i="25"/>
  <c r="AJ86" i="25"/>
  <c r="AN86" i="25"/>
  <c r="AT86" i="25"/>
  <c r="BB86" i="25"/>
  <c r="BH86" i="25"/>
  <c r="BP86" i="25"/>
  <c r="BT86" i="25"/>
  <c r="P87" i="25"/>
  <c r="Z87" i="25"/>
  <c r="AD87" i="25"/>
  <c r="AH87" i="25"/>
  <c r="AL87" i="25"/>
  <c r="AR87" i="25"/>
  <c r="AZ87" i="25"/>
  <c r="BF87" i="25"/>
  <c r="BN87" i="25"/>
  <c r="N88" i="25"/>
  <c r="T88" i="25"/>
  <c r="X88" i="25"/>
  <c r="AF88" i="25"/>
  <c r="AP88" i="25"/>
  <c r="AX88" i="25"/>
  <c r="BL88" i="25"/>
  <c r="BR88" i="25"/>
  <c r="L89" i="25"/>
  <c r="R89" i="25"/>
  <c r="V89" i="25"/>
  <c r="AV89" i="25"/>
  <c r="BD89" i="25"/>
  <c r="BJ89" i="25"/>
  <c r="AB90" i="25"/>
  <c r="AJ90" i="25"/>
  <c r="AN90" i="25"/>
  <c r="AT90" i="25"/>
  <c r="BB90" i="25"/>
  <c r="BH90" i="25"/>
  <c r="BP90" i="25"/>
  <c r="BT90" i="25"/>
  <c r="P91" i="25"/>
  <c r="Z91" i="25"/>
  <c r="AD91" i="25"/>
  <c r="AH91" i="25"/>
  <c r="AL91" i="25"/>
  <c r="AR91" i="25"/>
  <c r="AZ91" i="25"/>
  <c r="BF91" i="25"/>
  <c r="BN91" i="25"/>
  <c r="N92" i="25"/>
  <c r="T92" i="25"/>
  <c r="X92" i="25"/>
  <c r="AF92" i="25"/>
  <c r="AP92" i="25"/>
  <c r="AX92" i="25"/>
  <c r="BL92" i="25"/>
  <c r="BR92" i="25"/>
  <c r="L93" i="25"/>
  <c r="R93" i="25"/>
  <c r="V93" i="25"/>
  <c r="AB27" i="25"/>
  <c r="BH35" i="25"/>
  <c r="BN40" i="25"/>
  <c r="BB44" i="25"/>
  <c r="T47" i="25"/>
  <c r="BT49" i="25"/>
  <c r="AD52" i="25"/>
  <c r="V54" i="25"/>
  <c r="BT54" i="25"/>
  <c r="AZ55" i="25"/>
  <c r="AF57" i="25"/>
  <c r="R58" i="25"/>
  <c r="BJ58" i="25"/>
  <c r="AN59" i="25"/>
  <c r="Z60" i="25"/>
  <c r="AX62" i="25"/>
  <c r="AV63" i="25"/>
  <c r="BP63" i="25"/>
  <c r="R64" i="25"/>
  <c r="AR64" i="25"/>
  <c r="BJ64" i="25"/>
  <c r="P65" i="25"/>
  <c r="AN65" i="25"/>
  <c r="L66" i="25"/>
  <c r="Z66" i="25"/>
  <c r="BD66" i="25"/>
  <c r="AB68" i="25"/>
  <c r="AJ68" i="25"/>
  <c r="AT68" i="25"/>
  <c r="BH68" i="25"/>
  <c r="BT68" i="25"/>
  <c r="AD69" i="25"/>
  <c r="AL69" i="25"/>
  <c r="AZ69" i="25"/>
  <c r="BN69" i="25"/>
  <c r="N70" i="25"/>
  <c r="X70" i="25"/>
  <c r="AF70" i="25"/>
  <c r="AL70" i="25"/>
  <c r="AV70" i="25"/>
  <c r="BN70" i="25"/>
  <c r="R71" i="25"/>
  <c r="X71" i="25"/>
  <c r="AP71" i="25"/>
  <c r="BB71" i="25"/>
  <c r="BJ71" i="25"/>
  <c r="BR71" i="25"/>
  <c r="P72" i="25"/>
  <c r="AH72" i="25"/>
  <c r="AN72" i="25"/>
  <c r="AV72" i="25"/>
  <c r="BP72" i="25"/>
  <c r="R73" i="25"/>
  <c r="V73" i="25"/>
  <c r="AV73" i="25"/>
  <c r="BD73" i="25"/>
  <c r="BJ73" i="25"/>
  <c r="AB74" i="25"/>
  <c r="AJ74" i="25"/>
  <c r="AN74" i="25"/>
  <c r="AT74" i="25"/>
  <c r="BB74" i="25"/>
  <c r="BH74" i="25"/>
  <c r="BP74" i="25"/>
  <c r="BT74" i="25"/>
  <c r="P75" i="25"/>
  <c r="Z75" i="25"/>
  <c r="AD75" i="25"/>
  <c r="AH75" i="25"/>
  <c r="AL75" i="25"/>
  <c r="AR75" i="25"/>
  <c r="AZ75" i="25"/>
  <c r="BF75" i="25"/>
  <c r="BN75" i="25"/>
  <c r="N76" i="25"/>
  <c r="T76" i="25"/>
  <c r="X76" i="25"/>
  <c r="AF76" i="25"/>
  <c r="AP76" i="25"/>
  <c r="AX76" i="25"/>
  <c r="BL76" i="25"/>
  <c r="BR76" i="25"/>
  <c r="L78" i="25"/>
  <c r="R78" i="25"/>
  <c r="V78" i="25"/>
  <c r="AV78" i="25"/>
  <c r="BD78" i="25"/>
  <c r="BJ78" i="25"/>
  <c r="AB79" i="25"/>
  <c r="AJ79" i="25"/>
  <c r="AN79" i="25"/>
  <c r="AT79" i="25"/>
  <c r="BB79" i="25"/>
  <c r="BH79" i="25"/>
  <c r="BP79" i="25"/>
  <c r="BT79" i="25"/>
  <c r="P80" i="25"/>
  <c r="Z80" i="25"/>
  <c r="AD80" i="25"/>
  <c r="AH80" i="25"/>
  <c r="AL80" i="25"/>
  <c r="AR80" i="25"/>
  <c r="AZ80" i="25"/>
  <c r="BF80" i="25"/>
  <c r="BN80" i="25"/>
  <c r="N81" i="25"/>
  <c r="T81" i="25"/>
  <c r="X81" i="25"/>
  <c r="AF81" i="25"/>
  <c r="AP81" i="25"/>
  <c r="AX81" i="25"/>
  <c r="BL81" i="25"/>
  <c r="BR81" i="25"/>
  <c r="L82" i="25"/>
  <c r="R82" i="25"/>
  <c r="V82" i="25"/>
  <c r="AV82" i="25"/>
  <c r="BD82" i="25"/>
  <c r="BJ82" i="25"/>
  <c r="AB83" i="25"/>
  <c r="AJ83" i="25"/>
  <c r="AN83" i="25"/>
  <c r="AT83" i="25"/>
  <c r="BB83" i="25"/>
  <c r="BH83" i="25"/>
  <c r="BP83" i="25"/>
  <c r="BT83" i="25"/>
  <c r="P84" i="25"/>
  <c r="Z84" i="25"/>
  <c r="AD84" i="25"/>
  <c r="AH84" i="25"/>
  <c r="AL84" i="25"/>
  <c r="AR84" i="25"/>
  <c r="AZ84" i="25"/>
  <c r="BF84" i="25"/>
  <c r="BN84" i="25"/>
  <c r="N85" i="25"/>
  <c r="T85" i="25"/>
  <c r="X85" i="25"/>
  <c r="AF85" i="25"/>
  <c r="AP85" i="25"/>
  <c r="AX85" i="25"/>
  <c r="BL85" i="25"/>
  <c r="BR85" i="25"/>
  <c r="L86" i="25"/>
  <c r="R86" i="25"/>
  <c r="V86" i="25"/>
  <c r="AV86" i="25"/>
  <c r="BD86" i="25"/>
  <c r="BJ86" i="25"/>
  <c r="AB87" i="25"/>
  <c r="AJ87" i="25"/>
  <c r="AN87" i="25"/>
  <c r="AT87" i="25"/>
  <c r="BB87" i="25"/>
  <c r="BH87" i="25"/>
  <c r="BP87" i="25"/>
  <c r="BT87" i="25"/>
  <c r="P88" i="25"/>
  <c r="Z88" i="25"/>
  <c r="AD88" i="25"/>
  <c r="AH88" i="25"/>
  <c r="AL88" i="25"/>
  <c r="AR88" i="25"/>
  <c r="AZ88" i="25"/>
  <c r="BF88" i="25"/>
  <c r="BN88" i="25"/>
  <c r="N89" i="25"/>
  <c r="T89" i="25"/>
  <c r="X89" i="25"/>
  <c r="AF89" i="25"/>
  <c r="AP89" i="25"/>
  <c r="AX89" i="25"/>
  <c r="BL89" i="25"/>
  <c r="BR89" i="25"/>
  <c r="L90" i="25"/>
  <c r="R90" i="25"/>
  <c r="V90" i="25"/>
  <c r="AV90" i="25"/>
  <c r="BD90" i="25"/>
  <c r="BJ90" i="25"/>
  <c r="AB91" i="25"/>
  <c r="AJ91" i="25"/>
  <c r="AN91" i="25"/>
  <c r="AT91" i="25"/>
  <c r="BB91" i="25"/>
  <c r="BH91" i="25"/>
  <c r="BP91" i="25"/>
  <c r="BT91" i="25"/>
  <c r="P92" i="25"/>
  <c r="Z92" i="25"/>
  <c r="AD92" i="25"/>
  <c r="AH92" i="25"/>
  <c r="AL92" i="25"/>
  <c r="AR92" i="25"/>
  <c r="AZ92" i="25"/>
  <c r="BF92" i="25"/>
  <c r="BN92" i="25"/>
  <c r="N93" i="25"/>
  <c r="T93" i="25"/>
  <c r="X93" i="25"/>
  <c r="AF93" i="25"/>
  <c r="AP93" i="25"/>
  <c r="AX93" i="25"/>
  <c r="BL93" i="25"/>
  <c r="BR93" i="25"/>
  <c r="L94" i="25"/>
  <c r="R94" i="25"/>
  <c r="V94" i="25"/>
  <c r="AV94" i="25"/>
  <c r="BD94" i="25"/>
  <c r="BJ94" i="25"/>
  <c r="AB95" i="25"/>
  <c r="AJ95" i="25"/>
  <c r="AN95" i="25"/>
  <c r="AT95" i="25"/>
  <c r="BB95" i="25"/>
  <c r="BH95" i="25"/>
  <c r="BP95" i="25"/>
  <c r="BT95" i="25"/>
  <c r="P96" i="25"/>
  <c r="Z96" i="25"/>
  <c r="AD96" i="25"/>
  <c r="AH96" i="25"/>
  <c r="AL96" i="25"/>
  <c r="AR96" i="25"/>
  <c r="AZ96" i="25"/>
  <c r="BF96" i="25"/>
  <c r="BN96" i="25"/>
  <c r="N97" i="25"/>
  <c r="T97" i="25"/>
  <c r="X97" i="25"/>
  <c r="AF97" i="25"/>
  <c r="AP97" i="25"/>
  <c r="AX97" i="25"/>
  <c r="BL97" i="25"/>
  <c r="BR97" i="25"/>
  <c r="X42" i="25"/>
  <c r="AV43" i="25"/>
  <c r="P45" i="25"/>
  <c r="AD51" i="25"/>
  <c r="AP52" i="25"/>
  <c r="AJ54" i="25"/>
  <c r="BN55" i="25"/>
  <c r="AP57" i="25"/>
  <c r="BB59" i="25"/>
  <c r="AH60" i="25"/>
  <c r="T62" i="25"/>
  <c r="BL62" i="25"/>
  <c r="BD63" i="25"/>
  <c r="BT63" i="25"/>
  <c r="V64" i="25"/>
  <c r="AJ64" i="25"/>
  <c r="AZ64" i="25"/>
  <c r="AF65" i="25"/>
  <c r="AT65" i="25"/>
  <c r="BN65" i="25"/>
  <c r="R66" i="25"/>
  <c r="AD66" i="25"/>
  <c r="AP66" i="25"/>
  <c r="BH66" i="25"/>
  <c r="BT66" i="25"/>
  <c r="AD68" i="25"/>
  <c r="AL68" i="25"/>
  <c r="AZ68" i="25"/>
  <c r="BN68" i="25"/>
  <c r="N69" i="25"/>
  <c r="X69" i="25"/>
  <c r="AF69" i="25"/>
  <c r="AP69" i="25"/>
  <c r="BR69" i="25"/>
  <c r="R70" i="25"/>
  <c r="AH70" i="25"/>
  <c r="AX70" i="25"/>
  <c r="L71" i="25"/>
  <c r="T71" i="25"/>
  <c r="AB71" i="25"/>
  <c r="AT71" i="25"/>
  <c r="BD71" i="25"/>
  <c r="BL71" i="25"/>
  <c r="BT71" i="25"/>
  <c r="V72" i="25"/>
  <c r="AD72" i="25"/>
  <c r="AJ72" i="25"/>
  <c r="AZ72" i="25"/>
  <c r="BH72" i="25"/>
  <c r="N73" i="25"/>
  <c r="T73" i="25"/>
  <c r="X73" i="25"/>
  <c r="AF73" i="25"/>
  <c r="AP73" i="25"/>
  <c r="AX73" i="25"/>
  <c r="BL73" i="25"/>
  <c r="BR73" i="25"/>
  <c r="L74" i="25"/>
  <c r="R74" i="25"/>
  <c r="V74" i="25"/>
  <c r="AV74" i="25"/>
  <c r="BD74" i="25"/>
  <c r="BJ74" i="25"/>
  <c r="AB75" i="25"/>
  <c r="AJ75" i="25"/>
  <c r="AN75" i="25"/>
  <c r="AT75" i="25"/>
  <c r="BB75" i="25"/>
  <c r="BH75" i="25"/>
  <c r="BP75" i="25"/>
  <c r="BT75" i="25"/>
  <c r="P76" i="25"/>
  <c r="Z76" i="25"/>
  <c r="AD76" i="25"/>
  <c r="AH76" i="25"/>
  <c r="AL76" i="25"/>
  <c r="AR76" i="25"/>
  <c r="AZ76" i="25"/>
  <c r="BF76" i="25"/>
  <c r="BN76" i="25"/>
  <c r="N78" i="25"/>
  <c r="T78" i="25"/>
  <c r="X78" i="25"/>
  <c r="AF78" i="25"/>
  <c r="AP78" i="25"/>
  <c r="AX78" i="25"/>
  <c r="BL78" i="25"/>
  <c r="BR78" i="25"/>
  <c r="L79" i="25"/>
  <c r="R79" i="25"/>
  <c r="V79" i="25"/>
  <c r="AV79" i="25"/>
  <c r="BD79" i="25"/>
  <c r="BJ79" i="25"/>
  <c r="AB80" i="25"/>
  <c r="AJ80" i="25"/>
  <c r="AN80" i="25"/>
  <c r="AT80" i="25"/>
  <c r="BB80" i="25"/>
  <c r="BH80" i="25"/>
  <c r="BP80" i="25"/>
  <c r="BT80" i="25"/>
  <c r="P81" i="25"/>
  <c r="Z81" i="25"/>
  <c r="AD81" i="25"/>
  <c r="AH81" i="25"/>
  <c r="AL81" i="25"/>
  <c r="AR81" i="25"/>
  <c r="AZ81" i="25"/>
  <c r="BF81" i="25"/>
  <c r="BN81" i="25"/>
  <c r="N82" i="25"/>
  <c r="T82" i="25"/>
  <c r="X82" i="25"/>
  <c r="AF82" i="25"/>
  <c r="AP82" i="25"/>
  <c r="AX82" i="25"/>
  <c r="BL82" i="25"/>
  <c r="BR82" i="25"/>
  <c r="L83" i="25"/>
  <c r="R83" i="25"/>
  <c r="V83" i="25"/>
  <c r="AV83" i="25"/>
  <c r="BD83" i="25"/>
  <c r="BJ83" i="25"/>
  <c r="AB84" i="25"/>
  <c r="AJ84" i="25"/>
  <c r="AN84" i="25"/>
  <c r="AT84" i="25"/>
  <c r="BB84" i="25"/>
  <c r="BH84" i="25"/>
  <c r="BP84" i="25"/>
  <c r="BT84" i="25"/>
  <c r="P85" i="25"/>
  <c r="Z85" i="25"/>
  <c r="AD85" i="25"/>
  <c r="AH85" i="25"/>
  <c r="AL85" i="25"/>
  <c r="AR85" i="25"/>
  <c r="AZ85" i="25"/>
  <c r="BF85" i="25"/>
  <c r="BN85" i="25"/>
  <c r="N86" i="25"/>
  <c r="T86" i="25"/>
  <c r="X86" i="25"/>
  <c r="AF86" i="25"/>
  <c r="AP86" i="25"/>
  <c r="AX86" i="25"/>
  <c r="BL86" i="25"/>
  <c r="BR86" i="25"/>
  <c r="L87" i="25"/>
  <c r="R87" i="25"/>
  <c r="V87" i="25"/>
  <c r="AV87" i="25"/>
  <c r="BD87" i="25"/>
  <c r="BJ87" i="25"/>
  <c r="AB88" i="25"/>
  <c r="AJ88" i="25"/>
  <c r="AN88" i="25"/>
  <c r="AT88" i="25"/>
  <c r="BB88" i="25"/>
  <c r="BH88" i="25"/>
  <c r="BP88" i="25"/>
  <c r="BT88" i="25"/>
  <c r="P89" i="25"/>
  <c r="Z89" i="25"/>
  <c r="AD89" i="25"/>
  <c r="AH89" i="25"/>
  <c r="AL89" i="25"/>
  <c r="AR89" i="25"/>
  <c r="AZ89" i="25"/>
  <c r="BF89" i="25"/>
  <c r="BN89" i="25"/>
  <c r="N90" i="25"/>
  <c r="T90" i="25"/>
  <c r="X90" i="25"/>
  <c r="AF90" i="25"/>
  <c r="AP90" i="25"/>
  <c r="AX90" i="25"/>
  <c r="BL90" i="25"/>
  <c r="BR90" i="25"/>
  <c r="L91" i="25"/>
  <c r="R91" i="25"/>
  <c r="V91" i="25"/>
  <c r="AV91" i="25"/>
  <c r="BD91" i="25"/>
  <c r="BJ91" i="25"/>
  <c r="AB92" i="25"/>
  <c r="AJ92" i="25"/>
  <c r="AN92" i="25"/>
  <c r="AT92" i="25"/>
  <c r="BB92" i="25"/>
  <c r="BH92" i="25"/>
  <c r="BP92" i="25"/>
  <c r="BT92" i="25"/>
  <c r="P93" i="25"/>
  <c r="Z93" i="25"/>
  <c r="AD93" i="25"/>
  <c r="AH93" i="25"/>
  <c r="AL93" i="25"/>
  <c r="AR93" i="25"/>
  <c r="AZ93" i="25"/>
  <c r="BF93" i="25"/>
  <c r="BN93" i="25"/>
  <c r="N94" i="25"/>
  <c r="T94" i="25"/>
  <c r="X94" i="25"/>
  <c r="AF94" i="25"/>
  <c r="AP94" i="25"/>
  <c r="AX94" i="25"/>
  <c r="BL94" i="25"/>
  <c r="BR94" i="25"/>
  <c r="L95" i="25"/>
  <c r="R95" i="25"/>
  <c r="V95" i="25"/>
  <c r="AV95" i="25"/>
  <c r="BD95" i="25"/>
  <c r="BJ95" i="25"/>
  <c r="AB96" i="25"/>
  <c r="AJ96" i="25"/>
  <c r="AN96" i="25"/>
  <c r="AT96" i="25"/>
  <c r="BB96" i="25"/>
  <c r="BH96" i="25"/>
  <c r="BP96" i="25"/>
  <c r="BT96" i="25"/>
  <c r="P97" i="25"/>
  <c r="Z97" i="25"/>
  <c r="AD97" i="25"/>
  <c r="AH97" i="25"/>
  <c r="AL97" i="25"/>
  <c r="AR97" i="25"/>
  <c r="AZ97" i="25"/>
  <c r="BF97" i="25"/>
  <c r="BN97" i="25"/>
  <c r="AH45" i="25"/>
  <c r="N57" i="25"/>
  <c r="BP59" i="25"/>
  <c r="AN63" i="25"/>
  <c r="AH65" i="25"/>
  <c r="BP68" i="25"/>
  <c r="AR69" i="25"/>
  <c r="BJ70" i="25"/>
  <c r="Z72" i="25"/>
  <c r="BB72" i="25"/>
  <c r="AL73" i="25"/>
  <c r="BN73" i="25"/>
  <c r="X74" i="25"/>
  <c r="AP74" i="25"/>
  <c r="BR74" i="25"/>
  <c r="AV75" i="25"/>
  <c r="BB76" i="25"/>
  <c r="P78" i="25"/>
  <c r="AH78" i="25"/>
  <c r="BF78" i="25"/>
  <c r="T79" i="25"/>
  <c r="BL79" i="25"/>
  <c r="V80" i="25"/>
  <c r="AB81" i="25"/>
  <c r="AT81" i="25"/>
  <c r="BT81" i="25"/>
  <c r="AD82" i="25"/>
  <c r="AZ82" i="25"/>
  <c r="N83" i="25"/>
  <c r="AF83" i="25"/>
  <c r="R84" i="25"/>
  <c r="BJ84" i="25"/>
  <c r="AN85" i="25"/>
  <c r="BP85" i="25"/>
  <c r="Z86" i="25"/>
  <c r="AR86" i="25"/>
  <c r="AX87" i="25"/>
  <c r="L88" i="25"/>
  <c r="BD88" i="25"/>
  <c r="AJ89" i="25"/>
  <c r="BH89" i="25"/>
  <c r="AL90" i="25"/>
  <c r="BN90" i="25"/>
  <c r="X91" i="25"/>
  <c r="AP91" i="25"/>
  <c r="BR91" i="25"/>
  <c r="AV92" i="25"/>
  <c r="AN93" i="25"/>
  <c r="BB93" i="25"/>
  <c r="BP93" i="25"/>
  <c r="P94" i="25"/>
  <c r="Z94" i="25"/>
  <c r="AH94" i="25"/>
  <c r="AR94" i="25"/>
  <c r="BF94" i="25"/>
  <c r="T95" i="25"/>
  <c r="AX95" i="25"/>
  <c r="BL95" i="25"/>
  <c r="L96" i="25"/>
  <c r="V96" i="25"/>
  <c r="BD96" i="25"/>
  <c r="AB97" i="25"/>
  <c r="AJ97" i="25"/>
  <c r="AT97" i="25"/>
  <c r="BH97" i="25"/>
  <c r="BT97" i="25"/>
  <c r="P98" i="25"/>
  <c r="Z98" i="25"/>
  <c r="AD98" i="25"/>
  <c r="AH98" i="25"/>
  <c r="AL98" i="25"/>
  <c r="AR98" i="25"/>
  <c r="AZ98" i="25"/>
  <c r="BF98" i="25"/>
  <c r="BN98" i="25"/>
  <c r="N99" i="25"/>
  <c r="T99" i="25"/>
  <c r="X99" i="25"/>
  <c r="AF99" i="25"/>
  <c r="AP99" i="25"/>
  <c r="AX99" i="25"/>
  <c r="BL99" i="25"/>
  <c r="BR99" i="25"/>
  <c r="L100" i="25"/>
  <c r="R100" i="25"/>
  <c r="V100" i="25"/>
  <c r="AV100" i="25"/>
  <c r="BD100" i="25"/>
  <c r="BJ100" i="25"/>
  <c r="AB101" i="25"/>
  <c r="AJ101" i="25"/>
  <c r="AN101" i="25"/>
  <c r="AT101" i="25"/>
  <c r="BB101" i="25"/>
  <c r="BH101" i="25"/>
  <c r="BP101" i="25"/>
  <c r="BT101" i="25"/>
  <c r="P102" i="25"/>
  <c r="Z102" i="25"/>
  <c r="AD102" i="25"/>
  <c r="AH102" i="25"/>
  <c r="AL102" i="25"/>
  <c r="AR102" i="25"/>
  <c r="AZ102" i="25"/>
  <c r="BF102" i="25"/>
  <c r="BN102" i="25"/>
  <c r="N103" i="25"/>
  <c r="T103" i="25"/>
  <c r="X103" i="25"/>
  <c r="AF103" i="25"/>
  <c r="AP103" i="25"/>
  <c r="AX103" i="25"/>
  <c r="BL103" i="25"/>
  <c r="BR103" i="25"/>
  <c r="L105" i="25"/>
  <c r="R105" i="25"/>
  <c r="V105" i="25"/>
  <c r="AV105" i="25"/>
  <c r="BD105" i="25"/>
  <c r="BJ105" i="25"/>
  <c r="AB106" i="25"/>
  <c r="AJ106" i="25"/>
  <c r="AN106" i="25"/>
  <c r="AT106" i="25"/>
  <c r="BB106" i="25"/>
  <c r="BH106" i="25"/>
  <c r="BP106" i="25"/>
  <c r="BT106" i="25"/>
  <c r="P107" i="25"/>
  <c r="Z107" i="25"/>
  <c r="AD107" i="25"/>
  <c r="AH107" i="25"/>
  <c r="AL107" i="25"/>
  <c r="AR107" i="25"/>
  <c r="AZ107" i="25"/>
  <c r="BF107" i="25"/>
  <c r="BN107" i="25"/>
  <c r="L110" i="25"/>
  <c r="R110" i="25"/>
  <c r="V110" i="25"/>
  <c r="AV110" i="25"/>
  <c r="BD110" i="25"/>
  <c r="BJ110" i="25"/>
  <c r="AB111" i="25"/>
  <c r="AJ111" i="25"/>
  <c r="AN111" i="25"/>
  <c r="AT111" i="25"/>
  <c r="BB111" i="25"/>
  <c r="BH111" i="25"/>
  <c r="BP111" i="25"/>
  <c r="BT111" i="25"/>
  <c r="P112" i="25"/>
  <c r="Z112" i="25"/>
  <c r="AD112" i="25"/>
  <c r="AH112" i="25"/>
  <c r="AL112" i="25"/>
  <c r="AR112" i="25"/>
  <c r="AZ112" i="25"/>
  <c r="BF112" i="25"/>
  <c r="BN112" i="25"/>
  <c r="N113" i="25"/>
  <c r="T113" i="25"/>
  <c r="X113" i="25"/>
  <c r="AF113" i="25"/>
  <c r="AP113" i="25"/>
  <c r="AX113" i="25"/>
  <c r="BL113" i="25"/>
  <c r="BR113" i="25"/>
  <c r="L114" i="25"/>
  <c r="R114" i="25"/>
  <c r="V114" i="25"/>
  <c r="AZ39" i="25"/>
  <c r="BL47" i="25"/>
  <c r="AR60" i="25"/>
  <c r="BB64" i="25"/>
  <c r="AX65" i="25"/>
  <c r="AR66" i="25"/>
  <c r="P69" i="25"/>
  <c r="BR70" i="25"/>
  <c r="AF71" i="25"/>
  <c r="BP71" i="25"/>
  <c r="BJ72" i="25"/>
  <c r="Z73" i="25"/>
  <c r="AR73" i="25"/>
  <c r="AX74" i="25"/>
  <c r="L75" i="25"/>
  <c r="BD75" i="25"/>
  <c r="AJ76" i="25"/>
  <c r="BH76" i="25"/>
  <c r="AL78" i="25"/>
  <c r="BN78" i="25"/>
  <c r="X79" i="25"/>
  <c r="AP79" i="25"/>
  <c r="BR79" i="25"/>
  <c r="AV80" i="25"/>
  <c r="BB81" i="25"/>
  <c r="P82" i="25"/>
  <c r="AH82" i="25"/>
  <c r="BF82" i="25"/>
  <c r="T83" i="25"/>
  <c r="BL83" i="25"/>
  <c r="V84" i="25"/>
  <c r="AB85" i="25"/>
  <c r="AT85" i="25"/>
  <c r="BT85" i="25"/>
  <c r="AD86" i="25"/>
  <c r="AZ86" i="25"/>
  <c r="N87" i="25"/>
  <c r="AF87" i="25"/>
  <c r="R88" i="25"/>
  <c r="BJ88" i="25"/>
  <c r="AN89" i="25"/>
  <c r="BP89" i="25"/>
  <c r="Z90" i="25"/>
  <c r="AR90" i="25"/>
  <c r="AX91" i="25"/>
  <c r="L92" i="25"/>
  <c r="BD92" i="25"/>
  <c r="BD93" i="25"/>
  <c r="AB94" i="25"/>
  <c r="AJ94" i="25"/>
  <c r="AT94" i="25"/>
  <c r="BH94" i="25"/>
  <c r="BT94" i="25"/>
  <c r="AD95" i="25"/>
  <c r="AL95" i="25"/>
  <c r="AZ95" i="25"/>
  <c r="BN95" i="25"/>
  <c r="N96" i="25"/>
  <c r="X96" i="25"/>
  <c r="AF96" i="25"/>
  <c r="AP96" i="25"/>
  <c r="BR96" i="25"/>
  <c r="R97" i="25"/>
  <c r="AV97" i="25"/>
  <c r="BJ97" i="25"/>
  <c r="AB98" i="25"/>
  <c r="AJ98" i="25"/>
  <c r="AN98" i="25"/>
  <c r="AT98" i="25"/>
  <c r="BB98" i="25"/>
  <c r="BH98" i="25"/>
  <c r="BP98" i="25"/>
  <c r="BT98" i="25"/>
  <c r="P99" i="25"/>
  <c r="Z99" i="25"/>
  <c r="AD99" i="25"/>
  <c r="AH99" i="25"/>
  <c r="AL99" i="25"/>
  <c r="AR99" i="25"/>
  <c r="AZ99" i="25"/>
  <c r="BF99" i="25"/>
  <c r="BN99" i="25"/>
  <c r="N100" i="25"/>
  <c r="T100" i="25"/>
  <c r="X100" i="25"/>
  <c r="AF100" i="25"/>
  <c r="AP100" i="25"/>
  <c r="AX100" i="25"/>
  <c r="BL100" i="25"/>
  <c r="BR100" i="25"/>
  <c r="L101" i="25"/>
  <c r="R101" i="25"/>
  <c r="V101" i="25"/>
  <c r="AV101" i="25"/>
  <c r="BD101" i="25"/>
  <c r="BJ101" i="25"/>
  <c r="AB102" i="25"/>
  <c r="AJ102" i="25"/>
  <c r="AN102" i="25"/>
  <c r="AT102" i="25"/>
  <c r="BB102" i="25"/>
  <c r="BH102" i="25"/>
  <c r="BP102" i="25"/>
  <c r="BT102" i="25"/>
  <c r="P103" i="25"/>
  <c r="Z103" i="25"/>
  <c r="AD103" i="25"/>
  <c r="AH103" i="25"/>
  <c r="AL103" i="25"/>
  <c r="AR103" i="25"/>
  <c r="AZ103" i="25"/>
  <c r="BF103" i="25"/>
  <c r="BN103" i="25"/>
  <c r="N105" i="25"/>
  <c r="T105" i="25"/>
  <c r="X105" i="25"/>
  <c r="AF105" i="25"/>
  <c r="AP105" i="25"/>
  <c r="AX105" i="25"/>
  <c r="BL105" i="25"/>
  <c r="BR105" i="25"/>
  <c r="L106" i="25"/>
  <c r="R106" i="25"/>
  <c r="V106" i="25"/>
  <c r="AV106" i="25"/>
  <c r="BD106" i="25"/>
  <c r="BJ106" i="25"/>
  <c r="AB107" i="25"/>
  <c r="AJ107" i="25"/>
  <c r="AN107" i="25"/>
  <c r="AT107" i="25"/>
  <c r="BB107" i="25"/>
  <c r="BH107" i="25"/>
  <c r="BP107" i="25"/>
  <c r="BT107" i="25"/>
  <c r="N110" i="25"/>
  <c r="T110" i="25"/>
  <c r="X110" i="25"/>
  <c r="AF110" i="25"/>
  <c r="AP110" i="25"/>
  <c r="AX110" i="25"/>
  <c r="BL110" i="25"/>
  <c r="BR110" i="25"/>
  <c r="L111" i="25"/>
  <c r="R111" i="25"/>
  <c r="V111" i="25"/>
  <c r="AV111" i="25"/>
  <c r="BD111" i="25"/>
  <c r="BJ111" i="25"/>
  <c r="AB112" i="25"/>
  <c r="AJ112" i="25"/>
  <c r="AN112" i="25"/>
  <c r="AT112" i="25"/>
  <c r="BB112" i="25"/>
  <c r="BH112" i="25"/>
  <c r="BP112" i="25"/>
  <c r="BT112" i="25"/>
  <c r="P113" i="25"/>
  <c r="Z113" i="25"/>
  <c r="AD113" i="25"/>
  <c r="AH113" i="25"/>
  <c r="AL113" i="25"/>
  <c r="AR113" i="25"/>
  <c r="AZ113" i="25"/>
  <c r="BF113" i="25"/>
  <c r="BN113" i="25"/>
  <c r="N114" i="25"/>
  <c r="T114" i="25"/>
  <c r="X114" i="25"/>
  <c r="AF114" i="25"/>
  <c r="AP114" i="25"/>
  <c r="AX114" i="25"/>
  <c r="BL114" i="25"/>
  <c r="BR114" i="25"/>
  <c r="L115" i="25"/>
  <c r="R115" i="25"/>
  <c r="V115" i="25"/>
  <c r="AV115" i="25"/>
  <c r="BD115" i="25"/>
  <c r="BJ115" i="25"/>
  <c r="AB116" i="25"/>
  <c r="AJ116" i="25"/>
  <c r="AN116" i="25"/>
  <c r="AT116" i="25"/>
  <c r="BB116" i="25"/>
  <c r="BH116" i="25"/>
  <c r="BP116" i="25"/>
  <c r="BT116" i="25"/>
  <c r="P117" i="25"/>
  <c r="Z117" i="25"/>
  <c r="AD117" i="25"/>
  <c r="AH117" i="25"/>
  <c r="AL117" i="25"/>
  <c r="AR117" i="25"/>
  <c r="AZ117" i="25"/>
  <c r="BF117" i="25"/>
  <c r="BN117" i="25"/>
  <c r="N118" i="25"/>
  <c r="T118" i="25"/>
  <c r="X118" i="25"/>
  <c r="AF118" i="25"/>
  <c r="AP118" i="25"/>
  <c r="AX118" i="25"/>
  <c r="BL118" i="25"/>
  <c r="BR118" i="25"/>
  <c r="L119" i="25"/>
  <c r="R119" i="25"/>
  <c r="V119" i="25"/>
  <c r="AV119" i="25"/>
  <c r="BD119" i="25"/>
  <c r="BJ119" i="25"/>
  <c r="AB120" i="25"/>
  <c r="AJ120" i="25"/>
  <c r="AN120" i="25"/>
  <c r="AT120" i="25"/>
  <c r="BB120" i="25"/>
  <c r="BH120" i="25"/>
  <c r="BP120" i="25"/>
  <c r="BT120" i="25"/>
  <c r="P121" i="25"/>
  <c r="Z121" i="25"/>
  <c r="AD121" i="25"/>
  <c r="AH121" i="25"/>
  <c r="AL121" i="25"/>
  <c r="AR121" i="25"/>
  <c r="AZ121" i="25"/>
  <c r="BF121" i="25"/>
  <c r="BN121" i="25"/>
  <c r="N122" i="25"/>
  <c r="T122" i="25"/>
  <c r="X122" i="25"/>
  <c r="AF122" i="25"/>
  <c r="AP122" i="25"/>
  <c r="AX122" i="25"/>
  <c r="BL122" i="25"/>
  <c r="BR122" i="25"/>
  <c r="L123" i="25"/>
  <c r="R123" i="25"/>
  <c r="V123" i="25"/>
  <c r="AV123" i="25"/>
  <c r="BD123" i="25"/>
  <c r="BJ123" i="25"/>
  <c r="AB124" i="25"/>
  <c r="AJ124" i="25"/>
  <c r="AP42" i="25"/>
  <c r="AB49" i="25"/>
  <c r="AT54" i="25"/>
  <c r="BP65" i="25"/>
  <c r="BJ66" i="25"/>
  <c r="AN68" i="25"/>
  <c r="Z69" i="25"/>
  <c r="AP70" i="25"/>
  <c r="N71" i="25"/>
  <c r="AN71" i="25"/>
  <c r="AD73" i="25"/>
  <c r="AZ73" i="25"/>
  <c r="N74" i="25"/>
  <c r="AF74" i="25"/>
  <c r="R75" i="25"/>
  <c r="BJ75" i="25"/>
  <c r="AN76" i="25"/>
  <c r="BP76" i="25"/>
  <c r="Z78" i="25"/>
  <c r="AR78" i="25"/>
  <c r="AX79" i="25"/>
  <c r="L80" i="25"/>
  <c r="BD80" i="25"/>
  <c r="AJ81" i="25"/>
  <c r="BH81" i="25"/>
  <c r="AL82" i="25"/>
  <c r="BN82" i="25"/>
  <c r="X83" i="25"/>
  <c r="AP83" i="25"/>
  <c r="BR83" i="25"/>
  <c r="AV84" i="25"/>
  <c r="BB85" i="25"/>
  <c r="P86" i="25"/>
  <c r="AH86" i="25"/>
  <c r="BF86" i="25"/>
  <c r="T87" i="25"/>
  <c r="BL87" i="25"/>
  <c r="V88" i="25"/>
  <c r="AB89" i="25"/>
  <c r="AT89" i="25"/>
  <c r="BT89" i="25"/>
  <c r="AD90" i="25"/>
  <c r="AZ90" i="25"/>
  <c r="N91" i="25"/>
  <c r="AF91" i="25"/>
  <c r="R92" i="25"/>
  <c r="BJ92" i="25"/>
  <c r="AJ93" i="25"/>
  <c r="AT93" i="25"/>
  <c r="BH93" i="25"/>
  <c r="BT93" i="25"/>
  <c r="AD94" i="25"/>
  <c r="AL94" i="25"/>
  <c r="AZ94" i="25"/>
  <c r="BN94" i="25"/>
  <c r="N95" i="25"/>
  <c r="X95" i="25"/>
  <c r="AF95" i="25"/>
  <c r="AP95" i="25"/>
  <c r="BR95" i="25"/>
  <c r="R96" i="25"/>
  <c r="AV96" i="25"/>
  <c r="BJ96" i="25"/>
  <c r="AN97" i="25"/>
  <c r="BB97" i="25"/>
  <c r="BP97" i="25"/>
  <c r="L98" i="25"/>
  <c r="R98" i="25"/>
  <c r="V98" i="25"/>
  <c r="AV98" i="25"/>
  <c r="BD98" i="25"/>
  <c r="BJ98" i="25"/>
  <c r="AB99" i="25"/>
  <c r="AJ99" i="25"/>
  <c r="AN99" i="25"/>
  <c r="AT99" i="25"/>
  <c r="BB99" i="25"/>
  <c r="BH99" i="25"/>
  <c r="BP99" i="25"/>
  <c r="BT99" i="25"/>
  <c r="P100" i="25"/>
  <c r="Z100" i="25"/>
  <c r="AD100" i="25"/>
  <c r="AH100" i="25"/>
  <c r="AL100" i="25"/>
  <c r="AR100" i="25"/>
  <c r="AZ100" i="25"/>
  <c r="BF100" i="25"/>
  <c r="BN100" i="25"/>
  <c r="N101" i="25"/>
  <c r="T101" i="25"/>
  <c r="X101" i="25"/>
  <c r="AF101" i="25"/>
  <c r="AP101" i="25"/>
  <c r="AX101" i="25"/>
  <c r="BL101" i="25"/>
  <c r="BR101" i="25"/>
  <c r="L102" i="25"/>
  <c r="R102" i="25"/>
  <c r="V102" i="25"/>
  <c r="AV102" i="25"/>
  <c r="BD102" i="25"/>
  <c r="BJ102" i="25"/>
  <c r="AB103" i="25"/>
  <c r="AJ103" i="25"/>
  <c r="AN103" i="25"/>
  <c r="AT103" i="25"/>
  <c r="BB103" i="25"/>
  <c r="BH103" i="25"/>
  <c r="BP103" i="25"/>
  <c r="BT103" i="25"/>
  <c r="P105" i="25"/>
  <c r="Z105" i="25"/>
  <c r="AD105" i="25"/>
  <c r="AH105" i="25"/>
  <c r="AL105" i="25"/>
  <c r="AR105" i="25"/>
  <c r="AZ105" i="25"/>
  <c r="BF105" i="25"/>
  <c r="BN105" i="25"/>
  <c r="N106" i="25"/>
  <c r="T106" i="25"/>
  <c r="X106" i="25"/>
  <c r="AF106" i="25"/>
  <c r="AP106" i="25"/>
  <c r="AX106" i="25"/>
  <c r="BL106" i="25"/>
  <c r="BR106" i="25"/>
  <c r="L107" i="25"/>
  <c r="R107" i="25"/>
  <c r="V107" i="25"/>
  <c r="AV107" i="25"/>
  <c r="BD107" i="25"/>
  <c r="BJ107" i="25"/>
  <c r="P110" i="25"/>
  <c r="Z110" i="25"/>
  <c r="AD110" i="25"/>
  <c r="AH110" i="25"/>
  <c r="AL110" i="25"/>
  <c r="AR110" i="25"/>
  <c r="AZ110" i="25"/>
  <c r="BF110" i="25"/>
  <c r="BN110" i="25"/>
  <c r="N111" i="25"/>
  <c r="T111" i="25"/>
  <c r="X111" i="25"/>
  <c r="AF111" i="25"/>
  <c r="AP111" i="25"/>
  <c r="AX111" i="25"/>
  <c r="BL111" i="25"/>
  <c r="BR111" i="25"/>
  <c r="L112" i="25"/>
  <c r="R112" i="25"/>
  <c r="V112" i="25"/>
  <c r="AV112" i="25"/>
  <c r="BD112" i="25"/>
  <c r="BJ112" i="25"/>
  <c r="AB113" i="25"/>
  <c r="AJ113" i="25"/>
  <c r="AN113" i="25"/>
  <c r="AT113" i="25"/>
  <c r="BB113" i="25"/>
  <c r="BH113" i="25"/>
  <c r="BP113" i="25"/>
  <c r="BT113" i="25"/>
  <c r="P114" i="25"/>
  <c r="Z114" i="25"/>
  <c r="AD114" i="25"/>
  <c r="AH114" i="25"/>
  <c r="AL114" i="25"/>
  <c r="AR114" i="25"/>
  <c r="AZ114" i="25"/>
  <c r="BF114" i="25"/>
  <c r="BN114" i="25"/>
  <c r="N115" i="25"/>
  <c r="T115" i="25"/>
  <c r="X115" i="25"/>
  <c r="AF115" i="25"/>
  <c r="AP115" i="25"/>
  <c r="AX115" i="25"/>
  <c r="BL115" i="25"/>
  <c r="BR115" i="25"/>
  <c r="L116" i="25"/>
  <c r="R116" i="25"/>
  <c r="V116" i="25"/>
  <c r="AV116" i="25"/>
  <c r="BD116" i="25"/>
  <c r="BJ116" i="25"/>
  <c r="AB117" i="25"/>
  <c r="AJ117" i="25"/>
  <c r="AN117" i="25"/>
  <c r="AT117" i="25"/>
  <c r="BB117" i="25"/>
  <c r="BH117" i="25"/>
  <c r="BP117" i="25"/>
  <c r="BT117" i="25"/>
  <c r="P118" i="25"/>
  <c r="Z118" i="25"/>
  <c r="AD118" i="25"/>
  <c r="AH118" i="25"/>
  <c r="AL118" i="25"/>
  <c r="AR118" i="25"/>
  <c r="AZ118" i="25"/>
  <c r="BF118" i="25"/>
  <c r="BN118" i="25"/>
  <c r="N119" i="25"/>
  <c r="T119" i="25"/>
  <c r="X119" i="25"/>
  <c r="AF119" i="25"/>
  <c r="AP119" i="25"/>
  <c r="AX119" i="25"/>
  <c r="BL119" i="25"/>
  <c r="BR119" i="25"/>
  <c r="L120" i="25"/>
  <c r="R120" i="25"/>
  <c r="V120" i="25"/>
  <c r="AV120" i="25"/>
  <c r="BD120" i="25"/>
  <c r="BJ120" i="25"/>
  <c r="AB121" i="25"/>
  <c r="AJ121" i="25"/>
  <c r="AN121" i="25"/>
  <c r="J165" i="25"/>
  <c r="J161" i="25"/>
  <c r="J157" i="25"/>
  <c r="J153" i="25"/>
  <c r="J148" i="25"/>
  <c r="J144" i="25"/>
  <c r="J140" i="25"/>
  <c r="J136" i="25"/>
  <c r="J132" i="25"/>
  <c r="J128" i="25"/>
  <c r="J123" i="25"/>
  <c r="J119" i="25"/>
  <c r="J115" i="25"/>
  <c r="J111" i="25"/>
  <c r="J106" i="25"/>
  <c r="J101" i="25"/>
  <c r="J97" i="25"/>
  <c r="J93" i="25"/>
  <c r="J89" i="25"/>
  <c r="J85" i="25"/>
  <c r="J81" i="25"/>
  <c r="J76" i="25"/>
  <c r="J72" i="25"/>
  <c r="J68" i="25"/>
  <c r="J63" i="25"/>
  <c r="J58" i="25"/>
  <c r="J53" i="25"/>
  <c r="J48" i="25"/>
  <c r="J43" i="25"/>
  <c r="J37" i="25"/>
  <c r="J31" i="25"/>
  <c r="J27" i="25"/>
  <c r="J23" i="25"/>
  <c r="J19" i="25"/>
  <c r="J14" i="25"/>
  <c r="BT165" i="25"/>
  <c r="BP165" i="25"/>
  <c r="BH165" i="25"/>
  <c r="BB165" i="25"/>
  <c r="AT165" i="25"/>
  <c r="AN165" i="25"/>
  <c r="AJ165" i="25"/>
  <c r="AB165" i="25"/>
  <c r="BJ164" i="25"/>
  <c r="BD164" i="25"/>
  <c r="AV164" i="25"/>
  <c r="V164" i="25"/>
  <c r="R164" i="25"/>
  <c r="L164" i="25"/>
  <c r="BR163" i="25"/>
  <c r="BL163" i="25"/>
  <c r="AX163" i="25"/>
  <c r="AP163" i="25"/>
  <c r="AF163" i="25"/>
  <c r="X163" i="25"/>
  <c r="T163" i="25"/>
  <c r="N163" i="25"/>
  <c r="BN162" i="25"/>
  <c r="BF162" i="25"/>
  <c r="AZ162" i="25"/>
  <c r="AR162" i="25"/>
  <c r="AL162" i="25"/>
  <c r="AH162" i="25"/>
  <c r="AD162" i="25"/>
  <c r="Z162" i="25"/>
  <c r="P162" i="25"/>
  <c r="BT161" i="25"/>
  <c r="BP161" i="25"/>
  <c r="BH161" i="25"/>
  <c r="BB161" i="25"/>
  <c r="AT161" i="25"/>
  <c r="AN161" i="25"/>
  <c r="AJ161" i="25"/>
  <c r="AB161" i="25"/>
  <c r="BJ160" i="25"/>
  <c r="BD160" i="25"/>
  <c r="AV160" i="25"/>
  <c r="V160" i="25"/>
  <c r="R160" i="25"/>
  <c r="L160" i="25"/>
  <c r="BR159" i="25"/>
  <c r="BL159" i="25"/>
  <c r="AX159" i="25"/>
  <c r="AP159" i="25"/>
  <c r="AF159" i="25"/>
  <c r="X159" i="25"/>
  <c r="T159" i="25"/>
  <c r="N159" i="25"/>
  <c r="BN158" i="25"/>
  <c r="BF158" i="25"/>
  <c r="AZ158" i="25"/>
  <c r="AR158" i="25"/>
  <c r="AL158" i="25"/>
  <c r="AH158" i="25"/>
  <c r="AD158" i="25"/>
  <c r="Z158" i="25"/>
  <c r="P158" i="25"/>
  <c r="BT157" i="25"/>
  <c r="BP157" i="25"/>
  <c r="BH157" i="25"/>
  <c r="BB157" i="25"/>
  <c r="AT157" i="25"/>
  <c r="AN157" i="25"/>
  <c r="AJ157" i="25"/>
  <c r="AB157" i="25"/>
  <c r="BJ156" i="25"/>
  <c r="BD156" i="25"/>
  <c r="AV156" i="25"/>
  <c r="V156" i="25"/>
  <c r="R156" i="25"/>
  <c r="L156" i="25"/>
  <c r="BR155" i="25"/>
  <c r="BL155" i="25"/>
  <c r="AX155" i="25"/>
  <c r="AP155" i="25"/>
  <c r="AF155" i="25"/>
  <c r="X155" i="25"/>
  <c r="T155" i="25"/>
  <c r="N155" i="25"/>
  <c r="BN154" i="25"/>
  <c r="BF154" i="25"/>
  <c r="AZ154" i="25"/>
  <c r="AR154" i="25"/>
  <c r="AL154" i="25"/>
  <c r="AH154" i="25"/>
  <c r="AD154" i="25"/>
  <c r="Z154" i="25"/>
  <c r="P154" i="25"/>
  <c r="BT153" i="25"/>
  <c r="BP153" i="25"/>
  <c r="BH153" i="25"/>
  <c r="BB153" i="25"/>
  <c r="AT153" i="25"/>
  <c r="AN153" i="25"/>
  <c r="AJ153" i="25"/>
  <c r="AB153" i="25"/>
  <c r="BJ152" i="25"/>
  <c r="BD152" i="25"/>
  <c r="AV152" i="25"/>
  <c r="V152" i="25"/>
  <c r="R152" i="25"/>
  <c r="L152" i="25"/>
  <c r="BR150" i="25"/>
  <c r="BL150" i="25"/>
  <c r="AX150" i="25"/>
  <c r="AP150" i="25"/>
  <c r="AF150" i="25"/>
  <c r="X150" i="25"/>
  <c r="T150" i="25"/>
  <c r="N150" i="25"/>
  <c r="BN149" i="25"/>
  <c r="BF149" i="25"/>
  <c r="AZ149" i="25"/>
  <c r="AR149" i="25"/>
  <c r="AL149" i="25"/>
  <c r="AH149" i="25"/>
  <c r="AD149" i="25"/>
  <c r="Z149" i="25"/>
  <c r="P149" i="25"/>
  <c r="BT148" i="25"/>
  <c r="BP148" i="25"/>
  <c r="BH148" i="25"/>
  <c r="BB148" i="25"/>
  <c r="AT148" i="25"/>
  <c r="AN148" i="25"/>
  <c r="AJ148" i="25"/>
  <c r="AB148" i="25"/>
  <c r="BJ147" i="25"/>
  <c r="BD147" i="25"/>
  <c r="AV147" i="25"/>
  <c r="V147" i="25"/>
  <c r="R147" i="25"/>
  <c r="L147" i="25"/>
  <c r="BR146" i="25"/>
  <c r="BL146" i="25"/>
  <c r="AX146" i="25"/>
  <c r="AP146" i="25"/>
  <c r="AF146" i="25"/>
  <c r="X146" i="25"/>
  <c r="T146" i="25"/>
  <c r="N146" i="25"/>
  <c r="BN145" i="25"/>
  <c r="BF145" i="25"/>
  <c r="AZ145" i="25"/>
  <c r="AR145" i="25"/>
  <c r="AL145" i="25"/>
  <c r="AH145" i="25"/>
  <c r="AD145" i="25"/>
  <c r="Z145" i="25"/>
  <c r="P145" i="25"/>
  <c r="BT144" i="25"/>
  <c r="BP144" i="25"/>
  <c r="BH144" i="25"/>
  <c r="BB144" i="25"/>
  <c r="AT144" i="25"/>
  <c r="AN144" i="25"/>
  <c r="AJ144" i="25"/>
  <c r="AB144" i="25"/>
  <c r="BJ143" i="25"/>
  <c r="BD143" i="25"/>
  <c r="AV143" i="25"/>
  <c r="V143" i="25"/>
  <c r="R143" i="25"/>
  <c r="L143" i="25"/>
  <c r="BR142" i="25"/>
  <c r="BL142" i="25"/>
  <c r="AX142" i="25"/>
  <c r="AP142" i="25"/>
  <c r="AF142" i="25"/>
  <c r="X142" i="25"/>
  <c r="T142" i="25"/>
  <c r="N142" i="25"/>
  <c r="BN141" i="25"/>
  <c r="BF141" i="25"/>
  <c r="AZ141" i="25"/>
  <c r="AR141" i="25"/>
  <c r="AL141" i="25"/>
  <c r="AH141" i="25"/>
  <c r="AD141" i="25"/>
  <c r="Z141" i="25"/>
  <c r="P141" i="25"/>
  <c r="BT140" i="25"/>
  <c r="BP140" i="25"/>
  <c r="BH140" i="25"/>
  <c r="BB140" i="25"/>
  <c r="AT140" i="25"/>
  <c r="AN140" i="25"/>
  <c r="AJ140" i="25"/>
  <c r="AB140" i="25"/>
  <c r="BJ139" i="25"/>
  <c r="BD139" i="25"/>
  <c r="AV139" i="25"/>
  <c r="V139" i="25"/>
  <c r="R139" i="25"/>
  <c r="L139" i="25"/>
  <c r="BR138" i="25"/>
  <c r="BL138" i="25"/>
  <c r="AX138" i="25"/>
  <c r="AP138" i="25"/>
  <c r="AF138" i="25"/>
  <c r="X138" i="25"/>
  <c r="T138" i="25"/>
  <c r="N138" i="25"/>
  <c r="BN137" i="25"/>
  <c r="BF137" i="25"/>
  <c r="AZ137" i="25"/>
  <c r="AR137" i="25"/>
  <c r="AL137" i="25"/>
  <c r="AH137" i="25"/>
  <c r="AD137" i="25"/>
  <c r="Z137" i="25"/>
  <c r="P137" i="25"/>
  <c r="BT136" i="25"/>
  <c r="BP136" i="25"/>
  <c r="BH136" i="25"/>
  <c r="BB136" i="25"/>
  <c r="AT136" i="25"/>
  <c r="AN136" i="25"/>
  <c r="AJ136" i="25"/>
  <c r="AB136" i="25"/>
  <c r="BJ135" i="25"/>
  <c r="BD135" i="25"/>
  <c r="AV135" i="25"/>
  <c r="V135" i="25"/>
  <c r="R135" i="25"/>
  <c r="L135" i="25"/>
  <c r="BR134" i="25"/>
  <c r="BL134" i="25"/>
  <c r="AX134" i="25"/>
  <c r="AP134" i="25"/>
  <c r="AF134" i="25"/>
  <c r="X134" i="25"/>
  <c r="T134" i="25"/>
  <c r="N134" i="25"/>
  <c r="BN133" i="25"/>
  <c r="BF133" i="25"/>
  <c r="AZ133" i="25"/>
  <c r="AR133" i="25"/>
  <c r="AL133" i="25"/>
  <c r="AH133" i="25"/>
  <c r="AD133" i="25"/>
  <c r="Z133" i="25"/>
  <c r="P133" i="25"/>
  <c r="BT132" i="25"/>
  <c r="BP132" i="25"/>
  <c r="BH132" i="25"/>
  <c r="BB132" i="25"/>
  <c r="AT132" i="25"/>
  <c r="AN132" i="25"/>
  <c r="AJ132" i="25"/>
  <c r="AB132" i="25"/>
  <c r="BJ131" i="25"/>
  <c r="BD131" i="25"/>
  <c r="AV131" i="25"/>
  <c r="V131" i="25"/>
  <c r="R131" i="25"/>
  <c r="L131" i="25"/>
  <c r="BR130" i="25"/>
  <c r="BL130" i="25"/>
  <c r="AX130" i="25"/>
  <c r="AP130" i="25"/>
  <c r="AF130" i="25"/>
  <c r="X130" i="25"/>
  <c r="T130" i="25"/>
  <c r="N130" i="25"/>
  <c r="BN129" i="25"/>
  <c r="BF129" i="25"/>
  <c r="AZ129" i="25"/>
  <c r="AR129" i="25"/>
  <c r="AL129" i="25"/>
  <c r="AH129" i="25"/>
  <c r="AD129" i="25"/>
  <c r="Z129" i="25"/>
  <c r="P129" i="25"/>
  <c r="BT128" i="25"/>
  <c r="BP128" i="25"/>
  <c r="BH128" i="25"/>
  <c r="BB128" i="25"/>
  <c r="AT128" i="25"/>
  <c r="AN128" i="25"/>
  <c r="AJ128" i="25"/>
  <c r="AB128" i="25"/>
  <c r="BJ127" i="25"/>
  <c r="BD127" i="25"/>
  <c r="AV127" i="25"/>
  <c r="V127" i="25"/>
  <c r="R127" i="25"/>
  <c r="L127" i="25"/>
  <c r="BR126" i="25"/>
  <c r="BL126" i="25"/>
  <c r="AX126" i="25"/>
  <c r="AP126" i="25"/>
  <c r="AF126" i="25"/>
  <c r="X126" i="25"/>
  <c r="T126" i="25"/>
  <c r="N126" i="25"/>
  <c r="BN124" i="25"/>
  <c r="BF124" i="25"/>
  <c r="AZ124" i="25"/>
  <c r="AR124" i="25"/>
  <c r="AL124" i="25"/>
  <c r="AF124" i="25"/>
  <c r="N124" i="25"/>
  <c r="BR123" i="25"/>
  <c r="BH123" i="25"/>
  <c r="AZ123" i="25"/>
  <c r="AP123" i="25"/>
  <c r="AJ123" i="25"/>
  <c r="AD123" i="25"/>
  <c r="X123" i="25"/>
  <c r="BT122" i="25"/>
  <c r="BN122" i="25"/>
  <c r="BD122" i="25"/>
  <c r="AT122" i="25"/>
  <c r="AL122" i="25"/>
  <c r="AB122" i="25"/>
  <c r="L122" i="25"/>
  <c r="BH121" i="25"/>
  <c r="AX121" i="25"/>
  <c r="V121" i="25"/>
  <c r="L121" i="25"/>
  <c r="BL120" i="25"/>
  <c r="AX120" i="25"/>
  <c r="T120" i="25"/>
  <c r="BF119" i="25"/>
  <c r="AR119" i="25"/>
  <c r="AH119" i="25"/>
  <c r="Z119" i="25"/>
  <c r="P119" i="25"/>
  <c r="BP118" i="25"/>
  <c r="BB118" i="25"/>
  <c r="AN118" i="25"/>
  <c r="BJ117" i="25"/>
  <c r="AV117" i="25"/>
  <c r="R117" i="25"/>
  <c r="BR116" i="25"/>
  <c r="AP116" i="25"/>
  <c r="AF116" i="25"/>
  <c r="X116" i="25"/>
  <c r="N116" i="25"/>
  <c r="BN115" i="25"/>
  <c r="AZ115" i="25"/>
  <c r="AL115" i="25"/>
  <c r="AD115" i="25"/>
  <c r="BT114" i="25"/>
  <c r="BH114" i="25"/>
  <c r="AT114" i="25"/>
  <c r="AJ114" i="25"/>
  <c r="AB114" i="25"/>
  <c r="V113" i="25"/>
  <c r="BL112" i="25"/>
  <c r="T112" i="25"/>
  <c r="BF111" i="25"/>
  <c r="AH111" i="25"/>
  <c r="P111" i="25"/>
  <c r="BB110" i="25"/>
  <c r="BR107" i="25"/>
  <c r="AP107" i="25"/>
  <c r="X107" i="25"/>
  <c r="BN106" i="25"/>
  <c r="AL106" i="25"/>
  <c r="BH105" i="25"/>
  <c r="AJ105" i="25"/>
  <c r="BD103" i="25"/>
  <c r="L103" i="25"/>
  <c r="AX102" i="25"/>
  <c r="AR101" i="25"/>
  <c r="Z101" i="25"/>
  <c r="BP100" i="25"/>
  <c r="AN100" i="25"/>
  <c r="BJ99" i="25"/>
  <c r="R99" i="25"/>
  <c r="AF98" i="25"/>
  <c r="N98" i="25"/>
  <c r="AX96" i="25"/>
  <c r="Z95" i="25"/>
  <c r="AN94" i="25"/>
  <c r="BJ93" i="25"/>
  <c r="P90" i="25"/>
  <c r="AV88" i="25"/>
  <c r="X87" i="25"/>
  <c r="BH85" i="25"/>
  <c r="AN81" i="25"/>
  <c r="R80" i="25"/>
  <c r="AZ78" i="25"/>
  <c r="AB76" i="25"/>
  <c r="BL74" i="25"/>
  <c r="AH73" i="25"/>
  <c r="AV71" i="25"/>
  <c r="AH69" i="25"/>
  <c r="AD55" i="25"/>
  <c r="Z165" i="25"/>
  <c r="P165" i="25"/>
  <c r="BT164" i="25"/>
  <c r="BP164" i="25"/>
  <c r="BH164" i="25"/>
  <c r="BB164" i="25"/>
  <c r="AT164" i="25"/>
  <c r="AN164" i="25"/>
  <c r="AJ164" i="25"/>
  <c r="AB164" i="25"/>
  <c r="BJ163" i="25"/>
  <c r="BD163" i="25"/>
  <c r="AV163" i="25"/>
  <c r="V163" i="25"/>
  <c r="R163" i="25"/>
  <c r="L163" i="25"/>
  <c r="BR162" i="25"/>
  <c r="BL162" i="25"/>
  <c r="AX162" i="25"/>
  <c r="AP162" i="25"/>
  <c r="AF162" i="25"/>
  <c r="X162" i="25"/>
  <c r="T162" i="25"/>
  <c r="N162" i="25"/>
  <c r="BN161" i="25"/>
  <c r="BF161" i="25"/>
  <c r="AZ161" i="25"/>
  <c r="AR161" i="25"/>
  <c r="AL161" i="25"/>
  <c r="AH161" i="25"/>
  <c r="AD161" i="25"/>
  <c r="Z161" i="25"/>
  <c r="P161" i="25"/>
  <c r="BT160" i="25"/>
  <c r="BP160" i="25"/>
  <c r="BH160" i="25"/>
  <c r="BB160" i="25"/>
  <c r="AT160" i="25"/>
  <c r="AN160" i="25"/>
  <c r="AJ160" i="25"/>
  <c r="AB160" i="25"/>
  <c r="BJ159" i="25"/>
  <c r="BD159" i="25"/>
  <c r="AV159" i="25"/>
  <c r="V159" i="25"/>
  <c r="R159" i="25"/>
  <c r="L159" i="25"/>
  <c r="BR158" i="25"/>
  <c r="BL158" i="25"/>
  <c r="AX158" i="25"/>
  <c r="AP158" i="25"/>
  <c r="AF158" i="25"/>
  <c r="X158" i="25"/>
  <c r="T158" i="25"/>
  <c r="N158" i="25"/>
  <c r="BN157" i="25"/>
  <c r="BF157" i="25"/>
  <c r="AZ157" i="25"/>
  <c r="AR157" i="25"/>
  <c r="AL157" i="25"/>
  <c r="AH157" i="25"/>
  <c r="AD157" i="25"/>
  <c r="Z157" i="25"/>
  <c r="P157" i="25"/>
  <c r="BT156" i="25"/>
  <c r="BP156" i="25"/>
  <c r="BH156" i="25"/>
  <c r="BB156" i="25"/>
  <c r="AT156" i="25"/>
  <c r="AN156" i="25"/>
  <c r="AJ156" i="25"/>
  <c r="AB156" i="25"/>
  <c r="BJ155" i="25"/>
  <c r="BD155" i="25"/>
  <c r="AV155" i="25"/>
  <c r="V155" i="25"/>
  <c r="R155" i="25"/>
  <c r="L155" i="25"/>
  <c r="BR154" i="25"/>
  <c r="BL154" i="25"/>
  <c r="AX154" i="25"/>
  <c r="AP154" i="25"/>
  <c r="AF154" i="25"/>
  <c r="X154" i="25"/>
  <c r="T154" i="25"/>
  <c r="N154" i="25"/>
  <c r="BN153" i="25"/>
  <c r="BF153" i="25"/>
  <c r="AZ153" i="25"/>
  <c r="AR153" i="25"/>
  <c r="AL153" i="25"/>
  <c r="AH153" i="25"/>
  <c r="AD153" i="25"/>
  <c r="Z153" i="25"/>
  <c r="P153" i="25"/>
  <c r="BT152" i="25"/>
  <c r="BP152" i="25"/>
  <c r="BH152" i="25"/>
  <c r="BB152" i="25"/>
  <c r="AT152" i="25"/>
  <c r="AN152" i="25"/>
  <c r="AJ152" i="25"/>
  <c r="AB152" i="25"/>
  <c r="BJ150" i="25"/>
  <c r="BD150" i="25"/>
  <c r="AV150" i="25"/>
  <c r="V150" i="25"/>
  <c r="R150" i="25"/>
  <c r="L150" i="25"/>
  <c r="BR149" i="25"/>
  <c r="BL149" i="25"/>
  <c r="AX149" i="25"/>
  <c r="AP149" i="25"/>
  <c r="AF149" i="25"/>
  <c r="X149" i="25"/>
  <c r="T149" i="25"/>
  <c r="N149" i="25"/>
  <c r="BN148" i="25"/>
  <c r="BF148" i="25"/>
  <c r="AZ148" i="25"/>
  <c r="AR148" i="25"/>
  <c r="AL148" i="25"/>
  <c r="AH148" i="25"/>
  <c r="AD148" i="25"/>
  <c r="Z148" i="25"/>
  <c r="P148" i="25"/>
  <c r="BT147" i="25"/>
  <c r="BP147" i="25"/>
  <c r="BH147" i="25"/>
  <c r="BB147" i="25"/>
  <c r="AT147" i="25"/>
  <c r="AN147" i="25"/>
  <c r="AJ147" i="25"/>
  <c r="AB147" i="25"/>
  <c r="BJ146" i="25"/>
  <c r="BD146" i="25"/>
  <c r="AV146" i="25"/>
  <c r="V146" i="25"/>
  <c r="R146" i="25"/>
  <c r="L146" i="25"/>
  <c r="BR145" i="25"/>
  <c r="BL145" i="25"/>
  <c r="AX145" i="25"/>
  <c r="AP145" i="25"/>
  <c r="AF145" i="25"/>
  <c r="X145" i="25"/>
  <c r="T145" i="25"/>
  <c r="N145" i="25"/>
  <c r="BN144" i="25"/>
  <c r="BF144" i="25"/>
  <c r="AZ144" i="25"/>
  <c r="AR144" i="25"/>
  <c r="AL144" i="25"/>
  <c r="AH144" i="25"/>
  <c r="AD144" i="25"/>
  <c r="Z144" i="25"/>
  <c r="P144" i="25"/>
  <c r="BT143" i="25"/>
  <c r="BP143" i="25"/>
  <c r="BH143" i="25"/>
  <c r="BB143" i="25"/>
  <c r="AT143" i="25"/>
  <c r="AN143" i="25"/>
  <c r="AJ143" i="25"/>
  <c r="AB143" i="25"/>
  <c r="BJ142" i="25"/>
  <c r="BD142" i="25"/>
  <c r="AV142" i="25"/>
  <c r="V142" i="25"/>
  <c r="R142" i="25"/>
  <c r="L142" i="25"/>
  <c r="BR141" i="25"/>
  <c r="BL141" i="25"/>
  <c r="AX141" i="25"/>
  <c r="AP141" i="25"/>
  <c r="AF141" i="25"/>
  <c r="X141" i="25"/>
  <c r="T141" i="25"/>
  <c r="N141" i="25"/>
  <c r="BN140" i="25"/>
  <c r="BF140" i="25"/>
  <c r="AZ140" i="25"/>
  <c r="AR140" i="25"/>
  <c r="AL140" i="25"/>
  <c r="AH140" i="25"/>
  <c r="AD140" i="25"/>
  <c r="Z140" i="25"/>
  <c r="P140" i="25"/>
  <c r="BT139" i="25"/>
  <c r="BP139" i="25"/>
  <c r="BH139" i="25"/>
  <c r="BB139" i="25"/>
  <c r="AT139" i="25"/>
  <c r="AN139" i="25"/>
  <c r="AJ139" i="25"/>
  <c r="AB139" i="25"/>
  <c r="BJ138" i="25"/>
  <c r="BD138" i="25"/>
  <c r="AV138" i="25"/>
  <c r="V138" i="25"/>
  <c r="R138" i="25"/>
  <c r="L138" i="25"/>
  <c r="BR137" i="25"/>
  <c r="BL137" i="25"/>
  <c r="AX137" i="25"/>
  <c r="AP137" i="25"/>
  <c r="AF137" i="25"/>
  <c r="X137" i="25"/>
  <c r="T137" i="25"/>
  <c r="N137" i="25"/>
  <c r="BN136" i="25"/>
  <c r="BF136" i="25"/>
  <c r="AZ136" i="25"/>
  <c r="AR136" i="25"/>
  <c r="AL136" i="25"/>
  <c r="AH136" i="25"/>
  <c r="AD136" i="25"/>
  <c r="Z136" i="25"/>
  <c r="P136" i="25"/>
  <c r="BT135" i="25"/>
  <c r="BP135" i="25"/>
  <c r="BH135" i="25"/>
  <c r="BB135" i="25"/>
  <c r="AT135" i="25"/>
  <c r="AN135" i="25"/>
  <c r="AJ135" i="25"/>
  <c r="AB135" i="25"/>
  <c r="BJ134" i="25"/>
  <c r="BD134" i="25"/>
  <c r="AV134" i="25"/>
  <c r="V134" i="25"/>
  <c r="R134" i="25"/>
  <c r="L134" i="25"/>
  <c r="BR133" i="25"/>
  <c r="BL133" i="25"/>
  <c r="AX133" i="25"/>
  <c r="AP133" i="25"/>
  <c r="AF133" i="25"/>
  <c r="X133" i="25"/>
  <c r="T133" i="25"/>
  <c r="N133" i="25"/>
  <c r="BN132" i="25"/>
  <c r="BF132" i="25"/>
  <c r="AZ132" i="25"/>
  <c r="AR132" i="25"/>
  <c r="AL132" i="25"/>
  <c r="AH132" i="25"/>
  <c r="AD132" i="25"/>
  <c r="Z132" i="25"/>
  <c r="P132" i="25"/>
  <c r="BT131" i="25"/>
  <c r="BP131" i="25"/>
  <c r="BH131" i="25"/>
  <c r="BB131" i="25"/>
  <c r="AT131" i="25"/>
  <c r="AN131" i="25"/>
  <c r="AJ131" i="25"/>
  <c r="AB131" i="25"/>
  <c r="BJ130" i="25"/>
  <c r="BD130" i="25"/>
  <c r="AV130" i="25"/>
  <c r="V130" i="25"/>
  <c r="R130" i="25"/>
  <c r="L130" i="25"/>
  <c r="BR129" i="25"/>
  <c r="BL129" i="25"/>
  <c r="AX129" i="25"/>
  <c r="AP129" i="25"/>
  <c r="AF129" i="25"/>
  <c r="X129" i="25"/>
  <c r="T129" i="25"/>
  <c r="N129" i="25"/>
  <c r="BN128" i="25"/>
  <c r="BF128" i="25"/>
  <c r="AZ128" i="25"/>
  <c r="AR128" i="25"/>
  <c r="AL128" i="25"/>
  <c r="AH128" i="25"/>
  <c r="AD128" i="25"/>
  <c r="Z128" i="25"/>
  <c r="P128" i="25"/>
  <c r="BT127" i="25"/>
  <c r="BP127" i="25"/>
  <c r="BH127" i="25"/>
  <c r="BB127" i="25"/>
  <c r="AT127" i="25"/>
  <c r="AN127" i="25"/>
  <c r="AJ127" i="25"/>
  <c r="AB127" i="25"/>
  <c r="BJ126" i="25"/>
  <c r="BD126" i="25"/>
  <c r="AV126" i="25"/>
  <c r="V126" i="25"/>
  <c r="R126" i="25"/>
  <c r="L126" i="25"/>
  <c r="BR124" i="25"/>
  <c r="BL124" i="25"/>
  <c r="AX124" i="25"/>
  <c r="AP124" i="25"/>
  <c r="Z124" i="25"/>
  <c r="T124" i="25"/>
  <c r="L124" i="25"/>
  <c r="BP123" i="25"/>
  <c r="BF123" i="25"/>
  <c r="AX123" i="25"/>
  <c r="AN123" i="25"/>
  <c r="AH123" i="25"/>
  <c r="P123" i="25"/>
  <c r="BJ122" i="25"/>
  <c r="BB122" i="25"/>
  <c r="AR122" i="25"/>
  <c r="Z122" i="25"/>
  <c r="R122" i="25"/>
  <c r="BP121" i="25"/>
  <c r="AV121" i="25"/>
  <c r="T121" i="25"/>
  <c r="BF120" i="25"/>
  <c r="AR120" i="25"/>
  <c r="AH120" i="25"/>
  <c r="Z120" i="25"/>
  <c r="P120" i="25"/>
  <c r="BP119" i="25"/>
  <c r="BB119" i="25"/>
  <c r="AN119" i="25"/>
  <c r="BJ118" i="25"/>
  <c r="AV118" i="25"/>
  <c r="R118" i="25"/>
  <c r="BR117" i="25"/>
  <c r="AP117" i="25"/>
  <c r="AF117" i="25"/>
  <c r="X117" i="25"/>
  <c r="N117" i="25"/>
  <c r="BN116" i="25"/>
  <c r="AZ116" i="25"/>
  <c r="AL116" i="25"/>
  <c r="AD116" i="25"/>
  <c r="BT115" i="25"/>
  <c r="BH115" i="25"/>
  <c r="AT115" i="25"/>
  <c r="AJ115" i="25"/>
  <c r="AB115" i="25"/>
  <c r="BD114" i="25"/>
  <c r="BJ113" i="25"/>
  <c r="R113" i="25"/>
  <c r="AF112" i="25"/>
  <c r="N112" i="25"/>
  <c r="AZ111" i="25"/>
  <c r="AD111" i="25"/>
  <c r="BT110" i="25"/>
  <c r="AT110" i="25"/>
  <c r="AB110" i="25"/>
  <c r="BL107" i="25"/>
  <c r="T107" i="25"/>
  <c r="BF106" i="25"/>
  <c r="AH106" i="25"/>
  <c r="P106" i="25"/>
  <c r="BB105" i="25"/>
  <c r="AV103" i="25"/>
  <c r="BR102" i="25"/>
  <c r="AP102" i="25"/>
  <c r="X102" i="25"/>
  <c r="BN101" i="25"/>
  <c r="AL101" i="25"/>
  <c r="BH100" i="25"/>
  <c r="AJ100" i="25"/>
  <c r="BD99" i="25"/>
  <c r="L99" i="25"/>
  <c r="AX98" i="25"/>
  <c r="V97" i="25"/>
  <c r="BF95" i="25"/>
  <c r="P95" i="25"/>
  <c r="AV93" i="25"/>
  <c r="T91" i="25"/>
  <c r="BB89" i="25"/>
  <c r="BN86" i="25"/>
  <c r="AJ85" i="25"/>
  <c r="L84" i="25"/>
  <c r="AR82" i="25"/>
  <c r="AD78" i="25"/>
  <c r="P73" i="25"/>
  <c r="BB68" i="25"/>
  <c r="Z64" i="25"/>
  <c r="AZ51" i="25"/>
  <c r="L166" i="25"/>
  <c r="BR165" i="25"/>
  <c r="BL165" i="25"/>
  <c r="AX165" i="25"/>
  <c r="AP165" i="25"/>
  <c r="AF165" i="25"/>
  <c r="X165" i="25"/>
  <c r="T165" i="25"/>
  <c r="N165" i="25"/>
  <c r="BN164" i="25"/>
  <c r="BF164" i="25"/>
  <c r="AZ164" i="25"/>
  <c r="AR164" i="25"/>
  <c r="AL164" i="25"/>
  <c r="AH164" i="25"/>
  <c r="AD164" i="25"/>
  <c r="Z164" i="25"/>
  <c r="P164" i="25"/>
  <c r="BT163" i="25"/>
  <c r="BP163" i="25"/>
  <c r="BH163" i="25"/>
  <c r="BB163" i="25"/>
  <c r="AT163" i="25"/>
  <c r="AN163" i="25"/>
  <c r="AJ163" i="25"/>
  <c r="AB163" i="25"/>
  <c r="BJ162" i="25"/>
  <c r="BD162" i="25"/>
  <c r="AV162" i="25"/>
  <c r="V162" i="25"/>
  <c r="R162" i="25"/>
  <c r="L162" i="25"/>
  <c r="BR161" i="25"/>
  <c r="BL161" i="25"/>
  <c r="AX161" i="25"/>
  <c r="AP161" i="25"/>
  <c r="AF161" i="25"/>
  <c r="X161" i="25"/>
  <c r="T161" i="25"/>
  <c r="N161" i="25"/>
  <c r="BN160" i="25"/>
  <c r="BF160" i="25"/>
  <c r="AZ160" i="25"/>
  <c r="AR160" i="25"/>
  <c r="AL160" i="25"/>
  <c r="AH160" i="25"/>
  <c r="AD160" i="25"/>
  <c r="Z160" i="25"/>
  <c r="P160" i="25"/>
  <c r="BT159" i="25"/>
  <c r="BP159" i="25"/>
  <c r="BH159" i="25"/>
  <c r="BB159" i="25"/>
  <c r="AT159" i="25"/>
  <c r="AN159" i="25"/>
  <c r="AJ159" i="25"/>
  <c r="AB159" i="25"/>
  <c r="BJ158" i="25"/>
  <c r="BD158" i="25"/>
  <c r="AV158" i="25"/>
  <c r="V158" i="25"/>
  <c r="R158" i="25"/>
  <c r="L158" i="25"/>
  <c r="BR157" i="25"/>
  <c r="BL157" i="25"/>
  <c r="AX157" i="25"/>
  <c r="AP157" i="25"/>
  <c r="AF157" i="25"/>
  <c r="X157" i="25"/>
  <c r="T157" i="25"/>
  <c r="N157" i="25"/>
  <c r="BN156" i="25"/>
  <c r="BF156" i="25"/>
  <c r="AZ156" i="25"/>
  <c r="AR156" i="25"/>
  <c r="AL156" i="25"/>
  <c r="AH156" i="25"/>
  <c r="AD156" i="25"/>
  <c r="Z156" i="25"/>
  <c r="P156" i="25"/>
  <c r="BT155" i="25"/>
  <c r="BP155" i="25"/>
  <c r="BH155" i="25"/>
  <c r="BB155" i="25"/>
  <c r="AT155" i="25"/>
  <c r="AN155" i="25"/>
  <c r="AJ155" i="25"/>
  <c r="AB155" i="25"/>
  <c r="BJ154" i="25"/>
  <c r="BD154" i="25"/>
  <c r="AV154" i="25"/>
  <c r="V154" i="25"/>
  <c r="R154" i="25"/>
  <c r="L154" i="25"/>
  <c r="BR153" i="25"/>
  <c r="BL153" i="25"/>
  <c r="AX153" i="25"/>
  <c r="AP153" i="25"/>
  <c r="AF153" i="25"/>
  <c r="X153" i="25"/>
  <c r="T153" i="25"/>
  <c r="N153" i="25"/>
  <c r="BN152" i="25"/>
  <c r="BF152" i="25"/>
  <c r="AZ152" i="25"/>
  <c r="AR152" i="25"/>
  <c r="AL152" i="25"/>
  <c r="AH152" i="25"/>
  <c r="AD152" i="25"/>
  <c r="Z152" i="25"/>
  <c r="P152" i="25"/>
  <c r="BT150" i="25"/>
  <c r="BP150" i="25"/>
  <c r="BH150" i="25"/>
  <c r="BB150" i="25"/>
  <c r="AT150" i="25"/>
  <c r="AN150" i="25"/>
  <c r="AJ150" i="25"/>
  <c r="AB150" i="25"/>
  <c r="BJ149" i="25"/>
  <c r="BD149" i="25"/>
  <c r="AV149" i="25"/>
  <c r="V149" i="25"/>
  <c r="R149" i="25"/>
  <c r="L149" i="25"/>
  <c r="BR148" i="25"/>
  <c r="BL148" i="25"/>
  <c r="AX148" i="25"/>
  <c r="AP148" i="25"/>
  <c r="AF148" i="25"/>
  <c r="X148" i="25"/>
  <c r="T148" i="25"/>
  <c r="N148" i="25"/>
  <c r="BN147" i="25"/>
  <c r="BF147" i="25"/>
  <c r="AZ147" i="25"/>
  <c r="AR147" i="25"/>
  <c r="AL147" i="25"/>
  <c r="AH147" i="25"/>
  <c r="AD147" i="25"/>
  <c r="Z147" i="25"/>
  <c r="P147" i="25"/>
  <c r="BT146" i="25"/>
  <c r="BP146" i="25"/>
  <c r="BH146" i="25"/>
  <c r="BB146" i="25"/>
  <c r="AT146" i="25"/>
  <c r="AN146" i="25"/>
  <c r="AJ146" i="25"/>
  <c r="AB146" i="25"/>
  <c r="BJ145" i="25"/>
  <c r="BD145" i="25"/>
  <c r="AV145" i="25"/>
  <c r="V145" i="25"/>
  <c r="R145" i="25"/>
  <c r="L145" i="25"/>
  <c r="BR144" i="25"/>
  <c r="BL144" i="25"/>
  <c r="AX144" i="25"/>
  <c r="AP144" i="25"/>
  <c r="AF144" i="25"/>
  <c r="X144" i="25"/>
  <c r="T144" i="25"/>
  <c r="N144" i="25"/>
  <c r="BN143" i="25"/>
  <c r="BF143" i="25"/>
  <c r="AZ143" i="25"/>
  <c r="AR143" i="25"/>
  <c r="AL143" i="25"/>
  <c r="AH143" i="25"/>
  <c r="AD143" i="25"/>
  <c r="Z143" i="25"/>
  <c r="P143" i="25"/>
  <c r="BT142" i="25"/>
  <c r="BP142" i="25"/>
  <c r="BH142" i="25"/>
  <c r="BB142" i="25"/>
  <c r="AT142" i="25"/>
  <c r="AN142" i="25"/>
  <c r="AJ142" i="25"/>
  <c r="AB142" i="25"/>
  <c r="BJ141" i="25"/>
  <c r="BD141" i="25"/>
  <c r="AV141" i="25"/>
  <c r="V141" i="25"/>
  <c r="R141" i="25"/>
  <c r="L141" i="25"/>
  <c r="BR140" i="25"/>
  <c r="BL140" i="25"/>
  <c r="AX140" i="25"/>
  <c r="AP140" i="25"/>
  <c r="AF140" i="25"/>
  <c r="X140" i="25"/>
  <c r="T140" i="25"/>
  <c r="N140" i="25"/>
  <c r="BN139" i="25"/>
  <c r="BF139" i="25"/>
  <c r="AZ139" i="25"/>
  <c r="AR139" i="25"/>
  <c r="AL139" i="25"/>
  <c r="AH139" i="25"/>
  <c r="AD139" i="25"/>
  <c r="Z139" i="25"/>
  <c r="P139" i="25"/>
  <c r="BT138" i="25"/>
  <c r="BP138" i="25"/>
  <c r="BH138" i="25"/>
  <c r="BB138" i="25"/>
  <c r="AT138" i="25"/>
  <c r="AN138" i="25"/>
  <c r="AJ138" i="25"/>
  <c r="AB138" i="25"/>
  <c r="BJ137" i="25"/>
  <c r="BD137" i="25"/>
  <c r="AV137" i="25"/>
  <c r="V137" i="25"/>
  <c r="R137" i="25"/>
  <c r="L137" i="25"/>
  <c r="BR136" i="25"/>
  <c r="BL136" i="25"/>
  <c r="AX136" i="25"/>
  <c r="AP136" i="25"/>
  <c r="AF136" i="25"/>
  <c r="X136" i="25"/>
  <c r="T136" i="25"/>
  <c r="N136" i="25"/>
  <c r="BN135" i="25"/>
  <c r="BF135" i="25"/>
  <c r="AZ135" i="25"/>
  <c r="AR135" i="25"/>
  <c r="AL135" i="25"/>
  <c r="AH135" i="25"/>
  <c r="AD135" i="25"/>
  <c r="Z135" i="25"/>
  <c r="P135" i="25"/>
  <c r="BT134" i="25"/>
  <c r="BP134" i="25"/>
  <c r="BH134" i="25"/>
  <c r="BB134" i="25"/>
  <c r="AT134" i="25"/>
  <c r="AN134" i="25"/>
  <c r="AJ134" i="25"/>
  <c r="AB134" i="25"/>
  <c r="BJ133" i="25"/>
  <c r="BD133" i="25"/>
  <c r="AV133" i="25"/>
  <c r="V133" i="25"/>
  <c r="R133" i="25"/>
  <c r="L133" i="25"/>
  <c r="BR132" i="25"/>
  <c r="BL132" i="25"/>
  <c r="AX132" i="25"/>
  <c r="AP132" i="25"/>
  <c r="AF132" i="25"/>
  <c r="X132" i="25"/>
  <c r="T132" i="25"/>
  <c r="N132" i="25"/>
  <c r="BN131" i="25"/>
  <c r="BF131" i="25"/>
  <c r="AZ131" i="25"/>
  <c r="AR131" i="25"/>
  <c r="AL131" i="25"/>
  <c r="AH131" i="25"/>
  <c r="AD131" i="25"/>
  <c r="Z131" i="25"/>
  <c r="P131" i="25"/>
  <c r="BT130" i="25"/>
  <c r="BP130" i="25"/>
  <c r="BH130" i="25"/>
  <c r="BB130" i="25"/>
  <c r="AT130" i="25"/>
  <c r="AN130" i="25"/>
  <c r="AJ130" i="25"/>
  <c r="AB130" i="25"/>
  <c r="BJ129" i="25"/>
  <c r="BD129" i="25"/>
  <c r="AV129" i="25"/>
  <c r="V129" i="25"/>
  <c r="R129" i="25"/>
  <c r="L129" i="25"/>
  <c r="BR128" i="25"/>
  <c r="BL128" i="25"/>
  <c r="AX128" i="25"/>
  <c r="AP128" i="25"/>
  <c r="AF128" i="25"/>
  <c r="X128" i="25"/>
  <c r="T128" i="25"/>
  <c r="N128" i="25"/>
  <c r="BN127" i="25"/>
  <c r="BF127" i="25"/>
  <c r="AZ127" i="25"/>
  <c r="AR127" i="25"/>
  <c r="AL127" i="25"/>
  <c r="AH127" i="25"/>
  <c r="AD127" i="25"/>
  <c r="Z127" i="25"/>
  <c r="P127" i="25"/>
  <c r="BT126" i="25"/>
  <c r="BP126" i="25"/>
  <c r="BH126" i="25"/>
  <c r="BB126" i="25"/>
  <c r="AT126" i="25"/>
  <c r="AN126" i="25"/>
  <c r="AJ126" i="25"/>
  <c r="AB126" i="25"/>
  <c r="BJ124" i="25"/>
  <c r="BD124" i="25"/>
  <c r="AV124" i="25"/>
  <c r="AD124" i="25"/>
  <c r="X124" i="25"/>
  <c r="R124" i="25"/>
  <c r="BT123" i="25"/>
  <c r="BN123" i="25"/>
  <c r="AT123" i="25"/>
  <c r="AL123" i="25"/>
  <c r="AF123" i="25"/>
  <c r="AB123" i="25"/>
  <c r="N123" i="25"/>
  <c r="BH122" i="25"/>
  <c r="AZ122" i="25"/>
  <c r="AJ122" i="25"/>
  <c r="AD122" i="25"/>
  <c r="V122" i="25"/>
  <c r="BT121" i="25"/>
  <c r="BL121" i="25"/>
  <c r="BD121" i="25"/>
  <c r="AT121" i="25"/>
  <c r="R121" i="25"/>
  <c r="BR120" i="25"/>
  <c r="AP120" i="25"/>
  <c r="AF120" i="25"/>
  <c r="X120" i="25"/>
  <c r="N120" i="25"/>
  <c r="BN119" i="25"/>
  <c r="AZ119" i="25"/>
  <c r="AL119" i="25"/>
  <c r="AD119" i="25"/>
  <c r="BT118" i="25"/>
  <c r="BH118" i="25"/>
  <c r="AT118" i="25"/>
  <c r="AJ118" i="25"/>
  <c r="AB118" i="25"/>
  <c r="BD117" i="25"/>
  <c r="V117" i="25"/>
  <c r="L117" i="25"/>
  <c r="BL116" i="25"/>
  <c r="AX116" i="25"/>
  <c r="T116" i="25"/>
  <c r="BF115" i="25"/>
  <c r="AR115" i="25"/>
  <c r="AH115" i="25"/>
  <c r="Z115" i="25"/>
  <c r="P115" i="25"/>
  <c r="BP114" i="25"/>
  <c r="BB114" i="25"/>
  <c r="AN114" i="25"/>
  <c r="BD113" i="25"/>
  <c r="L113" i="25"/>
  <c r="AX112" i="25"/>
  <c r="AR111" i="25"/>
  <c r="Z111" i="25"/>
  <c r="BP110" i="25"/>
  <c r="AN110" i="25"/>
  <c r="AF107" i="25"/>
  <c r="N107" i="25"/>
  <c r="AZ106" i="25"/>
  <c r="AD106" i="25"/>
  <c r="BT105" i="25"/>
  <c r="AT105" i="25"/>
  <c r="AB105" i="25"/>
  <c r="V103" i="25"/>
  <c r="BL102" i="25"/>
  <c r="T102" i="25"/>
  <c r="BF101" i="25"/>
  <c r="AH101" i="25"/>
  <c r="P101" i="25"/>
  <c r="BB100" i="25"/>
  <c r="AV99" i="25"/>
  <c r="BR98" i="25"/>
  <c r="AP98" i="25"/>
  <c r="X98" i="25"/>
  <c r="BD97" i="25"/>
  <c r="L97" i="25"/>
  <c r="AR95" i="25"/>
  <c r="BP94" i="25"/>
  <c r="V92" i="25"/>
  <c r="BF90" i="25"/>
  <c r="BR87" i="25"/>
  <c r="AL86" i="25"/>
  <c r="AX83" i="25"/>
  <c r="Z82" i="25"/>
  <c r="BJ80" i="25"/>
  <c r="AF79" i="25"/>
  <c r="BT76" i="25"/>
  <c r="T74" i="25"/>
  <c r="AR72" i="25"/>
  <c r="AZ70" i="25"/>
  <c r="L63" i="25"/>
  <c r="B43" i="25" l="1"/>
  <c r="B44" i="25" s="1"/>
  <c r="B45" i="25" s="1"/>
  <c r="B47" i="25" s="1"/>
  <c r="B48" i="25" s="1"/>
  <c r="B49" i="25" s="1"/>
  <c r="B51" i="25" s="1"/>
  <c r="B52" i="25" s="1"/>
  <c r="B53" i="25" s="1"/>
  <c r="B54" i="25" s="1"/>
  <c r="B55" i="25" s="1"/>
  <c r="B57" i="25" s="1"/>
  <c r="B13" i="25"/>
  <c r="B14" i="25" s="1"/>
  <c r="B15" i="25" s="1"/>
  <c r="B17" i="25" s="1"/>
  <c r="B18" i="25" s="1"/>
  <c r="B19" i="25" s="1"/>
  <c r="B20" i="25" s="1"/>
  <c r="B21" i="25" s="1"/>
  <c r="B22" i="25" s="1"/>
  <c r="B23" i="25" s="1"/>
  <c r="B24" i="25" s="1"/>
  <c r="B25" i="25" s="1"/>
  <c r="B26" i="25" s="1"/>
  <c r="B27" i="25" s="1"/>
  <c r="B28" i="25" s="1"/>
  <c r="B29" i="25" s="1"/>
  <c r="B30" i="25" s="1"/>
  <c r="B31" i="25" s="1"/>
  <c r="B32" i="25" s="1"/>
  <c r="B34" i="25" s="1"/>
  <c r="B35" i="25" s="1"/>
  <c r="H165" i="25"/>
  <c r="H164" i="25"/>
  <c r="H163" i="25"/>
  <c r="H162" i="25"/>
  <c r="H161" i="25"/>
  <c r="H160" i="25"/>
  <c r="H159" i="25"/>
  <c r="H158" i="25"/>
  <c r="H157" i="25"/>
  <c r="H156" i="25"/>
  <c r="H155" i="25"/>
  <c r="H154" i="25"/>
  <c r="H153" i="25"/>
  <c r="H152" i="25"/>
  <c r="H150" i="25"/>
  <c r="H149" i="25"/>
  <c r="H148" i="25"/>
  <c r="H147" i="25"/>
  <c r="H146" i="25"/>
  <c r="H145" i="25"/>
  <c r="H144" i="25"/>
  <c r="H143" i="25"/>
  <c r="H142" i="25"/>
  <c r="H141" i="25"/>
  <c r="H140" i="25"/>
  <c r="F139" i="25"/>
  <c r="H139" i="25" s="1"/>
  <c r="H138" i="25"/>
  <c r="H137" i="25"/>
  <c r="H136" i="25"/>
  <c r="H135" i="25"/>
  <c r="H134" i="25"/>
  <c r="H133" i="25"/>
  <c r="H132" i="25"/>
  <c r="H131" i="25"/>
  <c r="H130" i="25"/>
  <c r="H129" i="25"/>
  <c r="H128" i="25"/>
  <c r="H127" i="25"/>
  <c r="H126" i="25"/>
  <c r="F123" i="25"/>
  <c r="H123" i="25" s="1"/>
  <c r="H122" i="25"/>
  <c r="H121" i="25"/>
  <c r="H120" i="25"/>
  <c r="F119" i="25"/>
  <c r="H119" i="25" s="1"/>
  <c r="H118" i="25"/>
  <c r="H117" i="25"/>
  <c r="H116" i="25"/>
  <c r="H115" i="25"/>
  <c r="H114" i="25"/>
  <c r="H113" i="25"/>
  <c r="H112" i="25"/>
  <c r="H111" i="25"/>
  <c r="F110" i="25"/>
  <c r="H110" i="25" s="1"/>
  <c r="H107" i="25"/>
  <c r="H106" i="25"/>
  <c r="H105" i="25"/>
  <c r="H103" i="25"/>
  <c r="H102" i="25"/>
  <c r="H101" i="25"/>
  <c r="H100" i="25"/>
  <c r="H99" i="25"/>
  <c r="H98" i="25"/>
  <c r="H97" i="25"/>
  <c r="H96" i="25"/>
  <c r="H95" i="25"/>
  <c r="H94" i="25"/>
  <c r="H93" i="25"/>
  <c r="H92" i="25"/>
  <c r="H91" i="25"/>
  <c r="H90" i="25"/>
  <c r="H89" i="25"/>
  <c r="H88" i="25"/>
  <c r="H87" i="25"/>
  <c r="H86" i="25"/>
  <c r="H85" i="25"/>
  <c r="H84" i="25"/>
  <c r="H83" i="25"/>
  <c r="H82" i="25"/>
  <c r="H81" i="25"/>
  <c r="H80" i="25"/>
  <c r="H79" i="25"/>
  <c r="H78" i="25"/>
  <c r="H76" i="25"/>
  <c r="H75" i="25"/>
  <c r="H74" i="25"/>
  <c r="H73" i="25"/>
  <c r="H72" i="25"/>
  <c r="H71" i="25"/>
  <c r="H70" i="25"/>
  <c r="H69" i="25"/>
  <c r="H68" i="25"/>
  <c r="H66" i="25"/>
  <c r="H65" i="25"/>
  <c r="H64" i="25"/>
  <c r="H63" i="25"/>
  <c r="H62" i="25"/>
  <c r="H60" i="25"/>
  <c r="H59" i="25"/>
  <c r="H58" i="25"/>
  <c r="H57" i="25"/>
  <c r="H55" i="25"/>
  <c r="H54" i="25"/>
  <c r="H53" i="25"/>
  <c r="H52" i="25"/>
  <c r="H51" i="25"/>
  <c r="H49" i="25"/>
  <c r="H48" i="25"/>
  <c r="H47" i="25"/>
  <c r="H45" i="25"/>
  <c r="H44" i="25"/>
  <c r="H43" i="25"/>
  <c r="H42" i="25"/>
  <c r="H40" i="25"/>
  <c r="H39" i="25"/>
  <c r="H37" i="25"/>
  <c r="H35" i="25"/>
  <c r="H34" i="25"/>
  <c r="H32" i="25"/>
  <c r="H31" i="25"/>
  <c r="H30" i="25"/>
  <c r="H29" i="25"/>
  <c r="H28" i="25"/>
  <c r="H27" i="25"/>
  <c r="H26" i="25"/>
  <c r="H25" i="25"/>
  <c r="H24" i="25"/>
  <c r="H23" i="25"/>
  <c r="H22" i="25"/>
  <c r="H21" i="25"/>
  <c r="H20" i="25"/>
  <c r="H19" i="25"/>
  <c r="H18" i="25"/>
  <c r="H17" i="25"/>
  <c r="H15" i="25"/>
  <c r="H14" i="25"/>
  <c r="H13" i="25"/>
  <c r="B59" i="25" l="1"/>
  <c r="B58" i="25"/>
  <c r="B60" i="25" s="1"/>
  <c r="B62" i="25" s="1"/>
  <c r="B63" i="25" s="1"/>
  <c r="B64" i="25" s="1"/>
  <c r="B65" i="25" s="1"/>
  <c r="B66" i="25" s="1"/>
  <c r="B68" i="25" s="1"/>
  <c r="B69" i="25" s="1"/>
  <c r="B70" i="25" s="1"/>
  <c r="B71" i="25" s="1"/>
  <c r="B72" i="25" s="1"/>
  <c r="B73" i="25" s="1"/>
  <c r="B74" i="25" s="1"/>
  <c r="B75" i="25" s="1"/>
  <c r="B76" i="25" s="1"/>
  <c r="B78" i="25" s="1"/>
  <c r="B79" i="25" s="1"/>
  <c r="B80" i="25" s="1"/>
  <c r="B81" i="25" s="1"/>
  <c r="B82" i="25" s="1"/>
  <c r="B83" i="25" s="1"/>
  <c r="B84" i="25" s="1"/>
  <c r="B85" i="25" s="1"/>
  <c r="B86" i="25" s="1"/>
  <c r="B87" i="25" s="1"/>
  <c r="B88" i="25" s="1"/>
  <c r="B89" i="25" s="1"/>
  <c r="B90" i="25" s="1"/>
  <c r="B91" i="25" s="1"/>
  <c r="B92" i="25" s="1"/>
  <c r="B93" i="25" s="1"/>
  <c r="B94" i="25" s="1"/>
  <c r="B95" i="25" s="1"/>
  <c r="B96" i="25" s="1"/>
  <c r="B97" i="25" s="1"/>
  <c r="B98" i="25" s="1"/>
  <c r="B99" i="25" s="1"/>
  <c r="B100" i="25" s="1"/>
  <c r="B101" i="25" s="1"/>
  <c r="B102" i="25" s="1"/>
  <c r="B103" i="25" s="1"/>
  <c r="B105" i="25" s="1"/>
  <c r="B106" i="25" s="1"/>
  <c r="B107" i="25" s="1"/>
  <c r="B109" i="25" s="1"/>
  <c r="B110" i="25" s="1"/>
  <c r="B111" i="25" s="1"/>
  <c r="B112" i="25" s="1"/>
  <c r="B113" i="25" s="1"/>
  <c r="B114" i="25" s="1"/>
  <c r="B115" i="25" s="1"/>
  <c r="B116" i="25" s="1"/>
  <c r="B117" i="25" s="1"/>
  <c r="B118" i="25" s="1"/>
  <c r="B119" i="25" s="1"/>
  <c r="B120" i="25" s="1"/>
  <c r="B121" i="25" s="1"/>
  <c r="B122" i="25" s="1"/>
  <c r="B123" i="25" s="1"/>
  <c r="B124" i="25" s="1"/>
  <c r="B126" i="25" s="1"/>
  <c r="B127" i="25" s="1"/>
  <c r="B128" i="25" s="1"/>
  <c r="B129" i="25" s="1"/>
  <c r="B130" i="25" s="1"/>
  <c r="B131" i="25" s="1"/>
  <c r="B132" i="25" s="1"/>
  <c r="B133" i="25" s="1"/>
  <c r="B134" i="25" s="1"/>
  <c r="B135" i="25" s="1"/>
  <c r="B136" i="25" s="1"/>
  <c r="B137" i="25" s="1"/>
  <c r="B138" i="25" s="1"/>
  <c r="B139" i="25" s="1"/>
  <c r="B140" i="25" s="1"/>
  <c r="B141" i="25" s="1"/>
  <c r="B142" i="25" s="1"/>
  <c r="B143" i="25" s="1"/>
  <c r="B144" i="25" s="1"/>
  <c r="B145" i="25" s="1"/>
  <c r="B146" i="25" s="1"/>
  <c r="B147" i="25" s="1"/>
  <c r="B148" i="25" s="1"/>
  <c r="B149" i="25" s="1"/>
  <c r="B150" i="25" s="1"/>
  <c r="B152" i="25" s="1"/>
  <c r="B153" i="25" s="1"/>
  <c r="B154" i="25" s="1"/>
  <c r="B155" i="25" s="1"/>
  <c r="B156" i="25" s="1"/>
  <c r="B157" i="25" s="1"/>
  <c r="B158" i="25" s="1"/>
  <c r="B159" i="25" s="1"/>
  <c r="B160" i="25" s="1"/>
  <c r="B161" i="25" s="1"/>
  <c r="B162" i="25" s="1"/>
  <c r="B163" i="25" s="1"/>
  <c r="B164" i="25" s="1"/>
  <c r="F124" i="25"/>
  <c r="H124" i="25" s="1"/>
  <c r="H166" i="25" s="1"/>
  <c r="G7" i="24"/>
  <c r="H168" i="23"/>
  <c r="H167" i="23"/>
  <c r="H170" i="25" l="1"/>
  <c r="H169" i="25"/>
  <c r="H168" i="25"/>
  <c r="E168" i="23"/>
  <c r="H172" i="25" l="1"/>
  <c r="H174" i="25" s="1"/>
  <c r="H176" i="25" s="1"/>
  <c r="K68" i="24"/>
  <c r="M19" i="24" l="1"/>
  <c r="M15" i="24" l="1"/>
  <c r="M16" i="24"/>
  <c r="M17" i="24"/>
  <c r="M18" i="24"/>
  <c r="M20" i="24"/>
  <c r="M21" i="24"/>
  <c r="M22" i="24"/>
  <c r="M23" i="24"/>
  <c r="M24" i="24"/>
  <c r="M25" i="24"/>
  <c r="H151" i="23" l="1"/>
  <c r="H152" i="23"/>
  <c r="H153" i="23"/>
  <c r="H154" i="23"/>
  <c r="H155" i="23"/>
  <c r="H156" i="23"/>
  <c r="H157" i="23"/>
  <c r="H158" i="23"/>
  <c r="H159" i="23"/>
  <c r="H160" i="23"/>
  <c r="H161" i="23"/>
  <c r="H162" i="23"/>
  <c r="H163" i="23"/>
  <c r="H150" i="23"/>
  <c r="H12" i="23" l="1"/>
  <c r="H13" i="23"/>
  <c r="H15" i="23"/>
  <c r="H16" i="23"/>
  <c r="H17" i="23"/>
  <c r="H18" i="23"/>
  <c r="H19" i="23"/>
  <c r="H20" i="23"/>
  <c r="H21" i="23"/>
  <c r="H22" i="23"/>
  <c r="H23" i="23"/>
  <c r="H24" i="23"/>
  <c r="H25" i="23"/>
  <c r="H26" i="23"/>
  <c r="H27" i="23"/>
  <c r="H28" i="23"/>
  <c r="H29" i="23"/>
  <c r="H30" i="23"/>
  <c r="H32" i="23"/>
  <c r="H33" i="23"/>
  <c r="H35" i="23"/>
  <c r="H37" i="23"/>
  <c r="H38" i="23"/>
  <c r="H40" i="23"/>
  <c r="H41" i="23"/>
  <c r="H42" i="23"/>
  <c r="H43" i="23"/>
  <c r="H45" i="23"/>
  <c r="H46" i="23"/>
  <c r="H47" i="23"/>
  <c r="H49" i="23"/>
  <c r="H50" i="23"/>
  <c r="H51" i="23"/>
  <c r="H52" i="23"/>
  <c r="H53" i="23"/>
  <c r="H55" i="23"/>
  <c r="H56" i="23"/>
  <c r="H57" i="23"/>
  <c r="H58" i="23"/>
  <c r="H60" i="23"/>
  <c r="H61" i="23"/>
  <c r="H62" i="23"/>
  <c r="H63" i="23"/>
  <c r="H64" i="23"/>
  <c r="H66" i="23"/>
  <c r="H67" i="23"/>
  <c r="H68" i="23"/>
  <c r="H69" i="23"/>
  <c r="H70" i="23"/>
  <c r="H71" i="23"/>
  <c r="H72" i="23"/>
  <c r="H73" i="23"/>
  <c r="H74" i="23"/>
  <c r="H76" i="23"/>
  <c r="H77" i="23"/>
  <c r="H78" i="23"/>
  <c r="H79" i="23"/>
  <c r="H80" i="23"/>
  <c r="H81" i="23"/>
  <c r="H82" i="23"/>
  <c r="H83" i="23"/>
  <c r="H84" i="23"/>
  <c r="H85" i="23"/>
  <c r="H86" i="23"/>
  <c r="H87" i="23"/>
  <c r="H88" i="23"/>
  <c r="H89" i="23"/>
  <c r="H90" i="23"/>
  <c r="H91" i="23"/>
  <c r="H92" i="23"/>
  <c r="H93" i="23"/>
  <c r="H94" i="23"/>
  <c r="H95" i="23"/>
  <c r="H96" i="23"/>
  <c r="H97" i="23"/>
  <c r="H98" i="23"/>
  <c r="H99" i="23"/>
  <c r="H100" i="23"/>
  <c r="H101" i="23"/>
  <c r="H103" i="23"/>
  <c r="H104" i="23"/>
  <c r="H105" i="23"/>
  <c r="H109" i="23"/>
  <c r="H110" i="23"/>
  <c r="H111" i="23"/>
  <c r="H112" i="23"/>
  <c r="H113" i="23"/>
  <c r="H114" i="23"/>
  <c r="H115" i="23"/>
  <c r="H116" i="23"/>
  <c r="H118" i="23"/>
  <c r="H119" i="23"/>
  <c r="H120" i="23"/>
  <c r="H124" i="23"/>
  <c r="H125" i="23"/>
  <c r="H126" i="23"/>
  <c r="H127" i="23"/>
  <c r="H128" i="23"/>
  <c r="H129" i="23"/>
  <c r="H130" i="23"/>
  <c r="H131" i="23"/>
  <c r="H132" i="23"/>
  <c r="H133" i="23"/>
  <c r="H134" i="23"/>
  <c r="H135" i="23"/>
  <c r="H136" i="23"/>
  <c r="H138" i="23"/>
  <c r="H139" i="23"/>
  <c r="H140" i="23"/>
  <c r="H141" i="23"/>
  <c r="H142" i="23"/>
  <c r="H143" i="23"/>
  <c r="H144" i="23"/>
  <c r="H145" i="23"/>
  <c r="H146" i="23"/>
  <c r="H147" i="23"/>
  <c r="H148" i="23"/>
  <c r="H11" i="23"/>
  <c r="F108" i="23" l="1"/>
  <c r="H108" i="23" s="1"/>
  <c r="F121" i="23"/>
  <c r="H121" i="23" s="1"/>
  <c r="F122" i="23" l="1"/>
  <c r="H122" i="23" s="1"/>
  <c r="F137" i="23" l="1"/>
  <c r="H137" i="23" s="1"/>
  <c r="F117" i="23"/>
  <c r="H117" i="23" s="1"/>
  <c r="H164" i="23" s="1"/>
  <c r="M32" i="24" l="1"/>
  <c r="M33" i="24"/>
  <c r="M34" i="24"/>
  <c r="M35" i="24"/>
  <c r="M36" i="24"/>
  <c r="M37" i="24"/>
  <c r="M38" i="24"/>
  <c r="M31" i="24"/>
  <c r="M14" i="24"/>
  <c r="M27" i="24" s="1"/>
  <c r="M39" i="24" l="1"/>
  <c r="J41" i="24"/>
  <c r="J23" i="3"/>
  <c r="J25" i="3"/>
  <c r="J43" i="24" l="1"/>
  <c r="J45" i="24" s="1"/>
  <c r="K71" i="24" s="1"/>
  <c r="J28" i="3"/>
  <c r="J26" i="3"/>
  <c r="J21" i="3"/>
  <c r="J20" i="3"/>
  <c r="K75" i="24" l="1"/>
  <c r="E170" i="23" s="1"/>
  <c r="E166" i="23"/>
  <c r="H166" i="23" s="1"/>
  <c r="H170" i="23" s="1"/>
  <c r="J41" i="3"/>
  <c r="K41" i="3" s="1"/>
  <c r="K28" i="3"/>
  <c r="K26" i="3"/>
  <c r="K25" i="3"/>
  <c r="K21" i="3"/>
  <c r="K18" i="3"/>
  <c r="K15" i="3"/>
  <c r="K40" i="3"/>
  <c r="J38" i="3"/>
  <c r="K38" i="3" s="1"/>
  <c r="J39" i="3"/>
  <c r="K39" i="3" s="1"/>
  <c r="J37" i="3"/>
  <c r="K37" i="3" s="1"/>
  <c r="K32" i="3"/>
  <c r="K23" i="3"/>
  <c r="K24" i="3"/>
  <c r="K20" i="3"/>
  <c r="K19" i="3"/>
  <c r="K17" i="3"/>
  <c r="K16" i="3"/>
  <c r="J31" i="3"/>
  <c r="K31" i="3" s="1"/>
  <c r="J30" i="3"/>
  <c r="K30" i="3" s="1"/>
  <c r="J27" i="3"/>
  <c r="K27" i="3" s="1"/>
  <c r="J13" i="3"/>
  <c r="K13" i="3" s="1"/>
  <c r="J14" i="3"/>
  <c r="K14" i="3" s="1"/>
  <c r="J22" i="3"/>
  <c r="K22" i="3" s="1"/>
  <c r="J12" i="3"/>
  <c r="K12" i="3" s="1"/>
  <c r="K75" i="3"/>
  <c r="K67" i="3"/>
  <c r="B60" i="3"/>
  <c r="B62" i="3" s="1"/>
  <c r="B63" i="3" s="1"/>
  <c r="B64" i="3" s="1"/>
  <c r="B65" i="3" s="1"/>
  <c r="B66" i="3" s="1"/>
  <c r="K56" i="3"/>
  <c r="K58" i="3" s="1"/>
  <c r="I56" i="3"/>
  <c r="B54" i="3"/>
  <c r="B55" i="3" s="1"/>
  <c r="B56" i="3" s="1"/>
  <c r="B57" i="3" s="1"/>
  <c r="K29" i="3"/>
  <c r="B12" i="3"/>
  <c r="B13" i="3" s="1"/>
  <c r="H172" i="23" l="1"/>
  <c r="H174" i="23" s="1"/>
  <c r="K69" i="3"/>
  <c r="K70" i="3" s="1"/>
  <c r="K44" i="3"/>
  <c r="K34" i="3"/>
  <c r="B14" i="3"/>
  <c r="B15" i="3"/>
  <c r="B16" i="3" s="1"/>
  <c r="B17" i="3" s="1"/>
  <c r="B18" i="3" s="1"/>
  <c r="B19" i="3" s="1"/>
  <c r="B20" i="3" s="1"/>
  <c r="B21" i="3" s="1"/>
  <c r="B22" i="3" s="1"/>
  <c r="B23" i="3" s="1"/>
  <c r="B24" i="3" s="1"/>
  <c r="B25" i="3" s="1"/>
  <c r="B26" i="3" s="1"/>
  <c r="K46" i="3" l="1"/>
  <c r="B28" i="3"/>
  <c r="B29" i="3" s="1"/>
  <c r="B30" i="3" s="1"/>
  <c r="B31" i="3" s="1"/>
  <c r="B32" i="3" s="1"/>
  <c r="B27" i="3"/>
  <c r="E4" i="3" l="1"/>
  <c r="K48" i="3" s="1"/>
  <c r="K72" i="3" s="1"/>
  <c r="K77" i="3" l="1"/>
</calcChain>
</file>

<file path=xl/sharedStrings.xml><?xml version="1.0" encoding="utf-8"?>
<sst xmlns="http://schemas.openxmlformats.org/spreadsheetml/2006/main" count="1565" uniqueCount="473">
  <si>
    <t>ITEM</t>
  </si>
  <si>
    <t>DESCRIPCION</t>
  </si>
  <si>
    <t>Unidad de Medida</t>
  </si>
  <si>
    <t>CANTIDAD</t>
  </si>
  <si>
    <t xml:space="preserve">               </t>
  </si>
  <si>
    <t xml:space="preserve">     </t>
  </si>
  <si>
    <t xml:space="preserve">            </t>
  </si>
  <si>
    <t xml:space="preserve">          PRELIMINARES                                                                                                  </t>
  </si>
  <si>
    <t>001</t>
  </si>
  <si>
    <t xml:space="preserve">10380          </t>
  </si>
  <si>
    <t xml:space="preserve">m3   </t>
  </si>
  <si>
    <t>002</t>
  </si>
  <si>
    <t>003</t>
  </si>
  <si>
    <t xml:space="preserve">M3   </t>
  </si>
  <si>
    <t xml:space="preserve">10002          </t>
  </si>
  <si>
    <t xml:space="preserve">               Demolición Bordillo con compresor + cargue y retir     </t>
  </si>
  <si>
    <t xml:space="preserve">ML   </t>
  </si>
  <si>
    <t xml:space="preserve">M2   </t>
  </si>
  <si>
    <t>004</t>
  </si>
  <si>
    <t>005</t>
  </si>
  <si>
    <t>006</t>
  </si>
  <si>
    <t>007</t>
  </si>
  <si>
    <t xml:space="preserve">12066          </t>
  </si>
  <si>
    <t xml:space="preserve">m2   </t>
  </si>
  <si>
    <t>008</t>
  </si>
  <si>
    <t>009</t>
  </si>
  <si>
    <t>010</t>
  </si>
  <si>
    <t>011</t>
  </si>
  <si>
    <t>012</t>
  </si>
  <si>
    <t>013</t>
  </si>
  <si>
    <t>014</t>
  </si>
  <si>
    <t xml:space="preserve">JG   </t>
  </si>
  <si>
    <t xml:space="preserve">UN   </t>
  </si>
  <si>
    <t xml:space="preserve">und  </t>
  </si>
  <si>
    <t>015</t>
  </si>
  <si>
    <t>016</t>
  </si>
  <si>
    <t>017</t>
  </si>
  <si>
    <t>018</t>
  </si>
  <si>
    <t xml:space="preserve">10684          </t>
  </si>
  <si>
    <t xml:space="preserve">12065          </t>
  </si>
  <si>
    <t xml:space="preserve">               Bordillo prefabricadoA-80(0.35x0.2x0.80m)ZV-conAtr     </t>
  </si>
  <si>
    <t xml:space="preserve">14777          </t>
  </si>
  <si>
    <t xml:space="preserve">               Compactación fondo de excavación con equipos livia     </t>
  </si>
  <si>
    <t xml:space="preserve">18             </t>
  </si>
  <si>
    <t xml:space="preserve">12506          </t>
  </si>
  <si>
    <t>SUBTOTAL</t>
  </si>
  <si>
    <t xml:space="preserve">10208          </t>
  </si>
  <si>
    <t xml:space="preserve">               Demolición pavimento asfaltico e=0.1 (corte disco+carg+retiro)   </t>
  </si>
  <si>
    <t xml:space="preserve">               Demolición Cimiento Concreto Reforzado (carg+retiro)                      </t>
  </si>
  <si>
    <t xml:space="preserve">          DEMOLICIONES, DESMONTES Y RETIROS                                                                                                  </t>
  </si>
  <si>
    <t xml:space="preserve">               Desmonte y retiro juegos infantiles(Máx.10eventos)     </t>
  </si>
  <si>
    <t xml:space="preserve">               Desmonte y retiro canecas                           </t>
  </si>
  <si>
    <t xml:space="preserve">10860          </t>
  </si>
  <si>
    <t xml:space="preserve">10882          </t>
  </si>
  <si>
    <t xml:space="preserve">10791          </t>
  </si>
  <si>
    <t xml:space="preserve">10538          </t>
  </si>
  <si>
    <t xml:space="preserve">11221          </t>
  </si>
  <si>
    <t xml:space="preserve">               Desmonte y Reubicación Poste AP 10 A 12 M+Base Conc.       </t>
  </si>
  <si>
    <t xml:space="preserve">          EXCAVACIONES CON RETIRO                                                                                  </t>
  </si>
  <si>
    <t xml:space="preserve">          NIVELACIÓN Y CONFORMACIÓN DEL TERRENO (Excav sin retiro)                                                      </t>
  </si>
  <si>
    <t xml:space="preserve">               Nivelación+Configuracion terreno Mater.Local Selec     </t>
  </si>
  <si>
    <t xml:space="preserve">10789          </t>
  </si>
  <si>
    <t xml:space="preserve">          CIMENTACIÓN                                                                                </t>
  </si>
  <si>
    <t xml:space="preserve">10099          </t>
  </si>
  <si>
    <t xml:space="preserve">15128          </t>
  </si>
  <si>
    <t xml:space="preserve">               Concreto de limpieza (solado) 1500 psi e=0.04 </t>
  </si>
  <si>
    <t xml:space="preserve">               Demol. manual anden conc e=0.1 incl. cargue-ret</t>
  </si>
  <si>
    <t xml:space="preserve">               Desmonte Banca Exist.(demol. de bases y retiro)</t>
  </si>
  <si>
    <t xml:space="preserve">               Desmonte y reinstalacion  señales civicas </t>
  </si>
  <si>
    <t xml:space="preserve">               Desmonte y retiro de luminaria fluorescente</t>
  </si>
  <si>
    <t xml:space="preserve">16678          </t>
  </si>
  <si>
    <t xml:space="preserve">          PISOS                                                                </t>
  </si>
  <si>
    <t xml:space="preserve">          PINTURA EXTERIORES                                                              </t>
  </si>
  <si>
    <t xml:space="preserve">               Pintura Baranda M-80 (2 MANOS)                         </t>
  </si>
  <si>
    <t xml:space="preserve"> 12198         </t>
  </si>
  <si>
    <t xml:space="preserve">          EMPRADIZACIÓN Y ARBORIZACIÓN                                                                                  </t>
  </si>
  <si>
    <t xml:space="preserve">               Empradizacion grama con semiilla ray-grass **          </t>
  </si>
  <si>
    <t xml:space="preserve">12671          </t>
  </si>
  <si>
    <t xml:space="preserve">               Perfilar taludes con tierra negra **                   </t>
  </si>
  <si>
    <t xml:space="preserve">10541          </t>
  </si>
  <si>
    <t xml:space="preserve">               Trasplante y bloqueo de arboles de 5 m a 10m**         </t>
  </si>
  <si>
    <t xml:space="preserve">10534          </t>
  </si>
  <si>
    <t xml:space="preserve">               Tala de arboles h= &gt; a 20 &lt; 25 m incluye transp**      </t>
  </si>
  <si>
    <t xml:space="preserve">11263          </t>
  </si>
  <si>
    <t xml:space="preserve">          SENDEROS Y ANDENES  EN ADOQUÍN                                                                                </t>
  </si>
  <si>
    <t xml:space="preserve">          ESCALERAS Y RAMPAS                                                                                            </t>
  </si>
  <si>
    <t xml:space="preserve">               Rampa  en concreto e=0.07  4.2-1blando+geotextil       </t>
  </si>
  <si>
    <t xml:space="preserve">               AFINADO PASOS ESCALERAS MORTERO 1:4                    </t>
  </si>
  <si>
    <t xml:space="preserve">               CONCRETO 3000PSI ESCALERAS(3000psi)+Antisol+Sika**     </t>
  </si>
  <si>
    <t xml:space="preserve"> 10152         </t>
  </si>
  <si>
    <t xml:space="preserve">   701         </t>
  </si>
  <si>
    <t xml:space="preserve"> 13199         </t>
  </si>
  <si>
    <t xml:space="preserve">               Bordillo en sitio 0.10*0.30 m 2500PSI Subbas IDRD      </t>
  </si>
  <si>
    <t xml:space="preserve">               Pieza de Remate  A-105 Rampa.                          </t>
  </si>
  <si>
    <t xml:space="preserve">12382          </t>
  </si>
  <si>
    <t xml:space="preserve">          CONFINAMIENTOS                                                                                                </t>
  </si>
  <si>
    <t xml:space="preserve">               Confinamiento interior en adoq cada 20 m2              </t>
  </si>
  <si>
    <t xml:space="preserve">12507          </t>
  </si>
  <si>
    <t xml:space="preserve">          MOBILIARIO URBANO                                                                                             </t>
  </si>
  <si>
    <t xml:space="preserve">               Baranda juegos infantiles M-80 con viga (sum+inst)     </t>
  </si>
  <si>
    <t xml:space="preserve"> 10203         </t>
  </si>
  <si>
    <t xml:space="preserve">          SEÑALIZACIÓN                                                                                                  </t>
  </si>
  <si>
    <t xml:space="preserve">               SEÑAL ORIENTADO 30X1,70  (SUM + INST)                  </t>
  </si>
  <si>
    <t xml:space="preserve">               Señal Informativa 1 Cara    (SUM + INST)               </t>
  </si>
  <si>
    <t xml:space="preserve"> 14755         </t>
  </si>
  <si>
    <t xml:space="preserve"> 14747         </t>
  </si>
  <si>
    <t xml:space="preserve">               Señal plano ubicacion parque (SUM + INST)              </t>
  </si>
  <si>
    <t>UN</t>
  </si>
  <si>
    <t>CALCULO A.I.U.</t>
  </si>
  <si>
    <t xml:space="preserve">COSTO DIRECTO ESTIMADO DE OBRA </t>
  </si>
  <si>
    <t>TERMINO ESTIMADO DE EJECUCIÓN DE OBRA</t>
  </si>
  <si>
    <t>ÍTEM</t>
  </si>
  <si>
    <t>A. ADMINISTRACIÓN</t>
  </si>
  <si>
    <t>1. COSTOS MENSUALES DE PERSONAL</t>
  </si>
  <si>
    <t>CARGO</t>
  </si>
  <si>
    <t>DEDICACIÓN
MES</t>
  </si>
  <si>
    <t>SALARIO (MES)</t>
  </si>
  <si>
    <t>FACTOR PRESTACIONAL</t>
  </si>
  <si>
    <t>N. MESES</t>
  </si>
  <si>
    <t>SALARIO + PRESTACIONES</t>
  </si>
  <si>
    <t>A</t>
  </si>
  <si>
    <t>B</t>
  </si>
  <si>
    <t>C</t>
  </si>
  <si>
    <t>D</t>
  </si>
  <si>
    <t>E</t>
  </si>
  <si>
    <t>F=A*B*C*D*E</t>
  </si>
  <si>
    <t>PERSONAL PROFESIONAL (Ingenieros y Otros)</t>
  </si>
  <si>
    <t>DIRECTOR DE OBRA</t>
  </si>
  <si>
    <t>RESIDENTE  DE OBRA</t>
  </si>
  <si>
    <t>RESIDENTE  ADMINISTRATIVO</t>
  </si>
  <si>
    <t>ASESOR HIDRÁULICO</t>
  </si>
  <si>
    <t>ASESOR ELECTRICO</t>
  </si>
  <si>
    <t>ASESOR ESTRUCTURAL</t>
  </si>
  <si>
    <t>ASESOR AMBIENTAL</t>
  </si>
  <si>
    <t>ESPECIALISTA PRESUPUESTOS Y PROGRAMACION</t>
  </si>
  <si>
    <t>ABOGADO</t>
  </si>
  <si>
    <t>TRABAJADOR SOCIAL</t>
  </si>
  <si>
    <t>MAESTRO DE OBRA</t>
  </si>
  <si>
    <t>CONTRA MAESTRO  DE OBRA</t>
  </si>
  <si>
    <t>RESIDENTE SST - COORDINADOR DE ALTURAS</t>
  </si>
  <si>
    <t>INGENIERO AUXILIAR</t>
  </si>
  <si>
    <t xml:space="preserve">INSPECTOR DE OBRA </t>
  </si>
  <si>
    <t>ALMACENISTA</t>
  </si>
  <si>
    <t>INSPECTOR SISOMA</t>
  </si>
  <si>
    <t>LABORATORISTA</t>
  </si>
  <si>
    <t>TOPÓGRAFO</t>
  </si>
  <si>
    <t>CADENERO 1</t>
  </si>
  <si>
    <t>CADENERO 2</t>
  </si>
  <si>
    <t>SUBBTOTAL COSTOS PERSONAL</t>
  </si>
  <si>
    <t>2. GASTOS OPERACIONALES MENSUALES</t>
  </si>
  <si>
    <t>DESCRIPCIÓN</t>
  </si>
  <si>
    <t>CANT.</t>
  </si>
  <si>
    <t>COSTO</t>
  </si>
  <si>
    <t>MESES</t>
  </si>
  <si>
    <t>VALOR ($)</t>
  </si>
  <si>
    <t>INSUMOS PARA OFICINA,( MOBILIARIO, COMUNICACIONES, SISTEMAS, DOTACIONES, EDICION DE INFORMES, PAPELERIA, PLANOS, MEDIO MAGNETICO, DOCUMENTOS Y COPIAS).</t>
  </si>
  <si>
    <t>ARRIENDO CAMPAMENTOS INCL. SERVICIOS PÚBLICOS PROVISIONALES</t>
  </si>
  <si>
    <t>INFORMES MENSUALES</t>
  </si>
  <si>
    <t>TARIFA MES - LABORATORIO - Estudios (Equipo completo)</t>
  </si>
  <si>
    <t xml:space="preserve">TARIFA MES- EQUIPO DE TOPOGRAFÍA </t>
  </si>
  <si>
    <t xml:space="preserve">SUBTOTAL GASTOS OPERACIONALES </t>
  </si>
  <si>
    <t>TOTAL COSTOS PERSONAL + GASTOS OPERACIONALES POR EL TÉRMINO DE EJECUCIÓN</t>
  </si>
  <si>
    <t>TOTAL COSTOS PERSONAL + GASTOS OPERACIONALES POR EL TÉRMINO DE EJECUCIÓN EN PORCENTAJE DEL COSTO DIRECTO</t>
  </si>
  <si>
    <t>3. IMPUESTOS Y GARANTÍAS</t>
  </si>
  <si>
    <t>IMPUESTOS</t>
  </si>
  <si>
    <t>IMPUESTO</t>
  </si>
  <si>
    <t>Contribución Especial (Impuesto de Guerra Ley 1738 DIC18-2014 prorroga 4 años)</t>
  </si>
  <si>
    <t>ICA (Ley 14 6jul1983, Res 219 25feb2004)</t>
  </si>
  <si>
    <t>GMF (Ley 1739 23dic2014 modifica el Estatuto Tributario)</t>
  </si>
  <si>
    <t>Retefuente</t>
  </si>
  <si>
    <t>SUBTOTAL IMPUESTOS</t>
  </si>
  <si>
    <t>TASA ASEGURADORA</t>
  </si>
  <si>
    <t>Cumplimiento</t>
  </si>
  <si>
    <t>GARANTIA UNICA</t>
  </si>
  <si>
    <t>Buen Manejo de Anticipo</t>
  </si>
  <si>
    <t>Salarios y Prestaciones Sociales</t>
  </si>
  <si>
    <t>Estabilidad de la Obra -Mantenimiento Periodico y Rutinario.</t>
  </si>
  <si>
    <t>Predios, labores y Operaciones- Vigencia (Decreto 1082 de 2015 Sección III)</t>
  </si>
  <si>
    <t>RESPONSABILIDAD CIVIL EXTRACONTRACTUAL</t>
  </si>
  <si>
    <t>SUBTOTAL GARANTÍAS</t>
  </si>
  <si>
    <t>TOTAL IMPUESTOS Y GARANTÍAS</t>
  </si>
  <si>
    <t>TOTAL IMPUESTOS Y GARANTÍAS EN PORCENTAJE DEL COSTO DIRECTO</t>
  </si>
  <si>
    <t>A. ADMINISTRACIÓN (1 + 2 + 3)</t>
  </si>
  <si>
    <t xml:space="preserve">I. IMPREVISTOS </t>
  </si>
  <si>
    <t>U. UTILIDAD</t>
  </si>
  <si>
    <t>IVA SOBRE LA  UTILIDAD</t>
  </si>
  <si>
    <t>A.I.U. (ADMINISTRACIÓN, IMPREVISTOS Y UTILIDAD)</t>
  </si>
  <si>
    <t>GARANTÍAS</t>
  </si>
  <si>
    <t>LT</t>
  </si>
  <si>
    <t xml:space="preserve">               Loseta IDUA50  p&lt;5% 4.2-2 Medio</t>
  </si>
  <si>
    <t>ml</t>
  </si>
  <si>
    <t>Kg</t>
  </si>
  <si>
    <t xml:space="preserve">          REDES HIDRO SANITARIAS                                                                               </t>
  </si>
  <si>
    <t xml:space="preserve">          REDES ELÉCTRICAS</t>
  </si>
  <si>
    <t xml:space="preserve">               Ductería Enterrada PVC 2 Ø3"</t>
  </si>
  <si>
    <t xml:space="preserve">               Cámara de Inspección Cuadrada según CS 274 de CODENSA.</t>
  </si>
  <si>
    <t>GLN</t>
  </si>
  <si>
    <t>un</t>
  </si>
  <si>
    <t>019</t>
  </si>
  <si>
    <t xml:space="preserve">               Cañuela T-C prefabricada (A-120) (canal)**</t>
  </si>
  <si>
    <t>020</t>
  </si>
  <si>
    <t>021</t>
  </si>
  <si>
    <t xml:space="preserve">               SumideroCaja LateralSL-100 en concreto</t>
  </si>
  <si>
    <t xml:space="preserve">               Demolición Muro 0.15 (Trasi+retir)        </t>
  </si>
  <si>
    <t xml:space="preserve">               Excavacion manual sin retiro mas acopio **</t>
  </si>
  <si>
    <t xml:space="preserve">               Tuberia PVC. ALL 4" Exca y relleno recebo **</t>
  </si>
  <si>
    <t>OBRAS CIVILES</t>
  </si>
  <si>
    <t>REDES</t>
  </si>
  <si>
    <t xml:space="preserve">               Tuberia d=10" 250 MM NOVAFORT</t>
  </si>
  <si>
    <t xml:space="preserve">               Caja de inspección 0.60mx0.60m</t>
  </si>
  <si>
    <t xml:space="preserve">               Caja de inspección 0.80mx0.80m</t>
  </si>
  <si>
    <t xml:space="preserve">               Filtro geodren planar tuberia 100 mm h=1.0 **</t>
  </si>
  <si>
    <t xml:space="preserve">               Poste M-130 (Sum+Instal) **</t>
  </si>
  <si>
    <t xml:space="preserve">               Cable 3Nº4 AWG (Sum+Instal) Aluminio</t>
  </si>
  <si>
    <t xml:space="preserve">               BAJANTE EN TUBO IMC Ø2"(Inc. curva +</t>
  </si>
  <si>
    <t xml:space="preserve">               Barraje BT preformado 500 A 6x1/2 para caja CS</t>
  </si>
  <si>
    <t xml:space="preserve">               AdoqArcill(1/4x26) e=0.06 p&lt;5%</t>
  </si>
  <si>
    <t xml:space="preserve">               Tuberia Novafort d=160mm **</t>
  </si>
  <si>
    <t xml:space="preserve">               Demolición Escalera Mampost</t>
  </si>
  <si>
    <t>FONDO DE DESARROLLO LOCAL DE PUENTE ARANDA</t>
  </si>
  <si>
    <t>023</t>
  </si>
  <si>
    <t>024</t>
  </si>
  <si>
    <t>025</t>
  </si>
  <si>
    <t xml:space="preserve">               Localización y replanteo con equipo</t>
  </si>
  <si>
    <t xml:space="preserve">               Arbol Yarumo (Siemb+Caja+Tier. Abonada+Tutor)**      </t>
  </si>
  <si>
    <t>CERRAMIENTOS OBRA</t>
  </si>
  <si>
    <t>SEÑALIZACIÓN VEHICULAR Y DE OBRA - VALLA INFORMATIVA</t>
  </si>
  <si>
    <t>3.1.1</t>
  </si>
  <si>
    <t>3.1.2</t>
  </si>
  <si>
    <t>3.1.3</t>
  </si>
  <si>
    <t>3.1.4</t>
  </si>
  <si>
    <t>3.1.5</t>
  </si>
  <si>
    <t>GARANTIAS</t>
  </si>
  <si>
    <t>3.2.1</t>
  </si>
  <si>
    <t>3.2.2</t>
  </si>
  <si>
    <t>3.2.3</t>
  </si>
  <si>
    <t>3.2.4</t>
  </si>
  <si>
    <t>3.2.5</t>
  </si>
  <si>
    <t xml:space="preserve">               Desm. y reinst. Baranda juegos inf. M-80 con</t>
  </si>
  <si>
    <t xml:space="preserve">               Ciment.Con3.500Aireinc.0.35% sinRef+FormMade     </t>
  </si>
  <si>
    <t xml:space="preserve">               Desmonte estruc baloncesto con demol base</t>
  </si>
  <si>
    <t>PROVISIONALES DE OBRA - TABLEROS Y MEDIDORES</t>
  </si>
  <si>
    <t xml:space="preserve">               Geocelda Neoweb H=12cm A=2.50m Sum + Insta</t>
  </si>
  <si>
    <t xml:space="preserve">               Descapote Mecánico y Retiro  (e=10).                                          </t>
  </si>
  <si>
    <t xml:space="preserve">               Demarcacion pintura trafico a=0.1</t>
  </si>
  <si>
    <t xml:space="preserve">               ACERO DE REFUERZO 60000 </t>
  </si>
  <si>
    <t xml:space="preserve">               Pieza de Remate A-85 Rampa.</t>
  </si>
  <si>
    <t xml:space="preserve">               Franja Concreto Ajuste</t>
  </si>
  <si>
    <t xml:space="preserve">               Muro BANCA 60cm</t>
  </si>
  <si>
    <t xml:space="preserve">               Muro BANCA 40cm</t>
  </si>
  <si>
    <t xml:space="preserve">               Golosa</t>
  </si>
  <si>
    <t>026</t>
  </si>
  <si>
    <t>027</t>
  </si>
  <si>
    <t>028</t>
  </si>
  <si>
    <t>029</t>
  </si>
  <si>
    <t xml:space="preserve">12503          </t>
  </si>
  <si>
    <t xml:space="preserve">12504          </t>
  </si>
  <si>
    <t xml:space="preserve">               RellenoReceboCemento 4% compact Base granular </t>
  </si>
  <si>
    <t xml:space="preserve">               Recebo cemento compactado AfirmadGranul</t>
  </si>
  <si>
    <t xml:space="preserve">               Sardinel prefabricado A100</t>
  </si>
  <si>
    <t xml:space="preserve">               SIST PUESTA A TIERRA S/E </t>
  </si>
  <si>
    <t xml:space="preserve">               Demol. anden Adoquín e=0.1 incl. cargue-ret</t>
  </si>
  <si>
    <t xml:space="preserve">               Demolición de piso loseta en concreto</t>
  </si>
  <si>
    <t xml:space="preserve">               Demarcacion pintura trafico Color Terracota</t>
  </si>
  <si>
    <t xml:space="preserve">               Loseta táctil concreto espesor 0.06 pendiente &lt;5% Geot-2099</t>
  </si>
  <si>
    <t xml:space="preserve">               Loseta táctil demarcador viál amarilla</t>
  </si>
  <si>
    <t xml:space="preserve">               Franja en Concreto Ocre según diseños - fundida en sitio 2.500PSI</t>
  </si>
  <si>
    <t xml:space="preserve">               Excavación Mecánica (200m3/Día), con retiro 30Km    </t>
  </si>
  <si>
    <t xml:space="preserve">               Piso Caucho reciclado 6cm (EPDM 1cm+SBR 5cm sum+inst)     </t>
  </si>
  <si>
    <t xml:space="preserve">               Corte en asfalto con cortadora disco 14"</t>
  </si>
  <si>
    <t xml:space="preserve">ML  </t>
  </si>
  <si>
    <t xml:space="preserve">               Reposición en asfalto</t>
  </si>
  <si>
    <t xml:space="preserve">               Luminaria (24 Leds) 15W-700mA-6800Lm</t>
  </si>
  <si>
    <t xml:space="preserve">               Luminaria (24 Leds) 52W-700mA-6800Lm</t>
  </si>
  <si>
    <t xml:space="preserve">               Luminaria (24 Leds) 56W-700mA-6800Lm</t>
  </si>
  <si>
    <t xml:space="preserve">               Luminaria (24 Leds) 66W-700mA-6800Lm</t>
  </si>
  <si>
    <t xml:space="preserve">               Demol pav asfaltico e=0.1</t>
  </si>
  <si>
    <t>Un</t>
  </si>
  <si>
    <t xml:space="preserve">               Suministro e Instalación Platina</t>
  </si>
  <si>
    <t xml:space="preserve">               SISTEMA DE PUESTA A TIERRA VARILLA 5/8" X</t>
  </si>
  <si>
    <t xml:space="preserve">               SUM.MONT E INST. BRAZO LUMINARIAX</t>
  </si>
  <si>
    <t xml:space="preserve">               Empalme en derivación (91B1) Juego x 2 unidades (suministro e instalacion)</t>
  </si>
  <si>
    <t xml:space="preserve">               CABLE COBRE DESNUDO No. 2/0 AWG</t>
  </si>
  <si>
    <t xml:space="preserve">               Cable cobre #2 AWG THHN (Suministro + Instalacion)</t>
  </si>
  <si>
    <t xml:space="preserve">               Desmonte y retiro de luminaria Alumb Publico**</t>
  </si>
  <si>
    <t xml:space="preserve">               DESMONTE Y RETIRO. POSTE AP 10 A 12 M**</t>
  </si>
  <si>
    <t xml:space="preserve">               Suministro e instalación de Luminaria RALED II 32 LED NW 4000K. 120/277V. RA02SII. 35W-Potencia total 37W Incluye Fotocelda. Marca: ROY ALPHA. TIPO CODENSA. - Según diseño aprobado</t>
  </si>
  <si>
    <t xml:space="preserve">               Suministro e instalación de Luminaria RALED II 48 LED NW. RA02SII. 52W. Potencia total 54W 4000K. 120/277V. Con Fotocelda. Marca: ROY ALPHA. Según diseño aprobado. </t>
  </si>
  <si>
    <t xml:space="preserve">               Suministro e instalación de Luminaria RALED III 80 LED NW. RA02SII Lúmenes. 178W Potencia Actual 175W. . 4000K. 120/277V. Con Fotocelda. . Marca: ROY ALPHA. Según diseño aprobado.</t>
  </si>
  <si>
    <t>022</t>
  </si>
  <si>
    <t xml:space="preserve">               Pozo de Inspección A.LL. - red de Desagües</t>
  </si>
  <si>
    <t xml:space="preserve">               Caja de Inspección A.LL. - red de Desagües</t>
  </si>
  <si>
    <t>7311 IDU</t>
  </si>
  <si>
    <t>4553 IDU</t>
  </si>
  <si>
    <t xml:space="preserve">               Tubería P.V.C - A.LL.10" - red de Desagües</t>
  </si>
  <si>
    <t>8792 IDU</t>
  </si>
  <si>
    <t>CIO / CODIGO</t>
  </si>
  <si>
    <t>PRECIO UNITARIO</t>
  </si>
  <si>
    <t>BIOSEGURIDAD</t>
  </si>
  <si>
    <t>ALCOHOL ANTICEPTICO (ALCOHOL AL 70%)</t>
  </si>
  <si>
    <t>IDU12002</t>
  </si>
  <si>
    <t>TOALLAS DE PAPEL PARA MANOS TIPO Z DOBLE HOJA (PAQUETE 150 HOJAS)</t>
  </si>
  <si>
    <t>DISPENSADOR PLASTICO DE TOALLAS TIPO Z</t>
  </si>
  <si>
    <t>IDU12003</t>
  </si>
  <si>
    <t>IDU12004</t>
  </si>
  <si>
    <t>IDU12005</t>
  </si>
  <si>
    <t>MESA PLASTICA DE 0,72m*0,72m*,072m</t>
  </si>
  <si>
    <t>IDU12006</t>
  </si>
  <si>
    <t>TERMOMETRO INFRARROJO PARA USO EN HUMANOS LIBRE DE CONTACTO IMPERMEABLE</t>
  </si>
  <si>
    <t>IDU12010</t>
  </si>
  <si>
    <t>JABON LIQUIDO PARA MANOS</t>
  </si>
  <si>
    <t>IDU12011</t>
  </si>
  <si>
    <t>LAVAMANOS PORTATIL EN ACERO INOXIDABLE CON DOS TANQUE PARA AGUA LIMPIA  Y  RESIDUAL DE 20 LT C/U</t>
  </si>
  <si>
    <t>IDU12015</t>
  </si>
  <si>
    <t xml:space="preserve">GEL ANTIBACTERIAL ANTISEPTICO PARA MANOS SIN EJUAGUE </t>
  </si>
  <si>
    <t>IDU12017</t>
  </si>
  <si>
    <t>FUMIGADORA DE ESPALDA ASPERSOR BOMBA MANUAL 20 LT, DESINFECCION</t>
  </si>
  <si>
    <t>IDU12022</t>
  </si>
  <si>
    <t>OVEROL TIVEK BLANCO</t>
  </si>
  <si>
    <t>IDU12030</t>
  </si>
  <si>
    <t>CANECA PLASTICA CON TAPA 60LT</t>
  </si>
  <si>
    <t>IDU12031</t>
  </si>
  <si>
    <t>TAPABOCAS N-95 SIN FILTRO</t>
  </si>
  <si>
    <t>TAPABOCAS DESECHABLE</t>
  </si>
  <si>
    <t>IDU12039</t>
  </si>
  <si>
    <t>MONOGAFAS CON VENTILACION DIRECTA</t>
  </si>
  <si>
    <t>IDU12025</t>
  </si>
  <si>
    <t>PAR</t>
  </si>
  <si>
    <t>PRESUPUESTO</t>
  </si>
  <si>
    <t>1- COSTOS DIRECTOS</t>
  </si>
  <si>
    <t>2- COSTOS INDIRECTOS</t>
  </si>
  <si>
    <t>TOTAL COSTOS DIRECTOS:</t>
  </si>
  <si>
    <t xml:space="preserve">A. ADMINISTRACIÓN </t>
  </si>
  <si>
    <t xml:space="preserve">PRESUPUESTO: </t>
  </si>
  <si>
    <t>CALCULO DEL AIU</t>
  </si>
  <si>
    <t>SECRETARIA</t>
  </si>
  <si>
    <t>TARIFA IDU</t>
  </si>
  <si>
    <t>CATEGORIA 5</t>
  </si>
  <si>
    <t>CATEGORIA 7</t>
  </si>
  <si>
    <t>EXPERIENCIA</t>
  </si>
  <si>
    <t>ING CIVIL O ARQ  CON 3 AÑOS DE EXPERIENCIA Y 2 PROYECTOS DE CONSTRUCCION TEMAS ESPACIO PUBLICO</t>
  </si>
  <si>
    <t>CATEGORIA 8</t>
  </si>
  <si>
    <t>PROFESIONAL AMBIENTAL Y SST</t>
  </si>
  <si>
    <t>PROFESIONAL SOCIAL</t>
  </si>
  <si>
    <t>TOPOGRAFO INSPECTOR</t>
  </si>
  <si>
    <t>BACHILLER TITULADO</t>
  </si>
  <si>
    <t>SECRETARIA 1</t>
  </si>
  <si>
    <t>INSPECTOR 1</t>
  </si>
  <si>
    <t>CURSO/ SENA</t>
  </si>
  <si>
    <t>ING FORESTAL  CON 3 AÑOS DE EXPERIENCIA Y 2 PROYECTOS DE CONSTRUCCION TEMAS ESPACIO PUBLICO</t>
  </si>
  <si>
    <t>ING FORESTAL</t>
  </si>
  <si>
    <t>MESES/TOTAL</t>
  </si>
  <si>
    <t>ING AMBIENTAL   CON 2 AÑOS DE EXPERIENCIA Y 2 PROYECTOS DE CONSTRUCCION TEMAS ESPACIO PUBLICO</t>
  </si>
  <si>
    <t>TRABAJADOR SOCIAL / PSICOLOGO / COMUNICADOR SOCIAL CON 2 AÑOS DE EXPERIENCIA Y 2 PROYECTOS DE CONSTRUCCION TEMAS ESPACIO PUBLICO</t>
  </si>
  <si>
    <t>CON  CON 2 AÑOS DE EXPERIENCIA Y 2 PROYECTO DE CONSTRUCCION TEMAS ESPACIO PUBLICO</t>
  </si>
  <si>
    <t xml:space="preserve">1. COSTO DIRECTO ESTIMADO DE OBRA </t>
  </si>
  <si>
    <t>SUBTOTAL GASTOS OPERACIONALES</t>
  </si>
  <si>
    <t>RESIDENTE  ADMINISTRATIVO (Sistemas de calidad, PMT, Informes, actas)</t>
  </si>
  <si>
    <t>EJECUTAR A PRECIOS UNITARIOS FIJOS, LA CONSTRUCCIÓN DEL PARQUE VECINAL BARRIO PRADERA NORTE (ANTES SALAZAR GOMEZ) CODIGO IDRD 16-053 DE CONFORMIDAD CON LOS DISEÑOS, PLIEGOS DE CONDICIONES Y DEMÁS DOCUMENTOS DEL PROCESO DE SELECCIÓN”PARQUE PRADERA NORTE COD IDRD 16-053</t>
  </si>
  <si>
    <t>TOTAL COSTOS INDIRECTOS:</t>
  </si>
  <si>
    <t>APU</t>
  </si>
  <si>
    <t xml:space="preserve">               Red Piramidal Pequeña (sum+inst)     </t>
  </si>
  <si>
    <t xml:space="preserve">               Torre Puente Deslizadero (sum+inst)     </t>
  </si>
  <si>
    <t xml:space="preserve">               Balancín Rotatorio (sum+inst)     </t>
  </si>
  <si>
    <t xml:space="preserve">               Carrusel Orbital Inclinado (sum+inst)     </t>
  </si>
  <si>
    <t xml:space="preserve">               Banco Abdomen Inclinado (sum+inst)     </t>
  </si>
  <si>
    <t xml:space="preserve">               Flexión Triceps Sencillo (sum+inst)     </t>
  </si>
  <si>
    <t xml:space="preserve">               Muelle Estrella (sum+inst)     </t>
  </si>
  <si>
    <t xml:space="preserve">               Circuito Medieval Multifunción (sum+inst)     </t>
  </si>
  <si>
    <t xml:space="preserve">               Muelle Sillas Dobles (sum+inst)     </t>
  </si>
  <si>
    <t xml:space="preserve">               Modulo Domina (sum+inst)     </t>
  </si>
  <si>
    <t xml:space="preserve">               Multifuncional 6 Torres (sum+inst)     </t>
  </si>
  <si>
    <t xml:space="preserve">               Modulo Barra Fija Abdomen (sum+inst)     </t>
  </si>
  <si>
    <t xml:space="preserve">               Modulo Remo (sum+inst)     </t>
  </si>
  <si>
    <t xml:space="preserve">               Modulo Sky (sum+inst)     </t>
  </si>
  <si>
    <t xml:space="preserve">               Prensa de Pecho - Jalón Espalda (sum+inst)     </t>
  </si>
  <si>
    <t xml:space="preserve">               Modulo Escalador (sum+inst)     </t>
  </si>
  <si>
    <t xml:space="preserve">               T-Doble (sum+inst)     </t>
  </si>
  <si>
    <t xml:space="preserve">               Doble Flexión Pierna (sum+inst)     </t>
  </si>
  <si>
    <t xml:space="preserve">               ESTACIÓN DE AJEDREZ URBANO (sum+inst)     </t>
  </si>
  <si>
    <t xml:space="preserve">               Banca en concreto Rectangular 2.0X0.50m (sum+inst)     </t>
  </si>
  <si>
    <t xml:space="preserve">               Banca en concreto 0.60X0.80m (sum+inst)     </t>
  </si>
  <si>
    <t xml:space="preserve">               Caneca doble acero inoxidable (sum+inst)     </t>
  </si>
  <si>
    <t>ING CIVIL O ARQ QUE CUMPLA CONDICIONES REQUERIDAS EN EL ANEXO TECNICO</t>
  </si>
  <si>
    <t>ING CIVIL O ARQ QUE CUMPLA CONDICIONES REQUERIDAS EN EN EL ANEXO TECNICO</t>
  </si>
  <si>
    <t>Ica sobre el contrato</t>
  </si>
  <si>
    <t>RETE FUENTE (sobre el contrato)</t>
  </si>
  <si>
    <t>Estampilla Pedagogica</t>
  </si>
  <si>
    <t>RETE IVA</t>
  </si>
  <si>
    <t>Ley 1106 del 22/!2/2006</t>
  </si>
  <si>
    <t>PROPONENTE #1</t>
  </si>
  <si>
    <t>PROPONENTE #3</t>
  </si>
  <si>
    <t>PROPONENTE #4</t>
  </si>
  <si>
    <t>PROPONENTE #5</t>
  </si>
  <si>
    <t>PROPONENTE #7</t>
  </si>
  <si>
    <t>PROPONENTE #8</t>
  </si>
  <si>
    <t>PROPONENTE #11</t>
  </si>
  <si>
    <t>PROPONENTE #12</t>
  </si>
  <si>
    <t>PROPONENTE #13</t>
  </si>
  <si>
    <t>PROPONENTE #14</t>
  </si>
  <si>
    <t>PROPONENTE #17</t>
  </si>
  <si>
    <t>PROPONENTE #20</t>
  </si>
  <si>
    <t>PROPONENTE #21</t>
  </si>
  <si>
    <t>PROPONENTE #22</t>
  </si>
  <si>
    <t>PROPONENTE #25</t>
  </si>
  <si>
    <t>PROPONENTE #26</t>
  </si>
  <si>
    <t>PROPONENTE #28</t>
  </si>
  <si>
    <t>PROPONENTE #29</t>
  </si>
  <si>
    <t>PROPONENTE #30</t>
  </si>
  <si>
    <t>PROPONENTE #31</t>
  </si>
  <si>
    <t>PROPONENTE #32</t>
  </si>
  <si>
    <t>PROPONENTE #33</t>
  </si>
  <si>
    <t>PROPONENTE #34</t>
  </si>
  <si>
    <t>PROPONENTE #35</t>
  </si>
  <si>
    <t>PROPONENTE #37</t>
  </si>
  <si>
    <t>PROPONENTE #38</t>
  </si>
  <si>
    <t>PROPONENTE #39</t>
  </si>
  <si>
    <t>PROPONENTE #40</t>
  </si>
  <si>
    <t>PROPONENTE #41</t>
  </si>
  <si>
    <t>PROPONENTE #42</t>
  </si>
  <si>
    <t>PROPONENTE #44</t>
  </si>
  <si>
    <t>PROPONENTE #46</t>
  </si>
  <si>
    <t>HABILITADO</t>
  </si>
  <si>
    <t>SI</t>
  </si>
  <si>
    <t>NO</t>
  </si>
  <si>
    <t>VR. UNITARIO PROPUESTO</t>
  </si>
  <si>
    <t>VALIDACION</t>
  </si>
  <si>
    <t>CUMPLE</t>
  </si>
  <si>
    <t>NO CUMPLE</t>
  </si>
  <si>
    <t>VALOR TOTAL OFERTA</t>
  </si>
  <si>
    <t>DIFERENTE</t>
  </si>
  <si>
    <t>URBAN INGENIERIA SAS</t>
  </si>
  <si>
    <t>M&amp;M INGENIEROS ASOCIADOS LTDA</t>
  </si>
  <si>
    <t>NILDO PEDRAZA PEDRAZA</t>
  </si>
  <si>
    <t>CONSORCIO PARQUE 2021</t>
  </si>
  <si>
    <t>UNIOBRAS LTDA</t>
  </si>
  <si>
    <t>OSC ENGINEERING GROUP SAS</t>
  </si>
  <si>
    <t>CJS INGENIERIA S.A.S</t>
  </si>
  <si>
    <t>YEZITD CORNEJO OCHOA</t>
  </si>
  <si>
    <t xml:space="preserve">UNIÓN TEMPORAL PRADERA </t>
  </si>
  <si>
    <t>PROYECTOS CIVILES DE INFRAESTRUCTURA SAS - PROCIVIN SAS</t>
  </si>
  <si>
    <t>JULIAN ANDRES COGOLLO BRICEÑO</t>
  </si>
  <si>
    <t>ESTUDIOS E INGENIERIA SAS</t>
  </si>
  <si>
    <t>CONSORCIO CCA PARQUES DEPORTIVOS</t>
  </si>
  <si>
    <t>CONSORCIO SGP PUENTE ARANDA</t>
  </si>
  <si>
    <t>PROMCIVILES S.A.S.</t>
  </si>
  <si>
    <t>CONSORCIO PL PUENTE ARANDA</t>
  </si>
  <si>
    <t>CONSORCIO PARQUE PRADERA NORTE</t>
  </si>
  <si>
    <t xml:space="preserve">CONSTRUCCIONES MASTER &amp; CIA LTDA </t>
  </si>
  <si>
    <t xml:space="preserve">CONSORCIO CITYBRIDGES </t>
  </si>
  <si>
    <t xml:space="preserve">INCITECO S.A.S </t>
  </si>
  <si>
    <t>PROMOTORA NACIONAL DE CONSTRUCCIONES SAS</t>
  </si>
  <si>
    <t>GOARCO S.A.S.</t>
  </si>
  <si>
    <t>CONSORCIO PARQUE  ARANDA</t>
  </si>
  <si>
    <t xml:space="preserve"> CONSORCIO PARQUES KAPITAL  B.G. 2021</t>
  </si>
  <si>
    <t>CONSTRUCTORA VALHER SAS</t>
  </si>
  <si>
    <t>FERNANDO ARTURO ANGEL PELAEZ</t>
  </si>
  <si>
    <t>CONSORCIO BYGES 2020</t>
  </si>
  <si>
    <t>CONSORCIO GUADALUPE-022</t>
  </si>
  <si>
    <t>LUIS ALEJANDRO CASTILLO SANCHEZ</t>
  </si>
  <si>
    <t>OCG SAS INGENIERIA</t>
  </si>
  <si>
    <t xml:space="preserve">	BELZCON SAS</t>
  </si>
  <si>
    <t xml:space="preserve">                         - </t>
  </si>
  <si>
    <t xml:space="preserve">             </t>
  </si>
  <si>
    <t>-</t>
  </si>
  <si>
    <t>OBSERVACIÓN:</t>
  </si>
  <si>
    <t>CUMPLE. Se realizan las correcciones aritmeticas correspondiente al porcentaje de los imprevistos.</t>
  </si>
  <si>
    <t>CAUSAL DE RECHAZO: Causal de rechazo: N. Que el Proponente adicione, suprima, cambie, o modifique los ítems, la descripción, las unidades o cantidades señaladas en el Formulario de Presupuesto Oficial</t>
  </si>
  <si>
    <t>OBSERVACION: EL OFERENTE FERNANDO ARTURO ANGEL PELAEZ NO DILIGENCIO LA TOTALIDAD DE LOS ITEMS QUE CONFORMAN EL PRESUPUESTO PARA LA COMPLETA Y ADECUADA EJECUCION DE LA OBRA DEL PRESENTE PROCESO FALTANDO POR OFERTAR LOS ITEMS DEL N° 55 AL N° 121 -
 NO CUMPLE SEGÚN NUMERAL 4,1 OFERTA ECONOMICA DEL PLIEGO DE CONDICIONES Y
SE RECHAZA SEGUN NUMERAL 1,15 DE ACUERDO A LOS ORDINALES DE LOS PLIEGOS DE CONDICIONES "N": "QUE EL PROPONENTE ADICIONE, SUPRIMA, CAMBIE, O MODIFIQUE LOS ITEMS, LA DESCRIPCION, LAS UNIDADES O CANTIDADES SEÑALADAS EN EL FORMULARIO DEL PRESUPUESTO OFICIAL"  Y  "O" "NO OFRECER EL VALOR DE UN PRECIO UNITARIO, ES DECIR PRESENTAR PROPUESTA PARCIAL"</t>
  </si>
  <si>
    <t>OBSERVACION: EL OFERENTE CONSORCIO GUADALUPE-022 EN SU PROPUESTA ECONOMICA NO TUVO EN CUENTA LAS CANTIDADES DE CADA UNO DE LOS ITEMS DE LOS COSTOS DIRECTOS  QUE SE ENCUENTRAN EN EL FORMATO DE LA PROPUESTA ECONOMICA PARA LA COMPLETA Y ADECUADA EJECUCION  DE LA OBRA DEL PRESENTE PROCESO
- NO CUMPLE SEGÚN NUMERAL 4,1 OFERTA ECONOMICA  DEL PLIEGO DE CONDICIONES Y  
SE RECHAZA SEGUN NUMERAL 1,15 DE ACUERDO AL ORDINAL  "N" DE LOS PLIEGOS DE CONDICIONES: "QUE EL PROPONENTE ADICIONE, SUPRIMA, CAMBIE, O MODIFIQUE LOS ITEMS, LA DESCRIPCION, LAS UNIDADES O CANTIDADES SEÑALADAS EN EL FORMULARIO DEL PRESUPUESTO OFICIAL"</t>
  </si>
  <si>
    <t>x</t>
  </si>
  <si>
    <t>CUMPLE, se realizó corrección aritmética.</t>
  </si>
  <si>
    <t>CAUSAL DE RECHAZO: Causal de rechazo: N. Que el Proponente adicione, suprima, cambie, o modifique los ítems, la descripción, las unidades o cantidades señaladas en el Formulario de Presupuesto Oficial. Se realizó corrección aritmética.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</si>
</sst>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164" formatCode="_-&quot;$&quot;\ * #,##0.00_-;\-&quot;$&quot;\ * #,##0.00_-;_-&quot;$&quot;\ * &quot;-&quot;??_-;_-@_-"/>
    <numFmt numFmtId="165" formatCode="_(&quot;$&quot;\ * #,##0.00_);_(&quot;$&quot;\ * \(#,##0.00\);_(&quot;$&quot;\ * &quot;-&quot;??_);_(@_)"/>
    <numFmt numFmtId="166" formatCode="[$$-240A]#,##0;[Red]\([$$-240A]#,##0\)"/>
    <numFmt numFmtId="167" formatCode="[$$-240A]#,##0.00;[Red]\([$$-240A]#,##0.00\)"/>
    <numFmt numFmtId="168" formatCode="#,##0.0"/>
    <numFmt numFmtId="169" formatCode="0.000"/>
    <numFmt numFmtId="170" formatCode="#,##0.0000"/>
    <numFmt numFmtId="171" formatCode="0.0"/>
    <numFmt numFmtId="172" formatCode="0.000%"/>
    <numFmt numFmtId="173" formatCode="_-* #,##0.0_-;\-* #,##0.0_-;_-* &quot;-&quot;_-;_-@_-"/>
    <numFmt numFmtId="174" formatCode="_-* #,##0.00_-;\-* #,##0.00_-;_-* &quot;-&quot;_-;_-@_-"/>
    <numFmt numFmtId="175" formatCode="&quot;$&quot;#,##0.00"/>
  </numFmts>
  <fonts count="44"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2"/>
      <name val="Arial"/>
      <family val="2"/>
    </font>
    <font>
      <b/>
      <sz val="12"/>
      <color indexed="8"/>
      <name val="Arial"/>
      <family val="2"/>
    </font>
    <font>
      <sz val="10"/>
      <name val="Arial"/>
      <family val="2"/>
    </font>
    <font>
      <b/>
      <sz val="10"/>
      <color indexed="8"/>
      <name val="Arial"/>
      <family val="2"/>
    </font>
    <font>
      <sz val="10"/>
      <color indexed="64"/>
      <name val="Arial"/>
      <family val="2"/>
    </font>
    <font>
      <b/>
      <sz val="14"/>
      <color indexed="8"/>
      <name val="Arial"/>
      <family val="2"/>
    </font>
    <font>
      <sz val="14"/>
      <color indexed="8"/>
      <name val="Arial"/>
      <family val="2"/>
    </font>
    <font>
      <u/>
      <sz val="12"/>
      <color theme="10"/>
      <name val="Calibri"/>
      <family val="2"/>
      <scheme val="minor"/>
    </font>
    <font>
      <u/>
      <sz val="12"/>
      <color theme="11"/>
      <name val="Calibri"/>
      <family val="2"/>
      <scheme val="minor"/>
    </font>
    <font>
      <b/>
      <sz val="8"/>
      <name val="Tahoma"/>
      <family val="2"/>
    </font>
    <font>
      <sz val="8"/>
      <name val="Tahoma"/>
      <family val="2"/>
    </font>
    <font>
      <sz val="8"/>
      <color theme="3"/>
      <name val="Tahoma"/>
      <family val="2"/>
    </font>
    <font>
      <b/>
      <sz val="11"/>
      <name val="Tahoma"/>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sz val="11"/>
      <name val="Calibri"/>
      <family val="2"/>
      <scheme val="minor"/>
    </font>
    <font>
      <sz val="8"/>
      <name val="Calibri"/>
      <family val="2"/>
      <scheme val="minor"/>
    </font>
    <font>
      <b/>
      <sz val="14"/>
      <color theme="1"/>
      <name val="Calibri"/>
      <family val="2"/>
      <scheme val="minor"/>
    </font>
    <font>
      <b/>
      <sz val="14"/>
      <name val="Arial"/>
      <family val="2"/>
    </font>
    <font>
      <b/>
      <sz val="14"/>
      <color indexed="64"/>
      <name val="Arial"/>
      <family val="2"/>
    </font>
    <font>
      <sz val="6"/>
      <name val="Tahoma"/>
      <family val="2"/>
    </font>
    <font>
      <b/>
      <sz val="8"/>
      <color theme="1"/>
      <name val="Calibri"/>
      <family val="2"/>
      <scheme val="minor"/>
    </font>
    <font>
      <sz val="11"/>
      <color theme="1"/>
      <name val="Arial"/>
      <family val="2"/>
    </font>
    <font>
      <sz val="10"/>
      <color theme="6" tint="0.39997558519241921"/>
      <name val="Arial"/>
      <family val="2"/>
    </font>
    <font>
      <sz val="12"/>
      <color theme="0"/>
      <name val="Arial"/>
      <family val="2"/>
    </font>
  </fonts>
  <fills count="43">
    <fill>
      <patternFill patternType="none"/>
    </fill>
    <fill>
      <patternFill patternType="gray125"/>
    </fill>
    <fill>
      <patternFill patternType="solid">
        <fgColor indexed="9"/>
        <bgColor indexed="26"/>
      </patternFill>
    </fill>
    <fill>
      <patternFill patternType="solid">
        <fgColor theme="3" tint="0.59999389629810485"/>
        <bgColor indexed="41"/>
      </patternFill>
    </fill>
    <fill>
      <patternFill patternType="solid">
        <fgColor theme="8" tint="0.79998168889431442"/>
        <bgColor indexed="64"/>
      </patternFill>
    </fill>
    <fill>
      <patternFill patternType="solid">
        <fgColor theme="0" tint="-0.249977111117893"/>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rgb="FFFF0000"/>
        <bgColor indexed="64"/>
      </patternFill>
    </fill>
  </fills>
  <borders count="87">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auto="1"/>
      </top>
      <bottom/>
      <diagonal/>
    </border>
    <border>
      <left/>
      <right/>
      <top/>
      <bottom style="thin">
        <color auto="1"/>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style="thin">
        <color auto="1"/>
      </right>
      <top style="thin">
        <color auto="1"/>
      </top>
      <bottom style="thin">
        <color auto="1"/>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auto="1"/>
      </bottom>
      <diagonal/>
    </border>
    <border>
      <left/>
      <right/>
      <top style="medium">
        <color indexed="64"/>
      </top>
      <bottom style="thin">
        <color auto="1"/>
      </bottom>
      <diagonal/>
    </border>
    <border>
      <left/>
      <right style="medium">
        <color auto="1"/>
      </right>
      <top style="medium">
        <color indexed="64"/>
      </top>
      <bottom style="thin">
        <color auto="1"/>
      </bottom>
      <diagonal/>
    </border>
    <border>
      <left style="medium">
        <color auto="1"/>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thin">
        <color auto="1"/>
      </top>
      <bottom style="thin">
        <color auto="1"/>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auto="1"/>
      </top>
      <bottom style="thin">
        <color auto="1"/>
      </bottom>
      <diagonal/>
    </border>
    <border>
      <left/>
      <right style="thin">
        <color auto="1"/>
      </right>
      <top style="medium">
        <color indexed="64"/>
      </top>
      <bottom style="thin">
        <color auto="1"/>
      </bottom>
      <diagonal/>
    </border>
    <border>
      <left/>
      <right style="thin">
        <color indexed="64"/>
      </right>
      <top style="thin">
        <color indexed="64"/>
      </top>
      <bottom style="medium">
        <color indexed="64"/>
      </bottom>
      <diagonal/>
    </border>
    <border>
      <left/>
      <right style="medium">
        <color indexed="64"/>
      </right>
      <top/>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auto="1"/>
      </bottom>
      <diagonal/>
    </border>
    <border>
      <left style="medium">
        <color indexed="64"/>
      </left>
      <right/>
      <top style="thin">
        <color auto="1"/>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thin">
        <color auto="1"/>
      </left>
      <right style="medium">
        <color indexed="64"/>
      </right>
      <top/>
      <bottom style="thin">
        <color auto="1"/>
      </bottom>
      <diagonal/>
    </border>
    <border>
      <left/>
      <right style="medium">
        <color indexed="64"/>
      </right>
      <top/>
      <bottom style="thin">
        <color auto="1"/>
      </bottom>
      <diagonal/>
    </border>
    <border>
      <left style="medium">
        <color indexed="64"/>
      </left>
      <right style="thin">
        <color indexed="8"/>
      </right>
      <top style="medium">
        <color indexed="64"/>
      </top>
      <bottom/>
      <diagonal/>
    </border>
    <border>
      <left style="thin">
        <color indexed="8"/>
      </left>
      <right style="thin">
        <color indexed="8"/>
      </right>
      <top style="medium">
        <color indexed="64"/>
      </top>
      <bottom/>
      <diagonal/>
    </border>
    <border>
      <left style="thin">
        <color indexed="8"/>
      </left>
      <right/>
      <top style="medium">
        <color indexed="64"/>
      </top>
      <bottom/>
      <diagonal/>
    </border>
    <border>
      <left style="thin">
        <color indexed="64"/>
      </left>
      <right/>
      <top style="medium">
        <color indexed="64"/>
      </top>
      <bottom style="medium">
        <color indexed="64"/>
      </bottom>
      <diagonal/>
    </border>
    <border>
      <left style="medium">
        <color indexed="64"/>
      </left>
      <right style="thin">
        <color indexed="64"/>
      </right>
      <top style="slantDashDot">
        <color indexed="64"/>
      </top>
      <bottom style="thin">
        <color indexed="64"/>
      </bottom>
      <diagonal/>
    </border>
    <border>
      <left style="thin">
        <color auto="1"/>
      </left>
      <right style="medium">
        <color indexed="64"/>
      </right>
      <top style="thin">
        <color auto="1"/>
      </top>
      <bottom style="slantDashDot">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56">
    <xf numFmtId="0" fontId="0" fillId="0" borderId="0"/>
    <xf numFmtId="0" fontId="6" fillId="0" borderId="0"/>
    <xf numFmtId="0" fontId="11" fillId="0" borderId="0" applyNumberFormat="0" applyFill="0" applyBorder="0" applyAlignment="0" applyProtection="0"/>
    <xf numFmtId="0" fontId="12" fillId="0" borderId="0" applyNumberFormat="0" applyFill="0" applyBorder="0" applyAlignment="0" applyProtection="0"/>
    <xf numFmtId="0" fontId="8" fillId="0" borderId="0"/>
    <xf numFmtId="165" fontId="2" fillId="0" borderId="0" applyFont="0" applyFill="0" applyBorder="0" applyAlignment="0" applyProtection="0"/>
    <xf numFmtId="0" fontId="6" fillId="0" borderId="0"/>
    <xf numFmtId="0" fontId="6" fillId="0" borderId="0"/>
    <xf numFmtId="0" fontId="6" fillId="0" borderId="0"/>
    <xf numFmtId="9" fontId="6" fillId="0" borderId="0" applyFont="0" applyFill="0" applyBorder="0" applyAlignment="0" applyProtection="0"/>
    <xf numFmtId="9" fontId="6" fillId="0" borderId="0" applyFill="0" applyBorder="0" applyAlignment="0" applyProtection="0"/>
    <xf numFmtId="0" fontId="17" fillId="0" borderId="0" applyNumberFormat="0" applyFill="0" applyBorder="0" applyAlignment="0" applyProtection="0"/>
    <xf numFmtId="0" fontId="18" fillId="0" borderId="23" applyNumberFormat="0" applyFill="0" applyAlignment="0" applyProtection="0"/>
    <xf numFmtId="0" fontId="19" fillId="0" borderId="24" applyNumberFormat="0" applyFill="0" applyAlignment="0" applyProtection="0"/>
    <xf numFmtId="0" fontId="20" fillId="0" borderId="25" applyNumberFormat="0" applyFill="0" applyAlignment="0" applyProtection="0"/>
    <xf numFmtId="0" fontId="20" fillId="0" borderId="0" applyNumberFormat="0" applyFill="0" applyBorder="0" applyAlignment="0" applyProtection="0"/>
    <xf numFmtId="0" fontId="21" fillId="7" borderId="0" applyNumberFormat="0" applyBorder="0" applyAlignment="0" applyProtection="0"/>
    <xf numFmtId="0" fontId="22" fillId="8" borderId="0" applyNumberFormat="0" applyBorder="0" applyAlignment="0" applyProtection="0"/>
    <xf numFmtId="0" fontId="23" fillId="9" borderId="0" applyNumberFormat="0" applyBorder="0" applyAlignment="0" applyProtection="0"/>
    <xf numFmtId="0" fontId="24" fillId="10" borderId="26" applyNumberFormat="0" applyAlignment="0" applyProtection="0"/>
    <xf numFmtId="0" fontId="25" fillId="11" borderId="27" applyNumberFormat="0" applyAlignment="0" applyProtection="0"/>
    <xf numFmtId="0" fontId="26" fillId="11" borderId="26" applyNumberFormat="0" applyAlignment="0" applyProtection="0"/>
    <xf numFmtId="0" fontId="27" fillId="0" borderId="28" applyNumberFormat="0" applyFill="0" applyAlignment="0" applyProtection="0"/>
    <xf numFmtId="0" fontId="28" fillId="12" borderId="29"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31" applyNumberFormat="0" applyFill="0" applyAlignment="0" applyProtection="0"/>
    <xf numFmtId="0" fontId="32"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32"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32"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32"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32"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32"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1" fillId="0" borderId="0"/>
    <xf numFmtId="0" fontId="1" fillId="13" borderId="30" applyNumberFormat="0" applyFont="0" applyAlignment="0" applyProtection="0"/>
    <xf numFmtId="9" fontId="3" fillId="0" borderId="0" applyFont="0" applyFill="0" applyBorder="0" applyAlignment="0" applyProtection="0"/>
    <xf numFmtId="41" fontId="3" fillId="0" borderId="0" applyFont="0" applyFill="0" applyBorder="0" applyAlignment="0" applyProtection="0"/>
    <xf numFmtId="164" fontId="3" fillId="0" borderId="0" applyFont="0" applyFill="0" applyBorder="0" applyAlignment="0" applyProtection="0"/>
  </cellStyleXfs>
  <cellXfs count="564">
    <xf numFmtId="0" fontId="0" fillId="0" borderId="0" xfId="0"/>
    <xf numFmtId="0" fontId="4" fillId="0" borderId="0" xfId="0" applyFont="1" applyProtection="1"/>
    <xf numFmtId="0" fontId="0" fillId="0" borderId="0" xfId="0" applyProtection="1"/>
    <xf numFmtId="0" fontId="10" fillId="0" borderId="0" xfId="0" applyFont="1" applyProtection="1"/>
    <xf numFmtId="0" fontId="0" fillId="0" borderId="0" xfId="0" applyAlignment="1" applyProtection="1">
      <alignment horizontal="center"/>
    </xf>
    <xf numFmtId="0" fontId="0" fillId="0" borderId="0" xfId="0" applyAlignment="1" applyProtection="1">
      <alignment horizontal="left"/>
    </xf>
    <xf numFmtId="0" fontId="14" fillId="0" borderId="0" xfId="1" applyFont="1" applyBorder="1" applyAlignment="1">
      <alignment vertical="top" wrapText="1"/>
    </xf>
    <xf numFmtId="0" fontId="14" fillId="0" borderId="0" xfId="1" applyFont="1" applyAlignment="1">
      <alignment horizontal="center" vertical="center"/>
    </xf>
    <xf numFmtId="0" fontId="14" fillId="0" borderId="0" xfId="1" applyFont="1" applyAlignment="1">
      <alignment vertical="center"/>
    </xf>
    <xf numFmtId="2" fontId="14" fillId="6" borderId="9" xfId="6" applyNumberFormat="1" applyFont="1" applyFill="1" applyBorder="1" applyAlignment="1">
      <alignment horizontal="center" vertical="center"/>
    </xf>
    <xf numFmtId="0" fontId="14" fillId="6" borderId="9" xfId="6" applyFont="1" applyFill="1" applyBorder="1" applyAlignment="1" applyProtection="1">
      <alignment horizontal="center" vertical="center"/>
    </xf>
    <xf numFmtId="167" fontId="14" fillId="6" borderId="9" xfId="6" applyNumberFormat="1" applyFont="1" applyFill="1" applyBorder="1" applyAlignment="1" applyProtection="1">
      <alignment horizontal="right" vertical="center"/>
    </xf>
    <xf numFmtId="4" fontId="14" fillId="6" borderId="9" xfId="6" applyNumberFormat="1" applyFont="1" applyFill="1" applyBorder="1" applyAlignment="1" applyProtection="1">
      <alignment horizontal="center" vertical="center"/>
    </xf>
    <xf numFmtId="168" fontId="14" fillId="0" borderId="9" xfId="6" applyNumberFormat="1" applyFont="1" applyFill="1" applyBorder="1" applyAlignment="1" applyProtection="1">
      <alignment horizontal="center" vertical="center"/>
    </xf>
    <xf numFmtId="167" fontId="14" fillId="0" borderId="9" xfId="6" applyNumberFormat="1" applyFont="1" applyFill="1" applyBorder="1" applyAlignment="1" applyProtection="1">
      <alignment vertical="center"/>
    </xf>
    <xf numFmtId="0" fontId="14" fillId="6" borderId="10" xfId="8" applyFont="1" applyFill="1" applyBorder="1" applyAlignment="1" applyProtection="1">
      <alignment horizontal="left" vertical="center" wrapText="1"/>
    </xf>
    <xf numFmtId="0" fontId="14" fillId="6" borderId="15" xfId="8" applyFont="1" applyFill="1" applyBorder="1" applyAlignment="1" applyProtection="1">
      <alignment horizontal="left" vertical="center" wrapText="1"/>
    </xf>
    <xf numFmtId="169" fontId="14" fillId="6" borderId="10" xfId="6" applyNumberFormat="1" applyFont="1" applyFill="1" applyBorder="1" applyAlignment="1">
      <alignment horizontal="center" vertical="center"/>
    </xf>
    <xf numFmtId="0" fontId="14" fillId="6" borderId="11" xfId="8" applyFont="1" applyFill="1" applyBorder="1" applyAlignment="1" applyProtection="1">
      <alignment horizontal="left" vertical="center" wrapText="1"/>
    </xf>
    <xf numFmtId="0" fontId="14" fillId="6" borderId="11" xfId="6" applyFont="1" applyFill="1" applyBorder="1" applyAlignment="1" applyProtection="1">
      <alignment horizontal="center" vertical="center"/>
    </xf>
    <xf numFmtId="9" fontId="13" fillId="6" borderId="11" xfId="9" applyFont="1" applyFill="1" applyBorder="1" applyAlignment="1" applyProtection="1">
      <alignment horizontal="center" vertical="center"/>
    </xf>
    <xf numFmtId="167" fontId="14" fillId="6" borderId="11" xfId="6" applyNumberFormat="1" applyFont="1" applyFill="1" applyBorder="1" applyAlignment="1" applyProtection="1">
      <alignment horizontal="right" vertical="center"/>
    </xf>
    <xf numFmtId="170" fontId="14" fillId="6" borderId="15" xfId="6" applyNumberFormat="1" applyFont="1" applyFill="1" applyBorder="1" applyAlignment="1" applyProtection="1">
      <alignment horizontal="center" vertical="center"/>
    </xf>
    <xf numFmtId="167" fontId="13" fillId="0" borderId="9" xfId="6" applyNumberFormat="1" applyFont="1" applyFill="1" applyBorder="1" applyAlignment="1" applyProtection="1">
      <alignment vertical="center"/>
    </xf>
    <xf numFmtId="0" fontId="14" fillId="0" borderId="9" xfId="6" applyFont="1" applyFill="1" applyBorder="1" applyAlignment="1">
      <alignment horizontal="center" vertical="center"/>
    </xf>
    <xf numFmtId="1" fontId="15" fillId="0" borderId="9" xfId="1" applyNumberFormat="1" applyFont="1" applyFill="1" applyBorder="1" applyAlignment="1" applyProtection="1">
      <alignment horizontal="center" vertical="center" wrapText="1"/>
    </xf>
    <xf numFmtId="167" fontId="14" fillId="0" borderId="9" xfId="6" applyNumberFormat="1" applyFont="1" applyFill="1" applyBorder="1" applyAlignment="1" applyProtection="1">
      <alignment horizontal="right" vertical="center"/>
    </xf>
    <xf numFmtId="0" fontId="14" fillId="6" borderId="9" xfId="6" applyFont="1" applyFill="1" applyBorder="1" applyAlignment="1" applyProtection="1">
      <alignment horizontal="center" vertical="center" wrapText="1"/>
    </xf>
    <xf numFmtId="0" fontId="14" fillId="6" borderId="9" xfId="1" applyFont="1" applyFill="1" applyBorder="1" applyAlignment="1" applyProtection="1">
      <alignment horizontal="center" vertical="center"/>
    </xf>
    <xf numFmtId="0" fontId="14" fillId="0" borderId="0" xfId="6" applyFont="1" applyFill="1" applyAlignment="1">
      <alignment horizontal="center" vertical="center"/>
    </xf>
    <xf numFmtId="0" fontId="14" fillId="0" borderId="0" xfId="6" applyFont="1" applyFill="1" applyAlignment="1">
      <alignment vertical="center"/>
    </xf>
    <xf numFmtId="0" fontId="13" fillId="0" borderId="10" xfId="6" applyFont="1" applyFill="1" applyBorder="1" applyAlignment="1" applyProtection="1">
      <alignment vertical="center"/>
    </xf>
    <xf numFmtId="0" fontId="13" fillId="0" borderId="11" xfId="6" applyFont="1" applyFill="1" applyBorder="1" applyAlignment="1" applyProtection="1">
      <alignment vertical="center"/>
    </xf>
    <xf numFmtId="0" fontId="13" fillId="0" borderId="15" xfId="6" applyFont="1" applyFill="1" applyBorder="1" applyAlignment="1" applyProtection="1">
      <alignment horizontal="left" vertical="center"/>
    </xf>
    <xf numFmtId="10" fontId="13" fillId="5" borderId="15" xfId="10" applyNumberFormat="1" applyFont="1" applyFill="1" applyBorder="1" applyAlignment="1" applyProtection="1">
      <alignment horizontal="center" vertical="center"/>
    </xf>
    <xf numFmtId="10" fontId="13" fillId="0" borderId="15" xfId="10" applyNumberFormat="1" applyFont="1" applyFill="1" applyBorder="1" applyAlignment="1" applyProtection="1">
      <alignment horizontal="center" vertical="center"/>
    </xf>
    <xf numFmtId="0" fontId="14" fillId="0" borderId="0" xfId="6" applyFont="1" applyFill="1" applyBorder="1" applyAlignment="1">
      <alignment horizontal="center" vertical="center"/>
    </xf>
    <xf numFmtId="2" fontId="14" fillId="0" borderId="9" xfId="6" applyNumberFormat="1" applyFont="1" applyFill="1" applyBorder="1" applyAlignment="1">
      <alignment horizontal="center" vertical="center"/>
    </xf>
    <xf numFmtId="0" fontId="14" fillId="0" borderId="10" xfId="6" applyFont="1" applyFill="1" applyBorder="1" applyAlignment="1" applyProtection="1">
      <alignment horizontal="left" vertical="center"/>
    </xf>
    <xf numFmtId="0" fontId="14" fillId="0" borderId="11" xfId="6" applyFont="1" applyFill="1" applyBorder="1" applyAlignment="1" applyProtection="1">
      <alignment horizontal="left" vertical="center"/>
    </xf>
    <xf numFmtId="0" fontId="14" fillId="0" borderId="15" xfId="6" applyFont="1" applyFill="1" applyBorder="1" applyAlignment="1" applyProtection="1">
      <alignment horizontal="left" vertical="center"/>
    </xf>
    <xf numFmtId="10" fontId="14" fillId="0" borderId="10" xfId="6" applyNumberFormat="1" applyFont="1" applyFill="1" applyBorder="1" applyAlignment="1" applyProtection="1">
      <alignment vertical="center" wrapText="1"/>
    </xf>
    <xf numFmtId="169" fontId="14" fillId="0" borderId="9" xfId="6" applyNumberFormat="1" applyFont="1" applyFill="1" applyBorder="1" applyAlignment="1">
      <alignment horizontal="center" vertical="center"/>
    </xf>
    <xf numFmtId="10" fontId="13" fillId="0" borderId="9" xfId="9" applyNumberFormat="1" applyFont="1" applyFill="1" applyBorder="1" applyAlignment="1" applyProtection="1">
      <alignment vertical="center"/>
    </xf>
    <xf numFmtId="37" fontId="13" fillId="0" borderId="0" xfId="6" applyNumberFormat="1" applyFont="1" applyFill="1" applyBorder="1" applyAlignment="1" applyProtection="1">
      <alignment vertical="center"/>
    </xf>
    <xf numFmtId="0" fontId="14" fillId="0" borderId="9" xfId="6" applyFont="1" applyFill="1" applyBorder="1" applyAlignment="1" applyProtection="1">
      <alignment horizontal="center" vertical="center" wrapText="1"/>
    </xf>
    <xf numFmtId="10" fontId="13" fillId="0" borderId="9" xfId="9" applyNumberFormat="1" applyFont="1" applyFill="1" applyBorder="1" applyAlignment="1" applyProtection="1">
      <alignment horizontal="center" vertical="center"/>
    </xf>
    <xf numFmtId="0" fontId="13" fillId="0" borderId="0" xfId="6" applyFont="1" applyFill="1" applyAlignment="1">
      <alignment horizontal="center" vertical="center"/>
    </xf>
    <xf numFmtId="10" fontId="13" fillId="0" borderId="9" xfId="6" applyNumberFormat="1" applyFont="1" applyFill="1" applyBorder="1" applyAlignment="1" applyProtection="1">
      <alignment horizontal="center" vertical="center"/>
    </xf>
    <xf numFmtId="0" fontId="13" fillId="4" borderId="9" xfId="6" applyFont="1" applyFill="1" applyBorder="1" applyAlignment="1">
      <alignment horizontal="center" vertical="center"/>
    </xf>
    <xf numFmtId="0" fontId="13" fillId="4" borderId="9" xfId="6" applyFont="1" applyFill="1" applyBorder="1" applyAlignment="1" applyProtection="1">
      <alignment horizontal="center" vertical="center" wrapText="1"/>
    </xf>
    <xf numFmtId="0" fontId="13" fillId="4" borderId="11" xfId="6" applyFont="1" applyFill="1" applyBorder="1" applyAlignment="1" applyProtection="1">
      <alignment horizontal="left" vertical="center" wrapText="1"/>
    </xf>
    <xf numFmtId="0" fontId="14" fillId="4" borderId="15" xfId="6" applyFont="1" applyFill="1" applyBorder="1" applyAlignment="1" applyProtection="1">
      <alignment vertical="center" wrapText="1"/>
    </xf>
    <xf numFmtId="0" fontId="13" fillId="4" borderId="9" xfId="6" applyFont="1" applyFill="1" applyBorder="1" applyAlignment="1" applyProtection="1">
      <alignment horizontal="center" vertical="center"/>
    </xf>
    <xf numFmtId="0" fontId="14" fillId="4" borderId="9" xfId="6" applyFont="1" applyFill="1" applyBorder="1" applyAlignment="1" applyProtection="1">
      <alignment horizontal="center" vertical="center" wrapText="1"/>
    </xf>
    <xf numFmtId="0" fontId="13" fillId="4" borderId="9" xfId="6" applyFont="1" applyFill="1" applyBorder="1" applyAlignment="1">
      <alignment horizontal="center" vertical="center" wrapText="1"/>
    </xf>
    <xf numFmtId="0" fontId="13" fillId="4" borderId="16" xfId="6" applyFont="1" applyFill="1" applyBorder="1" applyAlignment="1" applyProtection="1">
      <alignment vertical="center"/>
    </xf>
    <xf numFmtId="0" fontId="13" fillId="4" borderId="0" xfId="6" applyFont="1" applyFill="1" applyAlignment="1">
      <alignment vertical="center" wrapText="1"/>
    </xf>
    <xf numFmtId="0" fontId="13" fillId="4" borderId="11" xfId="6" applyFont="1" applyFill="1" applyBorder="1" applyAlignment="1" applyProtection="1">
      <alignment vertical="center"/>
    </xf>
    <xf numFmtId="0" fontId="13" fillId="4" borderId="15" xfId="6" applyFont="1" applyFill="1" applyBorder="1" applyAlignment="1" applyProtection="1">
      <alignment vertical="center"/>
    </xf>
    <xf numFmtId="10" fontId="13" fillId="4" borderId="15" xfId="10" applyNumberFormat="1" applyFont="1" applyFill="1" applyBorder="1" applyAlignment="1" applyProtection="1">
      <alignment horizontal="center" vertical="center"/>
    </xf>
    <xf numFmtId="10" fontId="13" fillId="4" borderId="9" xfId="6" applyNumberFormat="1" applyFont="1" applyFill="1" applyBorder="1" applyAlignment="1" applyProtection="1">
      <alignment horizontal="center" vertical="center"/>
    </xf>
    <xf numFmtId="10" fontId="16" fillId="4" borderId="9" xfId="6" applyNumberFormat="1" applyFont="1" applyFill="1" applyBorder="1" applyAlignment="1" applyProtection="1">
      <alignment horizontal="center" vertical="center"/>
    </xf>
    <xf numFmtId="41" fontId="4" fillId="0" borderId="0" xfId="54" applyFont="1" applyFill="1" applyProtection="1"/>
    <xf numFmtId="41" fontId="0" fillId="0" borderId="0" xfId="54" applyFont="1" applyFill="1" applyAlignment="1" applyProtection="1">
      <alignment horizontal="center"/>
    </xf>
    <xf numFmtId="0" fontId="8" fillId="0" borderId="47" xfId="0" applyNumberFormat="1" applyFont="1" applyFill="1" applyBorder="1" applyAlignment="1" applyProtection="1">
      <alignment horizontal="center" vertical="center"/>
    </xf>
    <xf numFmtId="10" fontId="0" fillId="0" borderId="0" xfId="0" applyNumberFormat="1"/>
    <xf numFmtId="0" fontId="8" fillId="0" borderId="22" xfId="0" applyNumberFormat="1" applyFont="1" applyFill="1" applyBorder="1" applyAlignment="1" applyProtection="1">
      <alignment horizontal="center" vertical="center"/>
    </xf>
    <xf numFmtId="41" fontId="4" fillId="0" borderId="11" xfId="54" applyFont="1" applyFill="1" applyBorder="1" applyProtection="1"/>
    <xf numFmtId="41" fontId="4" fillId="0" borderId="18" xfId="54" applyFont="1" applyFill="1" applyBorder="1" applyProtection="1"/>
    <xf numFmtId="0" fontId="13" fillId="0" borderId="18" xfId="6" applyFont="1" applyFill="1" applyBorder="1" applyAlignment="1" applyProtection="1">
      <alignment vertical="center"/>
    </xf>
    <xf numFmtId="10" fontId="4" fillId="0" borderId="11" xfId="54" applyNumberFormat="1" applyFont="1" applyFill="1" applyBorder="1" applyProtection="1"/>
    <xf numFmtId="41" fontId="4" fillId="38" borderId="18" xfId="54" applyFont="1" applyFill="1" applyBorder="1" applyProtection="1"/>
    <xf numFmtId="0" fontId="0" fillId="38" borderId="18" xfId="0" applyFill="1" applyBorder="1"/>
    <xf numFmtId="41" fontId="37" fillId="0" borderId="37" xfId="54" applyFont="1" applyFill="1" applyBorder="1" applyAlignment="1" applyProtection="1">
      <alignment horizontal="right" vertical="center"/>
    </xf>
    <xf numFmtId="41" fontId="38" fillId="0" borderId="35" xfId="54" applyFont="1" applyFill="1" applyBorder="1" applyAlignment="1" applyProtection="1">
      <alignment horizontal="center" vertical="center"/>
    </xf>
    <xf numFmtId="0" fontId="7" fillId="3" borderId="53" xfId="0" applyNumberFormat="1" applyFont="1" applyFill="1" applyBorder="1" applyAlignment="1" applyProtection="1">
      <alignment horizontal="center" vertical="center"/>
    </xf>
    <xf numFmtId="0" fontId="5" fillId="3" borderId="54" xfId="0" applyFont="1" applyFill="1" applyBorder="1" applyAlignment="1">
      <alignment horizontal="center" vertical="center" wrapText="1"/>
    </xf>
    <xf numFmtId="0" fontId="5" fillId="3" borderId="54" xfId="0" applyNumberFormat="1" applyFont="1" applyFill="1" applyBorder="1" applyAlignment="1" applyProtection="1">
      <alignment horizontal="center" vertical="center" wrapText="1"/>
    </xf>
    <xf numFmtId="41" fontId="5" fillId="39" borderId="54" xfId="54" applyFont="1" applyFill="1" applyBorder="1" applyAlignment="1" applyProtection="1">
      <alignment horizontal="center" vertical="center" wrapText="1"/>
    </xf>
    <xf numFmtId="41" fontId="5" fillId="39" borderId="55" xfId="54" applyFont="1" applyFill="1" applyBorder="1" applyAlignment="1" applyProtection="1">
      <alignment horizontal="center" vertical="center" wrapText="1"/>
    </xf>
    <xf numFmtId="41" fontId="8" fillId="0" borderId="49" xfId="54" applyFont="1" applyFill="1" applyBorder="1" applyAlignment="1" applyProtection="1">
      <alignment horizontal="center" vertical="center"/>
    </xf>
    <xf numFmtId="0" fontId="8" fillId="0" borderId="49" xfId="0" applyNumberFormat="1" applyFont="1" applyFill="1" applyBorder="1" applyAlignment="1" applyProtection="1">
      <alignment horizontal="center" vertical="center"/>
    </xf>
    <xf numFmtId="0" fontId="8" fillId="0" borderId="5" xfId="0" applyNumberFormat="1" applyFont="1" applyFill="1" applyBorder="1" applyAlignment="1" applyProtection="1">
      <alignment horizontal="center" vertical="center"/>
    </xf>
    <xf numFmtId="41" fontId="4" fillId="0" borderId="56" xfId="54" applyFont="1" applyFill="1" applyBorder="1" applyProtection="1"/>
    <xf numFmtId="41" fontId="4" fillId="0" borderId="49" xfId="54" applyFont="1" applyFill="1" applyBorder="1" applyProtection="1"/>
    <xf numFmtId="41" fontId="4" fillId="0" borderId="57" xfId="54" applyFont="1" applyFill="1" applyBorder="1" applyProtection="1"/>
    <xf numFmtId="41" fontId="4" fillId="38" borderId="57" xfId="54" applyFont="1" applyFill="1" applyBorder="1" applyProtection="1"/>
    <xf numFmtId="41" fontId="4" fillId="38" borderId="49" xfId="54" applyFont="1" applyFill="1" applyBorder="1" applyProtection="1"/>
    <xf numFmtId="0" fontId="4" fillId="0" borderId="43" xfId="0" applyFont="1" applyBorder="1" applyProtection="1"/>
    <xf numFmtId="0" fontId="4" fillId="0" borderId="44" xfId="0" applyFont="1" applyBorder="1" applyProtection="1"/>
    <xf numFmtId="41" fontId="4" fillId="0" borderId="44" xfId="54" applyFont="1" applyFill="1" applyBorder="1" applyProtection="1"/>
    <xf numFmtId="41" fontId="4" fillId="0" borderId="45" xfId="54" applyFont="1" applyFill="1" applyBorder="1" applyProtection="1"/>
    <xf numFmtId="2" fontId="14" fillId="6" borderId="34" xfId="6" applyNumberFormat="1" applyFont="1" applyFill="1" applyBorder="1" applyAlignment="1">
      <alignment horizontal="center" vertical="center"/>
    </xf>
    <xf numFmtId="0" fontId="14" fillId="6" borderId="34" xfId="6" applyFont="1" applyFill="1" applyBorder="1" applyAlignment="1" applyProtection="1">
      <alignment horizontal="center" vertical="center"/>
    </xf>
    <xf numFmtId="4" fontId="14" fillId="6" borderId="34" xfId="6" applyNumberFormat="1" applyFont="1" applyFill="1" applyBorder="1" applyAlignment="1" applyProtection="1">
      <alignment horizontal="center" vertical="center"/>
    </xf>
    <xf numFmtId="168" fontId="14" fillId="0" borderId="34" xfId="6" applyNumberFormat="1" applyFont="1" applyFill="1" applyBorder="1" applyAlignment="1" applyProtection="1">
      <alignment horizontal="center" vertical="center"/>
    </xf>
    <xf numFmtId="167" fontId="14" fillId="0" borderId="34" xfId="6" applyNumberFormat="1" applyFont="1" applyFill="1" applyBorder="1" applyAlignment="1" applyProtection="1">
      <alignment vertical="center"/>
    </xf>
    <xf numFmtId="2" fontId="14" fillId="6" borderId="58" xfId="6" applyNumberFormat="1" applyFont="1" applyFill="1" applyBorder="1" applyAlignment="1">
      <alignment horizontal="center" vertical="center"/>
    </xf>
    <xf numFmtId="167" fontId="14" fillId="0" borderId="34" xfId="6" applyNumberFormat="1" applyFont="1" applyFill="1" applyBorder="1" applyAlignment="1" applyProtection="1">
      <alignment horizontal="right" vertical="center"/>
    </xf>
    <xf numFmtId="2" fontId="14" fillId="6" borderId="51" xfId="6" applyNumberFormat="1" applyFont="1" applyFill="1" applyBorder="1" applyAlignment="1">
      <alignment horizontal="center" vertical="center"/>
    </xf>
    <xf numFmtId="2" fontId="14" fillId="6" borderId="48" xfId="6" applyNumberFormat="1" applyFont="1" applyFill="1" applyBorder="1" applyAlignment="1">
      <alignment horizontal="center" vertical="center"/>
    </xf>
    <xf numFmtId="169" fontId="14" fillId="6" borderId="59" xfId="6" applyNumberFormat="1" applyFont="1" applyFill="1" applyBorder="1" applyAlignment="1">
      <alignment horizontal="center" vertical="center"/>
    </xf>
    <xf numFmtId="2" fontId="39" fillId="6" borderId="51" xfId="6" applyNumberFormat="1" applyFont="1" applyFill="1" applyBorder="1" applyAlignment="1">
      <alignment horizontal="center" vertical="center" wrapText="1"/>
    </xf>
    <xf numFmtId="2" fontId="14" fillId="6" borderId="48" xfId="6" applyNumberFormat="1" applyFont="1" applyFill="1" applyBorder="1" applyAlignment="1">
      <alignment horizontal="center" vertical="center" wrapText="1"/>
    </xf>
    <xf numFmtId="41" fontId="0" fillId="0" borderId="0" xfId="54" applyFont="1"/>
    <xf numFmtId="0" fontId="0" fillId="0" borderId="0" xfId="0" applyBorder="1"/>
    <xf numFmtId="169" fontId="13" fillId="6" borderId="0" xfId="6" applyNumberFormat="1" applyFont="1" applyFill="1" applyBorder="1" applyAlignment="1">
      <alignment horizontal="left" vertical="center"/>
    </xf>
    <xf numFmtId="168" fontId="14" fillId="0" borderId="0" xfId="6" applyNumberFormat="1" applyFont="1" applyFill="1" applyBorder="1" applyAlignment="1" applyProtection="1">
      <alignment horizontal="center" vertical="center"/>
    </xf>
    <xf numFmtId="167" fontId="13" fillId="0" borderId="0" xfId="6" applyNumberFormat="1" applyFont="1" applyFill="1" applyBorder="1" applyAlignment="1" applyProtection="1">
      <alignment vertical="center"/>
    </xf>
    <xf numFmtId="0" fontId="13" fillId="0" borderId="13" xfId="6" applyFont="1" applyFill="1" applyBorder="1" applyAlignment="1" applyProtection="1">
      <alignment horizontal="center" vertical="center"/>
    </xf>
    <xf numFmtId="0" fontId="13" fillId="0" borderId="13" xfId="6" applyFont="1" applyFill="1" applyBorder="1" applyAlignment="1" applyProtection="1">
      <alignment horizontal="center" vertical="center" wrapText="1"/>
    </xf>
    <xf numFmtId="0" fontId="13" fillId="0" borderId="14" xfId="6" applyFont="1" applyFill="1" applyBorder="1" applyAlignment="1" applyProtection="1">
      <alignment horizontal="center" vertical="center" wrapText="1"/>
    </xf>
    <xf numFmtId="0" fontId="13" fillId="0" borderId="12" xfId="6" applyFont="1" applyFill="1" applyBorder="1" applyAlignment="1">
      <alignment horizontal="center" vertical="center"/>
    </xf>
    <xf numFmtId="168" fontId="14" fillId="0" borderId="58" xfId="6" applyNumberFormat="1" applyFont="1" applyFill="1" applyBorder="1" applyAlignment="1" applyProtection="1">
      <alignment horizontal="center" vertical="center"/>
    </xf>
    <xf numFmtId="167" fontId="13" fillId="0" borderId="58" xfId="6" applyNumberFormat="1" applyFont="1" applyFill="1" applyBorder="1" applyAlignment="1" applyProtection="1">
      <alignment vertical="center"/>
    </xf>
    <xf numFmtId="0" fontId="13" fillId="0" borderId="62" xfId="6" applyFont="1" applyFill="1" applyBorder="1" applyAlignment="1" applyProtection="1">
      <alignment horizontal="center" vertical="center" wrapText="1"/>
    </xf>
    <xf numFmtId="0" fontId="14" fillId="0" borderId="14" xfId="6" applyFont="1" applyFill="1" applyBorder="1" applyAlignment="1" applyProtection="1">
      <alignment horizontal="center" vertical="center" wrapText="1"/>
    </xf>
    <xf numFmtId="0" fontId="0" fillId="0" borderId="12" xfId="0" applyBorder="1" applyAlignment="1">
      <alignment horizontal="center"/>
    </xf>
    <xf numFmtId="0" fontId="14" fillId="0" borderId="48" xfId="6" applyFont="1" applyFill="1" applyBorder="1" applyAlignment="1" applyProtection="1">
      <alignment horizontal="left" vertical="center"/>
    </xf>
    <xf numFmtId="0" fontId="14" fillId="0" borderId="59" xfId="6" applyFont="1" applyFill="1" applyBorder="1" applyAlignment="1" applyProtection="1">
      <alignment horizontal="left" vertical="center"/>
    </xf>
    <xf numFmtId="0" fontId="14" fillId="0" borderId="15" xfId="6" applyFont="1" applyFill="1" applyBorder="1" applyAlignment="1" applyProtection="1">
      <alignment horizontal="left" vertical="center"/>
    </xf>
    <xf numFmtId="0" fontId="13" fillId="0" borderId="15" xfId="6" applyFont="1" applyFill="1" applyBorder="1" applyAlignment="1" applyProtection="1">
      <alignment horizontal="left" vertical="center"/>
    </xf>
    <xf numFmtId="0" fontId="13" fillId="0" borderId="58" xfId="6" applyFont="1" applyFill="1" applyBorder="1" applyAlignment="1" applyProtection="1">
      <alignment horizontal="center" vertical="center" wrapText="1"/>
    </xf>
    <xf numFmtId="0" fontId="14" fillId="0" borderId="13" xfId="6" applyFont="1" applyFill="1" applyBorder="1" applyAlignment="1" applyProtection="1">
      <alignment horizontal="center" vertical="center" wrapText="1"/>
    </xf>
    <xf numFmtId="0" fontId="13" fillId="0" borderId="61" xfId="6" applyFont="1" applyFill="1" applyBorder="1" applyAlignment="1" applyProtection="1">
      <alignment horizontal="center" vertical="center" wrapText="1"/>
    </xf>
    <xf numFmtId="41" fontId="10" fillId="0" borderId="0" xfId="0" applyNumberFormat="1" applyFont="1" applyProtection="1"/>
    <xf numFmtId="41" fontId="37" fillId="0" borderId="46" xfId="54" applyFont="1" applyFill="1" applyBorder="1" applyAlignment="1" applyProtection="1">
      <alignment vertical="center"/>
    </xf>
    <xf numFmtId="0" fontId="14" fillId="0" borderId="53" xfId="6" applyFont="1" applyFill="1" applyBorder="1" applyAlignment="1">
      <alignment horizontal="center" vertical="center"/>
    </xf>
    <xf numFmtId="1" fontId="15" fillId="0" borderId="54" xfId="1" applyNumberFormat="1" applyFont="1" applyFill="1" applyBorder="1" applyAlignment="1" applyProtection="1">
      <alignment horizontal="center" vertical="center" wrapText="1"/>
    </xf>
    <xf numFmtId="168" fontId="14" fillId="0" borderId="54" xfId="6" applyNumberFormat="1" applyFont="1" applyFill="1" applyBorder="1" applyAlignment="1" applyProtection="1">
      <alignment horizontal="center" vertical="center"/>
    </xf>
    <xf numFmtId="167" fontId="14" fillId="0" borderId="55" xfId="6" applyNumberFormat="1" applyFont="1" applyFill="1" applyBorder="1" applyAlignment="1" applyProtection="1">
      <alignment horizontal="right" vertical="center"/>
    </xf>
    <xf numFmtId="0" fontId="14" fillId="0" borderId="61" xfId="6" applyFont="1" applyFill="1" applyBorder="1" applyAlignment="1">
      <alignment horizontal="center" vertical="center"/>
    </xf>
    <xf numFmtId="0" fontId="14" fillId="6" borderId="58" xfId="6" applyFont="1" applyFill="1" applyBorder="1" applyAlignment="1" applyProtection="1">
      <alignment horizontal="center" vertical="center" wrapText="1"/>
    </xf>
    <xf numFmtId="167" fontId="14" fillId="0" borderId="62" xfId="6" applyNumberFormat="1" applyFont="1" applyFill="1" applyBorder="1" applyAlignment="1" applyProtection="1">
      <alignment horizontal="right" vertical="center"/>
    </xf>
    <xf numFmtId="0" fontId="14" fillId="6" borderId="58" xfId="1" applyFont="1" applyFill="1" applyBorder="1" applyAlignment="1" applyProtection="1">
      <alignment horizontal="center" vertical="center"/>
    </xf>
    <xf numFmtId="0" fontId="14" fillId="0" borderId="12" xfId="6" applyFont="1" applyFill="1" applyBorder="1" applyAlignment="1">
      <alignment horizontal="center" vertical="center"/>
    </xf>
    <xf numFmtId="0" fontId="14" fillId="6" borderId="13" xfId="1" applyFont="1" applyFill="1" applyBorder="1" applyAlignment="1" applyProtection="1">
      <alignment horizontal="center" vertical="center"/>
    </xf>
    <xf numFmtId="168" fontId="14" fillId="0" borderId="13" xfId="6" applyNumberFormat="1" applyFont="1" applyFill="1" applyBorder="1" applyAlignment="1" applyProtection="1">
      <alignment horizontal="center" vertical="center"/>
    </xf>
    <xf numFmtId="167" fontId="14" fillId="0" borderId="14" xfId="6" applyNumberFormat="1" applyFont="1" applyFill="1" applyBorder="1" applyAlignment="1" applyProtection="1">
      <alignment horizontal="right" vertical="center"/>
    </xf>
    <xf numFmtId="0" fontId="14" fillId="0" borderId="70" xfId="6" applyFont="1" applyFill="1" applyBorder="1" applyAlignment="1">
      <alignment vertical="center"/>
    </xf>
    <xf numFmtId="167" fontId="14" fillId="0" borderId="71" xfId="6" applyNumberFormat="1" applyFont="1" applyFill="1" applyBorder="1" applyAlignment="1">
      <alignment vertical="center"/>
    </xf>
    <xf numFmtId="167" fontId="13" fillId="0" borderId="55" xfId="6" applyNumberFormat="1" applyFont="1" applyFill="1" applyBorder="1" applyAlignment="1" applyProtection="1">
      <alignment vertical="center"/>
    </xf>
    <xf numFmtId="167" fontId="13" fillId="0" borderId="62" xfId="6" applyNumberFormat="1" applyFont="1" applyFill="1" applyBorder="1" applyAlignment="1" applyProtection="1">
      <alignment vertical="center"/>
    </xf>
    <xf numFmtId="10" fontId="13" fillId="0" borderId="14" xfId="10" applyNumberFormat="1" applyFont="1" applyFill="1" applyBorder="1" applyAlignment="1" applyProtection="1">
      <alignment horizontal="center" vertical="center"/>
    </xf>
    <xf numFmtId="0" fontId="13" fillId="0" borderId="53" xfId="6" applyFont="1" applyFill="1" applyBorder="1" applyAlignment="1" applyProtection="1">
      <alignment horizontal="center" vertical="center" wrapText="1"/>
    </xf>
    <xf numFmtId="0" fontId="13" fillId="0" borderId="41" xfId="6" applyFont="1" applyFill="1" applyBorder="1" applyAlignment="1" applyProtection="1">
      <alignment horizontal="left" vertical="center" wrapText="1"/>
    </xf>
    <xf numFmtId="0" fontId="14" fillId="0" borderId="65" xfId="6" applyFont="1" applyFill="1" applyBorder="1" applyAlignment="1" applyProtection="1">
      <alignment vertical="center" wrapText="1"/>
    </xf>
    <xf numFmtId="0" fontId="13" fillId="0" borderId="55" xfId="6" applyFont="1" applyFill="1" applyBorder="1" applyAlignment="1">
      <alignment horizontal="center" vertical="center"/>
    </xf>
    <xf numFmtId="2" fontId="14" fillId="0" borderId="61" xfId="6" applyNumberFormat="1" applyFont="1" applyFill="1" applyBorder="1" applyAlignment="1">
      <alignment horizontal="center" vertical="center"/>
    </xf>
    <xf numFmtId="10" fontId="14" fillId="0" borderId="62" xfId="6" applyNumberFormat="1" applyFont="1" applyFill="1" applyBorder="1" applyAlignment="1" applyProtection="1">
      <alignment vertical="center" wrapText="1"/>
    </xf>
    <xf numFmtId="169" fontId="14" fillId="0" borderId="12" xfId="6" applyNumberFormat="1" applyFont="1" applyFill="1" applyBorder="1" applyAlignment="1">
      <alignment horizontal="center" vertical="center"/>
    </xf>
    <xf numFmtId="10" fontId="13" fillId="0" borderId="14" xfId="9" applyNumberFormat="1" applyFont="1" applyFill="1" applyBorder="1" applyAlignment="1" applyProtection="1">
      <alignment vertical="center"/>
    </xf>
    <xf numFmtId="0" fontId="13" fillId="0" borderId="53" xfId="6" applyFont="1" applyFill="1" applyBorder="1" applyAlignment="1">
      <alignment horizontal="center" vertical="center"/>
    </xf>
    <xf numFmtId="0" fontId="13" fillId="0" borderId="62" xfId="6" applyFont="1" applyFill="1" applyBorder="1" applyAlignment="1">
      <alignment horizontal="center" vertical="center"/>
    </xf>
    <xf numFmtId="2" fontId="14" fillId="0" borderId="12" xfId="6" applyNumberFormat="1" applyFont="1" applyFill="1" applyBorder="1" applyAlignment="1">
      <alignment horizontal="center" vertical="center"/>
    </xf>
    <xf numFmtId="10" fontId="14" fillId="0" borderId="14" xfId="6" applyNumberFormat="1" applyFont="1" applyFill="1" applyBorder="1" applyAlignment="1" applyProtection="1">
      <alignment vertical="center" wrapText="1"/>
    </xf>
    <xf numFmtId="10" fontId="13" fillId="0" borderId="35" xfId="9" applyNumberFormat="1" applyFont="1" applyFill="1" applyBorder="1" applyAlignment="1" applyProtection="1">
      <alignment vertical="center"/>
    </xf>
    <xf numFmtId="10" fontId="13" fillId="0" borderId="62" xfId="9" applyNumberFormat="1" applyFont="1" applyFill="1" applyBorder="1" applyAlignment="1" applyProtection="1">
      <alignment horizontal="center" vertical="center"/>
    </xf>
    <xf numFmtId="0" fontId="13" fillId="0" borderId="72" xfId="6" applyFont="1" applyFill="1" applyBorder="1" applyAlignment="1" applyProtection="1">
      <alignment vertical="center"/>
    </xf>
    <xf numFmtId="0" fontId="13" fillId="0" borderId="41" xfId="6" applyFont="1" applyFill="1" applyBorder="1" applyAlignment="1" applyProtection="1">
      <alignment vertical="center"/>
    </xf>
    <xf numFmtId="0" fontId="13" fillId="0" borderId="65" xfId="6" applyFont="1" applyFill="1" applyBorder="1" applyAlignment="1" applyProtection="1">
      <alignment horizontal="left" vertical="center"/>
    </xf>
    <xf numFmtId="10" fontId="13" fillId="0" borderId="55" xfId="6" applyNumberFormat="1" applyFont="1" applyFill="1" applyBorder="1" applyAlignment="1" applyProtection="1">
      <alignment horizontal="center" vertical="center"/>
    </xf>
    <xf numFmtId="0" fontId="13" fillId="0" borderId="63" xfId="6" applyFont="1" applyFill="1" applyBorder="1" applyAlignment="1" applyProtection="1">
      <alignment vertical="center"/>
    </xf>
    <xf numFmtId="0" fontId="13" fillId="0" borderId="59" xfId="6" applyFont="1" applyFill="1" applyBorder="1" applyAlignment="1" applyProtection="1">
      <alignment vertical="center"/>
    </xf>
    <xf numFmtId="10" fontId="13" fillId="0" borderId="62" xfId="6" applyNumberFormat="1" applyFont="1" applyFill="1" applyBorder="1" applyAlignment="1" applyProtection="1">
      <alignment horizontal="center" vertical="center"/>
    </xf>
    <xf numFmtId="0" fontId="0" fillId="0" borderId="76" xfId="0" applyBorder="1"/>
    <xf numFmtId="0" fontId="0" fillId="0" borderId="67" xfId="0" applyBorder="1"/>
    <xf numFmtId="0" fontId="13" fillId="0" borderId="73" xfId="6" applyFont="1" applyFill="1" applyBorder="1" applyAlignment="1" applyProtection="1">
      <alignment vertical="center"/>
    </xf>
    <xf numFmtId="0" fontId="13" fillId="0" borderId="68" xfId="6" applyFont="1" applyFill="1" applyBorder="1" applyAlignment="1" applyProtection="1">
      <alignment vertical="center"/>
    </xf>
    <xf numFmtId="10" fontId="13" fillId="0" borderId="66" xfId="53" applyNumberFormat="1" applyFont="1" applyFill="1" applyBorder="1" applyAlignment="1" applyProtection="1">
      <alignment horizontal="left" vertical="center"/>
    </xf>
    <xf numFmtId="10" fontId="13" fillId="0" borderId="14" xfId="6" applyNumberFormat="1" applyFont="1" applyFill="1" applyBorder="1" applyAlignment="1" applyProtection="1">
      <alignment horizontal="center" vertical="center"/>
    </xf>
    <xf numFmtId="41" fontId="8" fillId="0" borderId="58" xfId="54" applyFont="1" applyFill="1" applyBorder="1" applyAlignment="1" applyProtection="1">
      <alignment horizontal="center" vertical="center"/>
    </xf>
    <xf numFmtId="0" fontId="0" fillId="0" borderId="0" xfId="0" applyFill="1" applyProtection="1"/>
    <xf numFmtId="0" fontId="8" fillId="0" borderId="47" xfId="0" applyNumberFormat="1" applyFont="1" applyFill="1" applyBorder="1" applyAlignment="1" applyProtection="1">
      <alignment vertical="center"/>
    </xf>
    <xf numFmtId="0" fontId="0" fillId="0" borderId="32" xfId="0" applyNumberFormat="1" applyFont="1" applyFill="1" applyBorder="1" applyAlignment="1" applyProtection="1">
      <alignment horizontal="center" vertical="center"/>
    </xf>
    <xf numFmtId="0" fontId="0" fillId="0" borderId="47" xfId="0" applyFill="1" applyBorder="1" applyAlignment="1">
      <alignment horizontal="left" vertical="center" indent="2"/>
    </xf>
    <xf numFmtId="0" fontId="0" fillId="0" borderId="47" xfId="0" applyNumberFormat="1" applyFill="1" applyBorder="1" applyAlignment="1" applyProtection="1">
      <alignment vertical="center"/>
    </xf>
    <xf numFmtId="0" fontId="0" fillId="0" borderId="47" xfId="0" applyNumberFormat="1" applyFill="1" applyBorder="1" applyAlignment="1" applyProtection="1">
      <alignment horizontal="center" vertical="center"/>
    </xf>
    <xf numFmtId="0" fontId="0" fillId="0" borderId="49" xfId="0" applyNumberFormat="1" applyFill="1" applyBorder="1" applyAlignment="1" applyProtection="1">
      <alignment horizontal="center" vertical="center"/>
    </xf>
    <xf numFmtId="0" fontId="8" fillId="0" borderId="58" xfId="0" applyFont="1" applyFill="1" applyBorder="1" applyAlignment="1">
      <alignment horizontal="left" vertical="center" indent="2"/>
    </xf>
    <xf numFmtId="0" fontId="0" fillId="0" borderId="58" xfId="0" applyFill="1" applyBorder="1" applyAlignment="1">
      <alignment horizontal="left" vertical="center" indent="2"/>
    </xf>
    <xf numFmtId="0" fontId="0" fillId="0" borderId="58" xfId="0" applyFill="1" applyBorder="1" applyAlignment="1">
      <alignment horizontal="center" vertical="center"/>
    </xf>
    <xf numFmtId="0" fontId="0" fillId="0" borderId="32" xfId="0" applyNumberFormat="1" applyFill="1" applyBorder="1" applyAlignment="1" applyProtection="1">
      <alignment horizontal="center" vertical="center"/>
    </xf>
    <xf numFmtId="2" fontId="0" fillId="0" borderId="32" xfId="0" applyNumberFormat="1" applyFill="1" applyBorder="1" applyAlignment="1" applyProtection="1">
      <alignment horizontal="center" vertical="center"/>
    </xf>
    <xf numFmtId="171" fontId="8" fillId="0" borderId="47" xfId="0" applyNumberFormat="1" applyFont="1" applyFill="1" applyBorder="1" applyAlignment="1" applyProtection="1">
      <alignment horizontal="center" vertical="center"/>
    </xf>
    <xf numFmtId="2" fontId="8" fillId="0" borderId="47" xfId="0" applyNumberFormat="1" applyFont="1" applyFill="1" applyBorder="1" applyAlignment="1" applyProtection="1">
      <alignment horizontal="center" vertical="center"/>
    </xf>
    <xf numFmtId="0" fontId="8" fillId="0" borderId="58" xfId="0" applyFont="1" applyFill="1" applyBorder="1" applyAlignment="1">
      <alignment horizontal="center" vertical="center"/>
    </xf>
    <xf numFmtId="171" fontId="0" fillId="0" borderId="32" xfId="0" applyNumberFormat="1" applyFill="1" applyBorder="1" applyAlignment="1" applyProtection="1">
      <alignment horizontal="center" vertical="center"/>
    </xf>
    <xf numFmtId="0" fontId="8" fillId="0" borderId="47" xfId="0" applyNumberFormat="1" applyFont="1" applyFill="1" applyBorder="1" applyAlignment="1" applyProtection="1">
      <alignment horizontal="justify" vertical="distributed"/>
    </xf>
    <xf numFmtId="0" fontId="34" fillId="0" borderId="58" xfId="1" applyFont="1" applyFill="1" applyBorder="1" applyAlignment="1">
      <alignment horizontal="center" vertical="center" wrapText="1"/>
    </xf>
    <xf numFmtId="0" fontId="34" fillId="0" borderId="0" xfId="1" applyFont="1" applyFill="1" applyAlignment="1">
      <alignment horizontal="center" vertical="center" wrapText="1"/>
    </xf>
    <xf numFmtId="0" fontId="0" fillId="0" borderId="50" xfId="0" applyNumberFormat="1" applyFont="1" applyFill="1" applyBorder="1" applyAlignment="1" applyProtection="1">
      <alignment horizontal="center" vertical="center"/>
    </xf>
    <xf numFmtId="0" fontId="34" fillId="0" borderId="22" xfId="1" applyFont="1" applyFill="1" applyBorder="1" applyAlignment="1">
      <alignment horizontal="center" vertical="center" wrapText="1"/>
    </xf>
    <xf numFmtId="0" fontId="8" fillId="0" borderId="22" xfId="0" applyNumberFormat="1" applyFont="1" applyFill="1" applyBorder="1" applyAlignment="1" applyProtection="1">
      <alignment horizontal="justify" vertical="distributed"/>
    </xf>
    <xf numFmtId="41" fontId="8" fillId="0" borderId="22" xfId="54" applyFont="1" applyFill="1" applyBorder="1" applyAlignment="1" applyProtection="1">
      <alignment horizontal="center" vertical="center"/>
    </xf>
    <xf numFmtId="0" fontId="8" fillId="40" borderId="32" xfId="0" applyNumberFormat="1" applyFont="1" applyFill="1" applyBorder="1" applyAlignment="1" applyProtection="1">
      <alignment horizontal="center" vertical="center"/>
    </xf>
    <xf numFmtId="0" fontId="8" fillId="40" borderId="47" xfId="0" applyFont="1" applyFill="1" applyBorder="1" applyAlignment="1">
      <alignment horizontal="center" vertical="center"/>
    </xf>
    <xf numFmtId="0" fontId="8" fillId="40" borderId="47" xfId="0" applyNumberFormat="1" applyFont="1" applyFill="1" applyBorder="1" applyAlignment="1" applyProtection="1">
      <alignment horizontal="center" vertical="center"/>
    </xf>
    <xf numFmtId="0" fontId="8" fillId="40" borderId="49" xfId="0" applyNumberFormat="1" applyFont="1" applyFill="1" applyBorder="1" applyAlignment="1" applyProtection="1">
      <alignment horizontal="center" vertical="center"/>
    </xf>
    <xf numFmtId="0" fontId="8" fillId="40" borderId="58" xfId="0" applyFont="1" applyFill="1" applyBorder="1" applyAlignment="1">
      <alignment horizontal="center" vertical="center"/>
    </xf>
    <xf numFmtId="171" fontId="0" fillId="40" borderId="32" xfId="0" applyNumberFormat="1" applyFill="1" applyBorder="1" applyAlignment="1" applyProtection="1">
      <alignment horizontal="center" vertical="center"/>
    </xf>
    <xf numFmtId="0" fontId="0" fillId="40" borderId="58" xfId="0" applyFill="1" applyBorder="1" applyAlignment="1">
      <alignment horizontal="left" vertical="center" indent="2"/>
    </xf>
    <xf numFmtId="0" fontId="0" fillId="40" borderId="47" xfId="0" applyNumberFormat="1" applyFill="1" applyBorder="1" applyAlignment="1" applyProtection="1">
      <alignment horizontal="center" vertical="center"/>
    </xf>
    <xf numFmtId="0" fontId="13" fillId="0" borderId="58" xfId="6" applyFont="1" applyFill="1" applyBorder="1" applyAlignment="1" applyProtection="1">
      <alignment horizontal="center" vertical="center" wrapText="1"/>
    </xf>
    <xf numFmtId="0" fontId="14" fillId="0" borderId="13" xfId="6" applyFont="1" applyFill="1" applyBorder="1" applyAlignment="1" applyProtection="1">
      <alignment horizontal="center" vertical="center" wrapText="1"/>
    </xf>
    <xf numFmtId="167" fontId="0" fillId="0" borderId="0" xfId="0" applyNumberFormat="1"/>
    <xf numFmtId="0" fontId="14" fillId="0" borderId="48" xfId="6" applyFont="1" applyFill="1" applyBorder="1" applyAlignment="1" applyProtection="1">
      <alignment horizontal="left" vertical="center"/>
    </xf>
    <xf numFmtId="172" fontId="0" fillId="0" borderId="0" xfId="53" applyNumberFormat="1" applyFont="1"/>
    <xf numFmtId="10" fontId="14" fillId="0" borderId="62" xfId="53" applyNumberFormat="1" applyFont="1" applyFill="1" applyBorder="1" applyAlignment="1" applyProtection="1">
      <alignment vertical="center" wrapText="1"/>
    </xf>
    <xf numFmtId="164" fontId="41" fillId="0" borderId="0" xfId="55" applyFont="1"/>
    <xf numFmtId="173" fontId="8" fillId="0" borderId="58" xfId="54" applyNumberFormat="1" applyFont="1" applyFill="1" applyBorder="1" applyAlignment="1" applyProtection="1">
      <alignment horizontal="center" vertical="center"/>
    </xf>
    <xf numFmtId="174" fontId="8" fillId="0" borderId="58" xfId="54" applyNumberFormat="1" applyFont="1" applyFill="1" applyBorder="1" applyAlignment="1" applyProtection="1">
      <alignment horizontal="center" vertical="center"/>
    </xf>
    <xf numFmtId="0" fontId="0" fillId="40" borderId="32" xfId="0" applyNumberFormat="1" applyFont="1" applyFill="1" applyBorder="1" applyAlignment="1" applyProtection="1">
      <alignment horizontal="center" vertical="center"/>
    </xf>
    <xf numFmtId="0" fontId="0" fillId="40" borderId="47" xfId="0" applyNumberFormat="1" applyFill="1" applyBorder="1" applyAlignment="1" applyProtection="1">
      <alignment vertical="center"/>
    </xf>
    <xf numFmtId="0" fontId="0" fillId="40" borderId="58" xfId="0" applyFill="1" applyBorder="1" applyAlignment="1">
      <alignment horizontal="center" vertical="center"/>
    </xf>
    <xf numFmtId="0" fontId="0" fillId="40" borderId="49" xfId="0" applyNumberFormat="1" applyFill="1" applyBorder="1" applyAlignment="1" applyProtection="1">
      <alignment horizontal="center" vertical="center"/>
    </xf>
    <xf numFmtId="0" fontId="0" fillId="40" borderId="32" xfId="0" applyNumberFormat="1" applyFill="1" applyBorder="1" applyAlignment="1" applyProtection="1">
      <alignment horizontal="center" vertical="center"/>
    </xf>
    <xf numFmtId="2" fontId="0" fillId="40" borderId="32" xfId="0" applyNumberFormat="1" applyFill="1" applyBorder="1" applyAlignment="1" applyProtection="1">
      <alignment horizontal="center" vertical="center"/>
    </xf>
    <xf numFmtId="1" fontId="0" fillId="0" borderId="32" xfId="0" applyNumberFormat="1" applyFill="1" applyBorder="1" applyAlignment="1" applyProtection="1">
      <alignment horizontal="center" vertical="center"/>
    </xf>
    <xf numFmtId="1" fontId="0" fillId="0" borderId="32" xfId="0" applyNumberFormat="1" applyFont="1" applyFill="1" applyBorder="1" applyAlignment="1" applyProtection="1">
      <alignment horizontal="center" vertical="center"/>
    </xf>
    <xf numFmtId="0" fontId="4" fillId="0" borderId="61" xfId="0" applyFont="1" applyBorder="1" applyAlignment="1" applyProtection="1">
      <alignment horizontal="center"/>
    </xf>
    <xf numFmtId="0" fontId="4" fillId="0" borderId="62" xfId="0" applyFont="1" applyBorder="1" applyAlignment="1" applyProtection="1">
      <alignment horizontal="center"/>
    </xf>
    <xf numFmtId="41" fontId="5" fillId="39" borderId="40" xfId="54" applyFont="1" applyFill="1" applyBorder="1" applyAlignment="1" applyProtection="1">
      <alignment horizontal="center" vertical="center" wrapText="1"/>
    </xf>
    <xf numFmtId="0" fontId="8" fillId="40" borderId="48" xfId="0" applyNumberFormat="1" applyFont="1" applyFill="1" applyBorder="1" applyAlignment="1" applyProtection="1">
      <alignment horizontal="center" vertical="center"/>
    </xf>
    <xf numFmtId="0" fontId="0" fillId="0" borderId="48" xfId="0" applyNumberFormat="1" applyFill="1" applyBorder="1" applyAlignment="1" applyProtection="1">
      <alignment horizontal="center" vertical="center"/>
    </xf>
    <xf numFmtId="173" fontId="8" fillId="0" borderId="48" xfId="54" applyNumberFormat="1" applyFont="1" applyFill="1" applyBorder="1" applyAlignment="1" applyProtection="1">
      <alignment horizontal="center" vertical="center"/>
    </xf>
    <xf numFmtId="41" fontId="8" fillId="0" borderId="48" xfId="54" applyFont="1" applyFill="1" applyBorder="1" applyAlignment="1" applyProtection="1">
      <alignment horizontal="center" vertical="center"/>
    </xf>
    <xf numFmtId="0" fontId="0" fillId="40" borderId="48" xfId="0" applyNumberFormat="1" applyFill="1" applyBorder="1" applyAlignment="1" applyProtection="1">
      <alignment horizontal="center" vertical="center"/>
    </xf>
    <xf numFmtId="0" fontId="8" fillId="0" borderId="48" xfId="0" applyNumberFormat="1" applyFont="1" applyFill="1" applyBorder="1" applyAlignment="1" applyProtection="1">
      <alignment horizontal="center" vertical="center"/>
    </xf>
    <xf numFmtId="0" fontId="8" fillId="0" borderId="20" xfId="0" applyNumberFormat="1" applyFont="1" applyFill="1" applyBorder="1" applyAlignment="1" applyProtection="1">
      <alignment horizontal="center" vertical="center"/>
    </xf>
    <xf numFmtId="174" fontId="38" fillId="0" borderId="82" xfId="54" applyNumberFormat="1" applyFont="1" applyFill="1" applyBorder="1" applyAlignment="1" applyProtection="1">
      <alignment horizontal="center" vertical="center"/>
    </xf>
    <xf numFmtId="41" fontId="4" fillId="0" borderId="48" xfId="54" applyFont="1" applyFill="1" applyBorder="1" applyProtection="1"/>
    <xf numFmtId="41" fontId="4" fillId="38" borderId="48" xfId="54" applyFont="1" applyFill="1" applyBorder="1" applyProtection="1"/>
    <xf numFmtId="174" fontId="37" fillId="0" borderId="36" xfId="54" applyNumberFormat="1" applyFont="1" applyFill="1" applyBorder="1" applyAlignment="1" applyProtection="1">
      <alignment vertical="center"/>
    </xf>
    <xf numFmtId="0" fontId="4" fillId="0" borderId="5" xfId="0" applyFont="1" applyBorder="1" applyProtection="1"/>
    <xf numFmtId="0" fontId="0" fillId="0" borderId="61" xfId="0" applyBorder="1" applyProtection="1"/>
    <xf numFmtId="0" fontId="0" fillId="0" borderId="62" xfId="0" applyBorder="1" applyProtection="1"/>
    <xf numFmtId="0" fontId="10" fillId="0" borderId="61" xfId="0" applyFont="1" applyBorder="1" applyProtection="1"/>
    <xf numFmtId="0" fontId="0" fillId="0" borderId="83" xfId="0" applyBorder="1" applyProtection="1"/>
    <xf numFmtId="0" fontId="0" fillId="0" borderId="77" xfId="0" applyBorder="1" applyProtection="1"/>
    <xf numFmtId="0" fontId="42" fillId="40" borderId="48" xfId="0" applyNumberFormat="1" applyFont="1" applyFill="1" applyBorder="1" applyAlignment="1" applyProtection="1">
      <alignment horizontal="center" vertical="center"/>
    </xf>
    <xf numFmtId="175" fontId="0" fillId="0" borderId="61" xfId="55" applyNumberFormat="1" applyFont="1" applyBorder="1" applyProtection="1"/>
    <xf numFmtId="10" fontId="10" fillId="0" borderId="61" xfId="53" applyNumberFormat="1" applyFont="1" applyBorder="1" applyProtection="1"/>
    <xf numFmtId="164" fontId="5" fillId="39" borderId="54" xfId="55" applyFont="1" applyFill="1" applyBorder="1" applyAlignment="1" applyProtection="1">
      <alignment horizontal="center" vertical="center" wrapText="1"/>
    </xf>
    <xf numFmtId="164" fontId="42" fillId="40" borderId="48" xfId="55" applyFont="1" applyFill="1" applyBorder="1" applyAlignment="1" applyProtection="1">
      <alignment horizontal="center" vertical="center"/>
    </xf>
    <xf numFmtId="164" fontId="0" fillId="0" borderId="47" xfId="55" applyFont="1" applyFill="1" applyBorder="1" applyAlignment="1" applyProtection="1">
      <alignment horizontal="center" vertical="center"/>
    </xf>
    <xf numFmtId="164" fontId="8" fillId="0" borderId="58" xfId="55" applyFont="1" applyFill="1" applyBorder="1" applyAlignment="1" applyProtection="1">
      <alignment horizontal="center" vertical="center"/>
    </xf>
    <xf numFmtId="164" fontId="0" fillId="40" borderId="58" xfId="55" applyFont="1" applyFill="1" applyBorder="1" applyAlignment="1">
      <alignment horizontal="center" vertical="center"/>
    </xf>
    <xf numFmtId="164" fontId="8" fillId="40" borderId="58" xfId="55" applyFont="1" applyFill="1" applyBorder="1" applyAlignment="1">
      <alignment horizontal="center" vertical="center"/>
    </xf>
    <xf numFmtId="164" fontId="8" fillId="0" borderId="58" xfId="55" applyFont="1" applyFill="1" applyBorder="1" applyAlignment="1">
      <alignment horizontal="center" vertical="center"/>
    </xf>
    <xf numFmtId="164" fontId="8" fillId="0" borderId="22" xfId="55" applyFont="1" applyFill="1" applyBorder="1" applyAlignment="1" applyProtection="1">
      <alignment horizontal="center" vertical="center"/>
    </xf>
    <xf numFmtId="164" fontId="37" fillId="0" borderId="37" xfId="55" applyFont="1" applyFill="1" applyBorder="1" applyAlignment="1" applyProtection="1">
      <alignment horizontal="right" vertical="center"/>
    </xf>
    <xf numFmtId="164" fontId="43" fillId="0" borderId="11" xfId="55" applyFont="1" applyFill="1" applyBorder="1" applyProtection="1"/>
    <xf numFmtId="164" fontId="43" fillId="0" borderId="18" xfId="55" applyFont="1" applyFill="1" applyBorder="1" applyProtection="1"/>
    <xf numFmtId="164" fontId="4" fillId="0" borderId="18" xfId="55" applyFont="1" applyFill="1" applyBorder="1" applyProtection="1"/>
    <xf numFmtId="164" fontId="4" fillId="38" borderId="18" xfId="55" applyFont="1" applyFill="1" applyBorder="1" applyProtection="1"/>
    <xf numFmtId="164" fontId="4" fillId="0" borderId="11" xfId="55" applyFont="1" applyFill="1" applyBorder="1" applyProtection="1"/>
    <xf numFmtId="164" fontId="4" fillId="0" borderId="44" xfId="55" applyFont="1" applyFill="1" applyBorder="1" applyProtection="1"/>
    <xf numFmtId="164" fontId="4" fillId="0" borderId="0" xfId="55" applyFont="1" applyFill="1" applyProtection="1"/>
    <xf numFmtId="164" fontId="0" fillId="0" borderId="0" xfId="55" applyFont="1" applyFill="1" applyAlignment="1" applyProtection="1">
      <alignment horizontal="center"/>
    </xf>
    <xf numFmtId="0" fontId="4" fillId="42" borderId="61" xfId="0" applyFont="1" applyFill="1" applyBorder="1" applyAlignment="1" applyProtection="1">
      <alignment horizontal="center"/>
    </xf>
    <xf numFmtId="0" fontId="4" fillId="42" borderId="62" xfId="0" applyFont="1" applyFill="1" applyBorder="1" applyAlignment="1" applyProtection="1">
      <alignment horizontal="center"/>
    </xf>
    <xf numFmtId="0" fontId="4" fillId="42" borderId="50" xfId="0" applyFont="1" applyFill="1" applyBorder="1" applyProtection="1"/>
    <xf numFmtId="0" fontId="0" fillId="42" borderId="83" xfId="0" applyFill="1" applyBorder="1" applyProtection="1"/>
    <xf numFmtId="0" fontId="0" fillId="42" borderId="77" xfId="0" applyFill="1" applyBorder="1" applyProtection="1"/>
    <xf numFmtId="0" fontId="0" fillId="42" borderId="61" xfId="0" applyFill="1" applyBorder="1" applyProtection="1"/>
    <xf numFmtId="0" fontId="0" fillId="42" borderId="62" xfId="0" applyFill="1" applyBorder="1" applyProtection="1"/>
    <xf numFmtId="175" fontId="0" fillId="42" borderId="61" xfId="55" applyNumberFormat="1" applyFont="1" applyFill="1" applyBorder="1" applyProtection="1"/>
    <xf numFmtId="0" fontId="10" fillId="42" borderId="61" xfId="0" applyFont="1" applyFill="1" applyBorder="1" applyProtection="1"/>
    <xf numFmtId="10" fontId="10" fillId="42" borderId="61" xfId="53" applyNumberFormat="1" applyFont="1" applyFill="1" applyBorder="1" applyProtection="1"/>
    <xf numFmtId="0" fontId="0" fillId="42" borderId="0" xfId="0" applyFill="1" applyProtection="1"/>
    <xf numFmtId="175" fontId="0" fillId="0" borderId="61" xfId="55" applyNumberFormat="1" applyFont="1" applyFill="1" applyBorder="1" applyProtection="1"/>
    <xf numFmtId="0" fontId="0" fillId="0" borderId="44" xfId="0" applyBorder="1" applyAlignment="1" applyProtection="1">
      <alignment horizontal="center"/>
    </xf>
    <xf numFmtId="0" fontId="5" fillId="2" borderId="53" xfId="0" applyFont="1" applyFill="1" applyBorder="1" applyAlignment="1" applyProtection="1">
      <alignment horizontal="center"/>
      <protection locked="0"/>
    </xf>
    <xf numFmtId="0" fontId="5" fillId="2" borderId="54" xfId="0" applyFont="1" applyFill="1" applyBorder="1" applyAlignment="1" applyProtection="1">
      <alignment horizontal="center"/>
      <protection locked="0"/>
    </xf>
    <xf numFmtId="0" fontId="5" fillId="2" borderId="55" xfId="0" applyFont="1" applyFill="1" applyBorder="1" applyAlignment="1" applyProtection="1">
      <alignment horizontal="center"/>
      <protection locked="0"/>
    </xf>
    <xf numFmtId="0" fontId="7" fillId="2" borderId="61" xfId="0" applyFont="1" applyFill="1" applyBorder="1" applyAlignment="1" applyProtection="1">
      <alignment horizontal="center" vertical="center" wrapText="1"/>
      <protection locked="0"/>
    </xf>
    <xf numFmtId="0" fontId="7" fillId="2" borderId="58" xfId="0" applyFont="1" applyFill="1" applyBorder="1" applyAlignment="1" applyProtection="1">
      <alignment horizontal="center" vertical="center" wrapText="1"/>
      <protection locked="0"/>
    </xf>
    <xf numFmtId="0" fontId="7" fillId="2" borderId="62" xfId="0" applyFont="1" applyFill="1" applyBorder="1" applyAlignment="1" applyProtection="1">
      <alignment horizontal="center" vertical="center" wrapText="1"/>
      <protection locked="0"/>
    </xf>
    <xf numFmtId="0" fontId="9" fillId="5" borderId="12" xfId="0" applyFont="1" applyFill="1" applyBorder="1" applyAlignment="1" applyProtection="1">
      <alignment horizontal="center" vertical="center"/>
      <protection locked="0"/>
    </xf>
    <xf numFmtId="0" fontId="9" fillId="5" borderId="13" xfId="0" applyFont="1" applyFill="1" applyBorder="1" applyAlignment="1" applyProtection="1">
      <alignment horizontal="center" vertical="center"/>
      <protection locked="0"/>
    </xf>
    <xf numFmtId="0" fontId="9" fillId="5" borderId="14" xfId="0" applyFont="1" applyFill="1" applyBorder="1" applyAlignment="1" applyProtection="1">
      <alignment horizontal="center" vertical="center"/>
      <protection locked="0"/>
    </xf>
    <xf numFmtId="0" fontId="5" fillId="0" borderId="60" xfId="0" applyFont="1" applyFill="1" applyBorder="1" applyAlignment="1" applyProtection="1">
      <alignment horizontal="center" vertical="center"/>
      <protection locked="0"/>
    </xf>
    <xf numFmtId="0" fontId="5" fillId="2" borderId="63" xfId="0" applyFont="1" applyFill="1" applyBorder="1" applyAlignment="1" applyProtection="1">
      <alignment horizontal="center"/>
      <protection locked="0"/>
    </xf>
    <xf numFmtId="0" fontId="5" fillId="2" borderId="59" xfId="0" applyFont="1" applyFill="1" applyBorder="1" applyAlignment="1" applyProtection="1">
      <alignment horizontal="center"/>
      <protection locked="0"/>
    </xf>
    <xf numFmtId="0" fontId="5" fillId="2" borderId="64" xfId="0" applyFont="1" applyFill="1" applyBorder="1" applyAlignment="1" applyProtection="1">
      <alignment horizontal="center"/>
      <protection locked="0"/>
    </xf>
    <xf numFmtId="0" fontId="36" fillId="0" borderId="44" xfId="0" applyFont="1" applyBorder="1" applyAlignment="1" applyProtection="1">
      <alignment horizontal="center"/>
      <protection locked="0"/>
    </xf>
    <xf numFmtId="41" fontId="37" fillId="0" borderId="6" xfId="54" applyFont="1" applyFill="1" applyBorder="1" applyAlignment="1" applyProtection="1">
      <alignment horizontal="center"/>
    </xf>
    <xf numFmtId="41" fontId="37" fillId="0" borderId="7" xfId="54" applyFont="1" applyFill="1" applyBorder="1" applyAlignment="1" applyProtection="1">
      <alignment horizontal="center"/>
    </xf>
    <xf numFmtId="41" fontId="37" fillId="0" borderId="8" xfId="54" applyFont="1" applyFill="1" applyBorder="1" applyAlignment="1" applyProtection="1">
      <alignment horizontal="center"/>
    </xf>
    <xf numFmtId="0" fontId="37" fillId="0" borderId="36" xfId="0" applyFont="1" applyFill="1" applyBorder="1" applyAlignment="1" applyProtection="1">
      <alignment horizontal="center" vertical="center"/>
    </xf>
    <xf numFmtId="0" fontId="37" fillId="0" borderId="38" xfId="0" applyFont="1" applyFill="1" applyBorder="1" applyAlignment="1" applyProtection="1">
      <alignment horizontal="center" vertical="center"/>
    </xf>
    <xf numFmtId="0" fontId="37" fillId="0" borderId="37" xfId="0" applyFont="1" applyFill="1" applyBorder="1" applyAlignment="1" applyProtection="1">
      <alignment horizontal="center" vertical="center"/>
    </xf>
    <xf numFmtId="0" fontId="37" fillId="0" borderId="36" xfId="0" applyFont="1" applyBorder="1" applyAlignment="1" applyProtection="1">
      <alignment horizontal="center" vertical="center"/>
    </xf>
    <xf numFmtId="0" fontId="37" fillId="0" borderId="38" xfId="0" applyFont="1" applyBorder="1" applyAlignment="1" applyProtection="1">
      <alignment horizontal="center" vertical="center"/>
    </xf>
    <xf numFmtId="0" fontId="37" fillId="0" borderId="39" xfId="0" applyFont="1" applyBorder="1" applyAlignment="1" applyProtection="1">
      <alignment horizontal="center" vertical="center"/>
    </xf>
    <xf numFmtId="0" fontId="0" fillId="0" borderId="44" xfId="0" applyBorder="1" applyAlignment="1">
      <alignment horizontal="center"/>
    </xf>
    <xf numFmtId="0" fontId="13" fillId="0" borderId="61" xfId="6" applyFont="1" applyFill="1" applyBorder="1" applyAlignment="1" applyProtection="1">
      <alignment horizontal="left" vertical="center"/>
    </xf>
    <xf numFmtId="0" fontId="13" fillId="0" borderId="58" xfId="6" applyFont="1" applyFill="1" applyBorder="1" applyAlignment="1" applyProtection="1">
      <alignment horizontal="left" vertical="center"/>
    </xf>
    <xf numFmtId="0" fontId="13" fillId="0" borderId="12" xfId="6" applyFont="1" applyFill="1" applyBorder="1" applyAlignment="1" applyProtection="1">
      <alignment horizontal="left" vertical="center"/>
    </xf>
    <xf numFmtId="0" fontId="13" fillId="0" borderId="13" xfId="6" applyFont="1" applyFill="1" applyBorder="1" applyAlignment="1" applyProtection="1">
      <alignment horizontal="left" vertical="center"/>
    </xf>
    <xf numFmtId="0" fontId="14" fillId="0" borderId="6" xfId="6" applyFont="1" applyFill="1" applyBorder="1" applyAlignment="1">
      <alignment horizontal="center" vertical="center"/>
    </xf>
    <xf numFmtId="0" fontId="14" fillId="0" borderId="7" xfId="6" applyFont="1" applyFill="1" applyBorder="1" applyAlignment="1">
      <alignment horizontal="center" vertical="center"/>
    </xf>
    <xf numFmtId="0" fontId="14" fillId="0" borderId="8" xfId="6" applyFont="1" applyFill="1" applyBorder="1" applyAlignment="1">
      <alignment horizontal="center" vertical="center"/>
    </xf>
    <xf numFmtId="0" fontId="14" fillId="0" borderId="13" xfId="6" applyFont="1" applyFill="1" applyBorder="1" applyAlignment="1" applyProtection="1">
      <alignment vertical="center" wrapText="1"/>
    </xf>
    <xf numFmtId="9" fontId="14" fillId="0" borderId="13" xfId="6" applyNumberFormat="1" applyFont="1" applyFill="1" applyBorder="1" applyAlignment="1" applyProtection="1">
      <alignment horizontal="center" vertical="center" wrapText="1"/>
    </xf>
    <xf numFmtId="0" fontId="13" fillId="0" borderId="0" xfId="6" applyFont="1" applyFill="1" applyBorder="1" applyAlignment="1" applyProtection="1">
      <alignment horizontal="left" vertical="center"/>
    </xf>
    <xf numFmtId="0" fontId="0" fillId="0" borderId="74" xfId="0" applyBorder="1" applyAlignment="1">
      <alignment horizontal="center"/>
    </xf>
    <xf numFmtId="0" fontId="0" fillId="0" borderId="75" xfId="0" applyBorder="1" applyAlignment="1">
      <alignment horizontal="center"/>
    </xf>
    <xf numFmtId="0" fontId="14" fillId="0" borderId="48" xfId="8" applyFont="1" applyFill="1" applyBorder="1" applyAlignment="1" applyProtection="1">
      <alignment horizontal="left" vertical="center" wrapText="1"/>
    </xf>
    <xf numFmtId="0" fontId="14" fillId="0" borderId="15" xfId="8" applyFont="1" applyFill="1" applyBorder="1" applyAlignment="1" applyProtection="1">
      <alignment horizontal="left" vertical="center" wrapText="1"/>
    </xf>
    <xf numFmtId="0" fontId="13" fillId="0" borderId="48" xfId="6" applyFont="1" applyFill="1" applyBorder="1" applyAlignment="1" applyProtection="1">
      <alignment horizontal="center" vertical="center"/>
    </xf>
    <xf numFmtId="0" fontId="13" fillId="0" borderId="59" xfId="6" applyFont="1" applyFill="1" applyBorder="1" applyAlignment="1" applyProtection="1">
      <alignment horizontal="center" vertical="center"/>
    </xf>
    <xf numFmtId="0" fontId="13" fillId="0" borderId="15" xfId="6" applyFont="1" applyFill="1" applyBorder="1" applyAlignment="1" applyProtection="1">
      <alignment horizontal="center" vertical="center"/>
    </xf>
    <xf numFmtId="0" fontId="13" fillId="0" borderId="48" xfId="6" applyFont="1" applyFill="1" applyBorder="1" applyAlignment="1" applyProtection="1">
      <alignment horizontal="center" vertical="center" wrapText="1"/>
    </xf>
    <xf numFmtId="0" fontId="13" fillId="0" borderId="15" xfId="6" applyFont="1" applyFill="1" applyBorder="1" applyAlignment="1" applyProtection="1">
      <alignment horizontal="center" vertical="center" wrapText="1"/>
    </xf>
    <xf numFmtId="0" fontId="14" fillId="0" borderId="58" xfId="6" applyFont="1" applyFill="1" applyBorder="1" applyAlignment="1" applyProtection="1">
      <alignment vertical="center" wrapText="1"/>
    </xf>
    <xf numFmtId="0" fontId="14" fillId="0" borderId="22" xfId="6" applyFont="1" applyFill="1" applyBorder="1" applyAlignment="1" applyProtection="1">
      <alignment horizontal="center" vertical="center" wrapText="1"/>
    </xf>
    <xf numFmtId="0" fontId="14" fillId="0" borderId="19" xfId="6" applyFont="1" applyFill="1" applyBorder="1" applyAlignment="1" applyProtection="1">
      <alignment horizontal="center" vertical="center" wrapText="1"/>
    </xf>
    <xf numFmtId="9" fontId="14" fillId="0" borderId="58" xfId="6" applyNumberFormat="1" applyFont="1" applyFill="1" applyBorder="1" applyAlignment="1" applyProtection="1">
      <alignment horizontal="center" vertical="center" wrapText="1"/>
    </xf>
    <xf numFmtId="0" fontId="13" fillId="0" borderId="61" xfId="6" applyFont="1" applyFill="1" applyBorder="1" applyAlignment="1" applyProtection="1">
      <alignment horizontal="center" vertical="center"/>
    </xf>
    <xf numFmtId="0" fontId="13" fillId="0" borderId="58" xfId="6" applyFont="1" applyFill="1" applyBorder="1" applyAlignment="1" applyProtection="1">
      <alignment horizontal="center" vertical="center"/>
    </xf>
    <xf numFmtId="0" fontId="13" fillId="0" borderId="62" xfId="6" applyFont="1" applyFill="1" applyBorder="1" applyAlignment="1" applyProtection="1">
      <alignment horizontal="center" vertical="center"/>
    </xf>
    <xf numFmtId="0" fontId="14" fillId="0" borderId="0" xfId="6" applyFont="1" applyFill="1" applyBorder="1" applyAlignment="1" applyProtection="1">
      <alignment horizontal="center" vertical="center"/>
    </xf>
    <xf numFmtId="171" fontId="13" fillId="0" borderId="13" xfId="6" applyNumberFormat="1" applyFont="1" applyFill="1" applyBorder="1" applyAlignment="1" applyProtection="1">
      <alignment vertical="center"/>
    </xf>
    <xf numFmtId="171" fontId="13" fillId="0" borderId="14" xfId="6" applyNumberFormat="1" applyFont="1" applyFill="1" applyBorder="1" applyAlignment="1" applyProtection="1">
      <alignment vertical="center"/>
    </xf>
    <xf numFmtId="0" fontId="13" fillId="0" borderId="40" xfId="6" applyFont="1" applyFill="1" applyBorder="1" applyAlignment="1" applyProtection="1">
      <alignment horizontal="center" vertical="center" wrapText="1"/>
    </xf>
    <xf numFmtId="0" fontId="13" fillId="0" borderId="41" xfId="6" applyFont="1" applyFill="1" applyBorder="1" applyAlignment="1" applyProtection="1">
      <alignment horizontal="center" vertical="center" wrapText="1"/>
    </xf>
    <xf numFmtId="0" fontId="14" fillId="0" borderId="41" xfId="6" applyFont="1" applyFill="1" applyBorder="1" applyAlignment="1" applyProtection="1">
      <alignment horizontal="center" vertical="center" wrapText="1"/>
    </xf>
    <xf numFmtId="0" fontId="13" fillId="0" borderId="65" xfId="6" applyFont="1" applyFill="1" applyBorder="1" applyAlignment="1" applyProtection="1">
      <alignment horizontal="center" vertical="center" wrapText="1"/>
    </xf>
    <xf numFmtId="0" fontId="33" fillId="38" borderId="53" xfId="0" applyFont="1" applyFill="1" applyBorder="1" applyAlignment="1">
      <alignment horizontal="left"/>
    </xf>
    <xf numFmtId="0" fontId="33" fillId="38" borderId="54" xfId="0" applyFont="1" applyFill="1" applyBorder="1" applyAlignment="1">
      <alignment horizontal="left"/>
    </xf>
    <xf numFmtId="0" fontId="33" fillId="38" borderId="55" xfId="0" applyFont="1" applyFill="1" applyBorder="1" applyAlignment="1">
      <alignment horizontal="left"/>
    </xf>
    <xf numFmtId="0" fontId="13" fillId="0" borderId="54" xfId="6" applyFont="1" applyFill="1" applyBorder="1" applyAlignment="1" applyProtection="1">
      <alignment vertical="center"/>
    </xf>
    <xf numFmtId="0" fontId="13" fillId="0" borderId="55" xfId="6" applyFont="1" applyFill="1" applyBorder="1" applyAlignment="1" applyProtection="1">
      <alignment vertical="center"/>
    </xf>
    <xf numFmtId="10" fontId="14" fillId="0" borderId="48" xfId="6" applyNumberFormat="1" applyFont="1" applyFill="1" applyBorder="1" applyAlignment="1" applyProtection="1">
      <alignment horizontal="center" vertical="center" wrapText="1"/>
    </xf>
    <xf numFmtId="10" fontId="14" fillId="0" borderId="15" xfId="6" applyNumberFormat="1" applyFont="1" applyFill="1" applyBorder="1" applyAlignment="1" applyProtection="1">
      <alignment horizontal="center" vertical="center" wrapText="1"/>
    </xf>
    <xf numFmtId="37" fontId="13" fillId="0" borderId="33" xfId="6" applyNumberFormat="1" applyFont="1" applyFill="1" applyBorder="1" applyAlignment="1" applyProtection="1">
      <alignment horizontal="right" vertical="center"/>
    </xf>
    <xf numFmtId="37" fontId="13" fillId="0" borderId="68" xfId="6" applyNumberFormat="1" applyFont="1" applyFill="1" applyBorder="1" applyAlignment="1" applyProtection="1">
      <alignment horizontal="right" vertical="center"/>
    </xf>
    <xf numFmtId="37" fontId="13" fillId="0" borderId="66" xfId="6" applyNumberFormat="1" applyFont="1" applyFill="1" applyBorder="1" applyAlignment="1" applyProtection="1">
      <alignment horizontal="right" vertical="center"/>
    </xf>
    <xf numFmtId="166" fontId="14" fillId="0" borderId="58" xfId="6" applyNumberFormat="1" applyFont="1" applyFill="1" applyBorder="1" applyAlignment="1">
      <alignment horizontal="right" vertical="center"/>
    </xf>
    <xf numFmtId="166" fontId="14" fillId="0" borderId="13" xfId="6" applyNumberFormat="1" applyFont="1" applyFill="1" applyBorder="1" applyAlignment="1">
      <alignment horizontal="right" vertical="center"/>
    </xf>
    <xf numFmtId="0" fontId="14" fillId="0" borderId="48" xfId="6" applyFont="1" applyFill="1" applyBorder="1" applyAlignment="1" applyProtection="1">
      <alignment horizontal="left" vertical="center"/>
    </xf>
    <xf numFmtId="0" fontId="14" fillId="0" borderId="59" xfId="6" applyFont="1" applyFill="1" applyBorder="1" applyAlignment="1" applyProtection="1">
      <alignment horizontal="left" vertical="center"/>
    </xf>
    <xf numFmtId="0" fontId="14" fillId="0" borderId="15" xfId="6" applyFont="1" applyFill="1" applyBorder="1" applyAlignment="1" applyProtection="1">
      <alignment horizontal="left" vertical="center"/>
    </xf>
    <xf numFmtId="0" fontId="13" fillId="0" borderId="0" xfId="6" applyFont="1" applyFill="1" applyBorder="1" applyAlignment="1" applyProtection="1">
      <alignment horizontal="left" vertical="center" wrapText="1"/>
    </xf>
    <xf numFmtId="0" fontId="13" fillId="0" borderId="62" xfId="6" applyFont="1" applyFill="1" applyBorder="1" applyAlignment="1" applyProtection="1">
      <alignment horizontal="left" vertical="center"/>
    </xf>
    <xf numFmtId="9" fontId="14" fillId="0" borderId="48" xfId="9" applyFont="1" applyFill="1" applyBorder="1" applyAlignment="1" applyProtection="1">
      <alignment horizontal="left" vertical="center"/>
    </xf>
    <xf numFmtId="9" fontId="14" fillId="0" borderId="59" xfId="9" applyFont="1" applyFill="1" applyBorder="1" applyAlignment="1" applyProtection="1">
      <alignment horizontal="left" vertical="center"/>
    </xf>
    <xf numFmtId="9" fontId="14" fillId="0" borderId="15" xfId="9" applyFont="1" applyFill="1" applyBorder="1" applyAlignment="1" applyProtection="1">
      <alignment horizontal="left" vertical="center"/>
    </xf>
    <xf numFmtId="0" fontId="14" fillId="0" borderId="33" xfId="6" applyFont="1" applyFill="1" applyBorder="1" applyAlignment="1" applyProtection="1">
      <alignment horizontal="left" vertical="center"/>
    </xf>
    <xf numFmtId="0" fontId="14" fillId="0" borderId="68" xfId="6" applyFont="1" applyFill="1" applyBorder="1" applyAlignment="1" applyProtection="1">
      <alignment horizontal="left" vertical="center"/>
    </xf>
    <xf numFmtId="0" fontId="14" fillId="0" borderId="66" xfId="6" applyFont="1" applyFill="1" applyBorder="1" applyAlignment="1" applyProtection="1">
      <alignment horizontal="left" vertical="center"/>
    </xf>
    <xf numFmtId="0" fontId="14" fillId="0" borderId="69" xfId="6" applyFont="1" applyFill="1" applyBorder="1" applyAlignment="1">
      <alignment horizontal="left" vertical="center"/>
    </xf>
    <xf numFmtId="0" fontId="14" fillId="0" borderId="70" xfId="6" applyFont="1" applyFill="1" applyBorder="1" applyAlignment="1">
      <alignment horizontal="left" vertical="center"/>
    </xf>
    <xf numFmtId="0" fontId="13" fillId="0" borderId="72" xfId="6" applyFont="1" applyFill="1" applyBorder="1" applyAlignment="1" applyProtection="1">
      <alignment horizontal="left" vertical="center"/>
    </xf>
    <xf numFmtId="0" fontId="13" fillId="0" borderId="41" xfId="6" applyFont="1" applyFill="1" applyBorder="1" applyAlignment="1" applyProtection="1">
      <alignment horizontal="left" vertical="center"/>
    </xf>
    <xf numFmtId="0" fontId="13" fillId="0" borderId="65" xfId="6" applyFont="1" applyFill="1" applyBorder="1" applyAlignment="1" applyProtection="1">
      <alignment horizontal="left" vertical="center"/>
    </xf>
    <xf numFmtId="0" fontId="14" fillId="0" borderId="10" xfId="8" applyFont="1" applyFill="1" applyBorder="1" applyAlignment="1" applyProtection="1">
      <alignment horizontal="left" vertical="center" wrapText="1"/>
    </xf>
    <xf numFmtId="9" fontId="13" fillId="6" borderId="10" xfId="9" applyFont="1" applyFill="1" applyBorder="1" applyAlignment="1" applyProtection="1">
      <alignment horizontal="center" vertical="center"/>
    </xf>
    <xf numFmtId="9" fontId="13" fillId="6" borderId="15" xfId="9" applyFont="1" applyFill="1" applyBorder="1" applyAlignment="1" applyProtection="1">
      <alignment horizontal="center" vertical="center"/>
    </xf>
    <xf numFmtId="166" fontId="14" fillId="0" borderId="54" xfId="6" applyNumberFormat="1" applyFont="1" applyFill="1" applyBorder="1" applyAlignment="1">
      <alignment horizontal="right" vertical="center"/>
    </xf>
    <xf numFmtId="169" fontId="13" fillId="6" borderId="48" xfId="6" applyNumberFormat="1" applyFont="1" applyFill="1" applyBorder="1" applyAlignment="1">
      <alignment horizontal="left" vertical="center"/>
    </xf>
    <xf numFmtId="169" fontId="13" fillId="6" borderId="59" xfId="6" applyNumberFormat="1" applyFont="1" applyFill="1" applyBorder="1" applyAlignment="1">
      <alignment horizontal="left" vertical="center"/>
    </xf>
    <xf numFmtId="169" fontId="13" fillId="6" borderId="15" xfId="6" applyNumberFormat="1" applyFont="1" applyFill="1" applyBorder="1" applyAlignment="1">
      <alignment horizontal="left" vertical="center"/>
    </xf>
    <xf numFmtId="0" fontId="13" fillId="0" borderId="13" xfId="6" applyFont="1" applyFill="1" applyBorder="1" applyAlignment="1" applyProtection="1">
      <alignment horizontal="center" vertical="center" wrapText="1"/>
    </xf>
    <xf numFmtId="0" fontId="14" fillId="0" borderId="13" xfId="6" applyFont="1" applyFill="1" applyBorder="1" applyAlignment="1">
      <alignment horizontal="center" vertical="center" wrapText="1"/>
    </xf>
    <xf numFmtId="0" fontId="13" fillId="38" borderId="53" xfId="6" applyFont="1" applyFill="1" applyBorder="1" applyAlignment="1" applyProtection="1">
      <alignment horizontal="left" vertical="center"/>
    </xf>
    <xf numFmtId="0" fontId="13" fillId="38" borderId="54" xfId="6" applyFont="1" applyFill="1" applyBorder="1" applyAlignment="1" applyProtection="1">
      <alignment horizontal="left" vertical="center"/>
    </xf>
    <xf numFmtId="0" fontId="13" fillId="38" borderId="55" xfId="6" applyFont="1" applyFill="1" applyBorder="1" applyAlignment="1" applyProtection="1">
      <alignment horizontal="left" vertical="center"/>
    </xf>
    <xf numFmtId="0" fontId="33" fillId="0" borderId="53" xfId="0" applyFont="1" applyBorder="1" applyAlignment="1">
      <alignment horizontal="center"/>
    </xf>
    <xf numFmtId="0" fontId="33" fillId="0" borderId="65" xfId="0" applyFont="1" applyBorder="1" applyAlignment="1">
      <alignment horizontal="center"/>
    </xf>
    <xf numFmtId="0" fontId="33" fillId="0" borderId="54" xfId="0" applyFont="1" applyBorder="1" applyAlignment="1">
      <alignment horizontal="center"/>
    </xf>
    <xf numFmtId="0" fontId="33" fillId="0" borderId="55" xfId="0" applyFont="1" applyBorder="1" applyAlignment="1">
      <alignment horizontal="center"/>
    </xf>
    <xf numFmtId="0" fontId="40" fillId="0" borderId="61" xfId="0" applyFont="1" applyBorder="1" applyAlignment="1">
      <alignment horizontal="center" wrapText="1"/>
    </xf>
    <xf numFmtId="0" fontId="40" fillId="0" borderId="15" xfId="0" applyFont="1" applyBorder="1" applyAlignment="1">
      <alignment horizontal="center" wrapText="1"/>
    </xf>
    <xf numFmtId="0" fontId="40" fillId="0" borderId="58" xfId="0" applyFont="1" applyBorder="1" applyAlignment="1">
      <alignment horizontal="center" wrapText="1"/>
    </xf>
    <xf numFmtId="0" fontId="40" fillId="0" borderId="62" xfId="0" applyFont="1" applyBorder="1" applyAlignment="1">
      <alignment horizontal="center" wrapText="1"/>
    </xf>
    <xf numFmtId="0" fontId="36" fillId="38" borderId="12" xfId="0" applyFont="1" applyFill="1" applyBorder="1" applyAlignment="1">
      <alignment horizontal="center" vertical="center"/>
    </xf>
    <xf numFmtId="0" fontId="36" fillId="38" borderId="66" xfId="0" applyFont="1" applyFill="1" applyBorder="1" applyAlignment="1">
      <alignment horizontal="center" vertical="center"/>
    </xf>
    <xf numFmtId="0" fontId="36" fillId="38" borderId="13" xfId="0" applyFont="1" applyFill="1" applyBorder="1" applyAlignment="1">
      <alignment horizontal="center" vertical="center"/>
    </xf>
    <xf numFmtId="0" fontId="36" fillId="38" borderId="14" xfId="0" applyFont="1" applyFill="1" applyBorder="1" applyAlignment="1">
      <alignment horizontal="center" vertical="center"/>
    </xf>
    <xf numFmtId="0" fontId="33" fillId="0" borderId="63" xfId="0" applyFont="1" applyBorder="1" applyAlignment="1">
      <alignment horizontal="center"/>
    </xf>
    <xf numFmtId="0" fontId="33" fillId="0" borderId="59" xfId="0" applyFont="1" applyBorder="1" applyAlignment="1">
      <alignment horizontal="center"/>
    </xf>
    <xf numFmtId="0" fontId="33" fillId="0" borderId="64" xfId="0" applyFont="1" applyBorder="1" applyAlignment="1">
      <alignment horizontal="center"/>
    </xf>
    <xf numFmtId="0" fontId="13" fillId="0" borderId="53" xfId="6" applyFont="1" applyFill="1" applyBorder="1" applyAlignment="1" applyProtection="1">
      <alignment horizontal="center" vertical="center"/>
    </xf>
    <xf numFmtId="0" fontId="13" fillId="0" borderId="65" xfId="6" applyFont="1" applyFill="1" applyBorder="1" applyAlignment="1" applyProtection="1">
      <alignment horizontal="center" vertical="center"/>
    </xf>
    <xf numFmtId="0" fontId="13" fillId="0" borderId="54" xfId="6" applyFont="1" applyFill="1" applyBorder="1" applyAlignment="1" applyProtection="1">
      <alignment horizontal="center" vertical="center"/>
    </xf>
    <xf numFmtId="0" fontId="13" fillId="0" borderId="40" xfId="6" applyFont="1" applyFill="1" applyBorder="1" applyAlignment="1" applyProtection="1">
      <alignment horizontal="center" vertical="center"/>
    </xf>
    <xf numFmtId="0" fontId="13" fillId="0" borderId="58" xfId="6" applyFont="1" applyFill="1" applyBorder="1" applyAlignment="1" applyProtection="1">
      <alignment horizontal="center" vertical="center" wrapText="1"/>
    </xf>
    <xf numFmtId="0" fontId="14" fillId="0" borderId="13" xfId="6" applyFont="1" applyFill="1" applyBorder="1" applyAlignment="1" applyProtection="1">
      <alignment horizontal="center" vertical="center" wrapText="1"/>
    </xf>
    <xf numFmtId="0" fontId="13" fillId="0" borderId="63" xfId="6" applyFont="1" applyFill="1" applyBorder="1" applyAlignment="1" applyProtection="1">
      <alignment horizontal="left" vertical="center"/>
    </xf>
    <xf numFmtId="0" fontId="13" fillId="0" borderId="59" xfId="6" applyFont="1" applyFill="1" applyBorder="1" applyAlignment="1" applyProtection="1">
      <alignment horizontal="left" vertical="center"/>
    </xf>
    <xf numFmtId="0" fontId="13" fillId="0" borderId="15" xfId="6" applyFont="1" applyFill="1" applyBorder="1" applyAlignment="1" applyProtection="1">
      <alignment horizontal="left" vertical="center"/>
    </xf>
    <xf numFmtId="0" fontId="13" fillId="0" borderId="73" xfId="6" applyFont="1" applyFill="1" applyBorder="1" applyAlignment="1" applyProtection="1">
      <alignment horizontal="left" vertical="center"/>
    </xf>
    <xf numFmtId="0" fontId="13" fillId="0" borderId="68" xfId="6" applyFont="1" applyFill="1" applyBorder="1" applyAlignment="1" applyProtection="1">
      <alignment horizontal="left" vertical="center"/>
    </xf>
    <xf numFmtId="0" fontId="13" fillId="0" borderId="66" xfId="6" applyFont="1" applyFill="1" applyBorder="1" applyAlignment="1" applyProtection="1">
      <alignment horizontal="left" vertical="center"/>
    </xf>
    <xf numFmtId="0" fontId="13" fillId="0" borderId="12" xfId="6" applyFont="1" applyFill="1" applyBorder="1" applyAlignment="1">
      <alignment horizontal="center" vertical="center"/>
    </xf>
    <xf numFmtId="0" fontId="13" fillId="0" borderId="66" xfId="6" applyFont="1" applyFill="1" applyBorder="1" applyAlignment="1">
      <alignment horizontal="center" vertical="center"/>
    </xf>
    <xf numFmtId="0" fontId="13" fillId="0" borderId="13" xfId="6" applyFont="1" applyFill="1" applyBorder="1" applyAlignment="1">
      <alignment horizontal="center" vertical="center"/>
    </xf>
    <xf numFmtId="0" fontId="13" fillId="0" borderId="33" xfId="6" applyFont="1" applyFill="1" applyBorder="1" applyAlignment="1">
      <alignment horizontal="center" vertical="center"/>
    </xf>
    <xf numFmtId="0" fontId="14" fillId="0" borderId="51" xfId="8" applyFont="1" applyFill="1" applyBorder="1" applyAlignment="1" applyProtection="1">
      <alignment horizontal="left" vertical="center" wrapText="1"/>
    </xf>
    <xf numFmtId="0" fontId="14" fillId="0" borderId="52" xfId="8" applyFont="1" applyFill="1" applyBorder="1" applyAlignment="1" applyProtection="1">
      <alignment horizontal="left" vertical="center" wrapText="1"/>
    </xf>
    <xf numFmtId="9" fontId="13" fillId="6" borderId="51" xfId="9" applyFont="1" applyFill="1" applyBorder="1" applyAlignment="1" applyProtection="1">
      <alignment horizontal="center" vertical="center"/>
    </xf>
    <xf numFmtId="9" fontId="13" fillId="6" borderId="52" xfId="9" applyFont="1" applyFill="1" applyBorder="1" applyAlignment="1" applyProtection="1">
      <alignment horizontal="center" vertical="center"/>
    </xf>
    <xf numFmtId="167" fontId="13" fillId="0" borderId="40" xfId="7" applyNumberFormat="1" applyFont="1" applyFill="1" applyBorder="1" applyAlignment="1" applyProtection="1">
      <alignment horizontal="center" vertical="center"/>
    </xf>
    <xf numFmtId="167" fontId="13" fillId="0" borderId="41" xfId="7" applyNumberFormat="1" applyFont="1" applyFill="1" applyBorder="1" applyAlignment="1" applyProtection="1">
      <alignment horizontal="center" vertical="center"/>
    </xf>
    <xf numFmtId="167" fontId="13" fillId="0" borderId="42" xfId="7" applyNumberFormat="1" applyFont="1" applyFill="1" applyBorder="1" applyAlignment="1" applyProtection="1">
      <alignment horizontal="center" vertical="center"/>
    </xf>
    <xf numFmtId="0" fontId="13" fillId="0" borderId="43" xfId="6" applyFont="1" applyFill="1" applyBorder="1" applyAlignment="1">
      <alignment horizontal="center" vertical="center"/>
    </xf>
    <xf numFmtId="0" fontId="13" fillId="0" borderId="44" xfId="6" applyFont="1" applyFill="1" applyBorder="1" applyAlignment="1">
      <alignment horizontal="center" vertical="center"/>
    </xf>
    <xf numFmtId="0" fontId="13" fillId="0" borderId="45" xfId="6" applyFont="1" applyFill="1" applyBorder="1" applyAlignment="1">
      <alignment horizontal="center" vertical="center"/>
    </xf>
    <xf numFmtId="0" fontId="13" fillId="0" borderId="61" xfId="6" applyFont="1" applyFill="1" applyBorder="1" applyAlignment="1" applyProtection="1">
      <alignment horizontal="center" vertical="center" wrapText="1"/>
    </xf>
    <xf numFmtId="0" fontId="13" fillId="0" borderId="12" xfId="6" applyFont="1" applyFill="1" applyBorder="1" applyAlignment="1" applyProtection="1">
      <alignment horizontal="center" vertical="center" wrapText="1"/>
    </xf>
    <xf numFmtId="0" fontId="13" fillId="0" borderId="6" xfId="6" applyFont="1" applyFill="1" applyBorder="1" applyAlignment="1">
      <alignment horizontal="center" vertical="center"/>
    </xf>
    <xf numFmtId="0" fontId="13" fillId="0" borderId="7" xfId="6" applyFont="1" applyFill="1" applyBorder="1" applyAlignment="1">
      <alignment horizontal="center" vertical="center"/>
    </xf>
    <xf numFmtId="0" fontId="13" fillId="0" borderId="8" xfId="6" applyFont="1" applyFill="1" applyBorder="1" applyAlignment="1">
      <alignment horizontal="center" vertical="center"/>
    </xf>
    <xf numFmtId="0" fontId="14" fillId="0" borderId="40" xfId="6" applyFont="1" applyFill="1" applyBorder="1" applyAlignment="1" applyProtection="1">
      <alignment horizontal="left" vertical="center" wrapText="1"/>
    </xf>
    <xf numFmtId="0" fontId="14" fillId="0" borderId="41" xfId="6" applyFont="1" applyFill="1" applyBorder="1" applyAlignment="1" applyProtection="1">
      <alignment horizontal="left" vertical="center" wrapText="1"/>
    </xf>
    <xf numFmtId="0" fontId="14" fillId="0" borderId="65" xfId="6" applyFont="1" applyFill="1" applyBorder="1" applyAlignment="1" applyProtection="1">
      <alignment horizontal="left" vertical="center" wrapText="1"/>
    </xf>
    <xf numFmtId="0" fontId="0" fillId="0" borderId="76" xfId="0" applyBorder="1" applyAlignment="1" applyProtection="1">
      <alignment horizontal="center" vertical="center"/>
    </xf>
    <xf numFmtId="0" fontId="0" fillId="0" borderId="67" xfId="0" applyBorder="1" applyAlignment="1" applyProtection="1">
      <alignment horizontal="center" vertical="center"/>
    </xf>
    <xf numFmtId="0" fontId="0" fillId="0" borderId="43" xfId="0" applyBorder="1" applyAlignment="1" applyProtection="1">
      <alignment horizontal="center" vertical="center"/>
    </xf>
    <xf numFmtId="0" fontId="0" fillId="0" borderId="45" xfId="0" applyBorder="1" applyAlignment="1" applyProtection="1">
      <alignment horizontal="center" vertical="center"/>
    </xf>
    <xf numFmtId="0" fontId="0" fillId="42" borderId="76" xfId="0" applyFill="1" applyBorder="1" applyAlignment="1" applyProtection="1">
      <alignment horizontal="center" vertical="center" wrapText="1"/>
    </xf>
    <xf numFmtId="0" fontId="0" fillId="42" borderId="67" xfId="0" applyFill="1" applyBorder="1" applyAlignment="1" applyProtection="1">
      <alignment horizontal="center" vertical="center" wrapText="1"/>
    </xf>
    <xf numFmtId="0" fontId="0" fillId="42" borderId="43" xfId="0" applyFill="1" applyBorder="1" applyAlignment="1" applyProtection="1">
      <alignment horizontal="center" vertical="center" wrapText="1"/>
    </xf>
    <xf numFmtId="0" fontId="0" fillId="42" borderId="45" xfId="0" applyFill="1" applyBorder="1" applyAlignment="1" applyProtection="1">
      <alignment horizontal="center" vertical="center" wrapText="1"/>
    </xf>
    <xf numFmtId="0" fontId="0" fillId="0" borderId="76" xfId="0" applyBorder="1" applyAlignment="1" applyProtection="1">
      <alignment horizontal="center" vertical="center" wrapText="1"/>
    </xf>
    <xf numFmtId="0" fontId="0" fillId="42" borderId="53" xfId="0" applyFill="1" applyBorder="1" applyAlignment="1" applyProtection="1">
      <alignment horizontal="center" vertical="center"/>
    </xf>
    <xf numFmtId="0" fontId="0" fillId="42" borderId="55" xfId="0" applyFill="1" applyBorder="1" applyAlignment="1" applyProtection="1">
      <alignment horizontal="center" vertical="center"/>
    </xf>
    <xf numFmtId="0" fontId="0" fillId="42" borderId="12" xfId="0" applyFill="1" applyBorder="1" applyAlignment="1" applyProtection="1">
      <alignment horizontal="center" vertical="center"/>
    </xf>
    <xf numFmtId="0" fontId="0" fillId="42" borderId="14" xfId="0" applyFill="1" applyBorder="1" applyAlignment="1" applyProtection="1">
      <alignment horizontal="center" vertical="center"/>
    </xf>
    <xf numFmtId="0" fontId="0" fillId="0" borderId="53" xfId="0" applyBorder="1" applyAlignment="1" applyProtection="1">
      <alignment horizontal="center" vertical="center"/>
    </xf>
    <xf numFmtId="0" fontId="0" fillId="0" borderId="55" xfId="0" applyBorder="1" applyAlignment="1" applyProtection="1">
      <alignment horizontal="center" vertical="center"/>
    </xf>
    <xf numFmtId="0" fontId="0" fillId="0" borderId="12" xfId="0" applyBorder="1" applyAlignment="1" applyProtection="1">
      <alignment horizontal="center" vertical="center"/>
    </xf>
    <xf numFmtId="0" fontId="0" fillId="0" borderId="14" xfId="0" applyBorder="1" applyAlignment="1" applyProtection="1">
      <alignment horizontal="center" vertical="center"/>
    </xf>
    <xf numFmtId="0" fontId="0" fillId="0" borderId="67" xfId="0" applyBorder="1" applyAlignment="1" applyProtection="1">
      <alignment horizontal="center" vertical="center" wrapText="1"/>
    </xf>
    <xf numFmtId="0" fontId="0" fillId="0" borderId="43" xfId="0" applyBorder="1" applyAlignment="1" applyProtection="1">
      <alignment horizontal="center" vertical="center" wrapText="1"/>
    </xf>
    <xf numFmtId="0" fontId="0" fillId="0" borderId="45" xfId="0" applyBorder="1" applyAlignment="1" applyProtection="1">
      <alignment horizontal="center" vertical="center" wrapText="1"/>
    </xf>
    <xf numFmtId="0" fontId="5" fillId="0" borderId="79" xfId="0" applyFont="1" applyFill="1" applyBorder="1" applyAlignment="1" applyProtection="1">
      <alignment horizontal="center" vertical="center"/>
      <protection locked="0"/>
    </xf>
    <xf numFmtId="0" fontId="5" fillId="0" borderId="80" xfId="0" applyFont="1" applyFill="1" applyBorder="1" applyAlignment="1" applyProtection="1">
      <alignment horizontal="center" vertical="center"/>
      <protection locked="0"/>
    </xf>
    <xf numFmtId="0" fontId="5" fillId="0" borderId="81" xfId="0" applyFont="1" applyFill="1" applyBorder="1" applyAlignment="1" applyProtection="1">
      <alignment horizontal="center" vertical="center"/>
      <protection locked="0"/>
    </xf>
    <xf numFmtId="0" fontId="7" fillId="2" borderId="48" xfId="0" applyFont="1" applyFill="1" applyBorder="1" applyAlignment="1" applyProtection="1">
      <alignment horizontal="center" vertical="center" wrapText="1"/>
      <protection locked="0"/>
    </xf>
    <xf numFmtId="0" fontId="9" fillId="5" borderId="33" xfId="0" applyFont="1" applyFill="1" applyBorder="1" applyAlignment="1" applyProtection="1">
      <alignment horizontal="center" vertical="center"/>
      <protection locked="0"/>
    </xf>
    <xf numFmtId="0" fontId="0" fillId="0" borderId="6" xfId="0" applyBorder="1" applyAlignment="1" applyProtection="1">
      <alignment horizontal="center"/>
    </xf>
    <xf numFmtId="0" fontId="0" fillId="0" borderId="8" xfId="0" applyBorder="1" applyAlignment="1" applyProtection="1">
      <alignment horizontal="center"/>
    </xf>
    <xf numFmtId="0" fontId="0" fillId="0" borderId="36" xfId="0" applyBorder="1" applyAlignment="1" applyProtection="1">
      <alignment horizontal="center"/>
    </xf>
    <xf numFmtId="0" fontId="0" fillId="0" borderId="39" xfId="0" applyBorder="1" applyAlignment="1" applyProtection="1">
      <alignment horizontal="center"/>
    </xf>
    <xf numFmtId="0" fontId="36" fillId="0" borderId="43" xfId="0" applyFont="1" applyBorder="1" applyAlignment="1" applyProtection="1">
      <alignment horizontal="center"/>
      <protection locked="0"/>
    </xf>
    <xf numFmtId="0" fontId="0" fillId="42" borderId="36" xfId="0" applyFill="1" applyBorder="1" applyAlignment="1" applyProtection="1">
      <alignment horizontal="center"/>
    </xf>
    <xf numFmtId="0" fontId="0" fillId="42" borderId="39" xfId="0" applyFill="1" applyBorder="1" applyAlignment="1" applyProtection="1">
      <alignment horizontal="center"/>
    </xf>
    <xf numFmtId="0" fontId="0" fillId="42" borderId="6" xfId="0" applyFill="1" applyBorder="1" applyAlignment="1" applyProtection="1">
      <alignment horizontal="center"/>
    </xf>
    <xf numFmtId="0" fontId="0" fillId="42" borderId="8" xfId="0" applyFill="1" applyBorder="1" applyAlignment="1" applyProtection="1">
      <alignment horizontal="center"/>
    </xf>
    <xf numFmtId="0" fontId="4" fillId="0" borderId="53" xfId="0" applyFont="1" applyBorder="1" applyAlignment="1" applyProtection="1">
      <alignment horizontal="center"/>
    </xf>
    <xf numFmtId="0" fontId="4" fillId="0" borderId="55" xfId="0" applyFont="1" applyBorder="1" applyAlignment="1" applyProtection="1">
      <alignment horizontal="center"/>
    </xf>
    <xf numFmtId="0" fontId="5" fillId="2" borderId="6" xfId="0" applyFont="1" applyFill="1" applyBorder="1" applyAlignment="1" applyProtection="1">
      <alignment horizontal="center" vertical="center"/>
      <protection locked="0"/>
    </xf>
    <xf numFmtId="0" fontId="5" fillId="2" borderId="7" xfId="0" applyFont="1" applyFill="1" applyBorder="1" applyAlignment="1" applyProtection="1">
      <alignment horizontal="center" vertical="center"/>
      <protection locked="0"/>
    </xf>
    <xf numFmtId="0" fontId="5" fillId="2" borderId="57" xfId="0" applyFont="1" applyFill="1" applyBorder="1" applyAlignment="1" applyProtection="1">
      <alignment horizontal="center" vertical="center"/>
      <protection locked="0"/>
    </xf>
    <xf numFmtId="0" fontId="5" fillId="2" borderId="18" xfId="0" applyFont="1" applyFill="1" applyBorder="1" applyAlignment="1" applyProtection="1">
      <alignment horizontal="center" vertical="center"/>
      <protection locked="0"/>
    </xf>
    <xf numFmtId="0" fontId="4" fillId="41" borderId="53" xfId="0" applyFont="1" applyFill="1" applyBorder="1" applyAlignment="1" applyProtection="1">
      <alignment horizontal="center" vertical="center" wrapText="1"/>
    </xf>
    <xf numFmtId="0" fontId="4" fillId="41" borderId="61" xfId="0" applyFont="1" applyFill="1" applyBorder="1" applyAlignment="1" applyProtection="1">
      <alignment horizontal="center" vertical="center" wrapText="1"/>
    </xf>
    <xf numFmtId="0" fontId="4" fillId="41" borderId="50" xfId="0" applyFont="1" applyFill="1" applyBorder="1" applyAlignment="1" applyProtection="1">
      <alignment horizontal="center" vertical="center" wrapText="1"/>
    </xf>
    <xf numFmtId="0" fontId="4" fillId="41" borderId="55" xfId="0" applyFont="1" applyFill="1" applyBorder="1" applyAlignment="1" applyProtection="1">
      <alignment horizontal="center" vertical="center"/>
    </xf>
    <xf numFmtId="0" fontId="4" fillId="41" borderId="62" xfId="0" applyFont="1" applyFill="1" applyBorder="1" applyAlignment="1" applyProtection="1">
      <alignment horizontal="center" vertical="center"/>
    </xf>
    <xf numFmtId="0" fontId="4" fillId="41" borderId="84" xfId="0" applyFont="1" applyFill="1" applyBorder="1" applyAlignment="1" applyProtection="1">
      <alignment horizontal="center" vertical="center"/>
    </xf>
    <xf numFmtId="0" fontId="4" fillId="42" borderId="53" xfId="0" applyFont="1" applyFill="1" applyBorder="1" applyAlignment="1" applyProtection="1">
      <alignment horizontal="center"/>
    </xf>
    <xf numFmtId="0" fontId="4" fillId="42" borderId="55" xfId="0" applyFont="1" applyFill="1" applyBorder="1" applyAlignment="1" applyProtection="1">
      <alignment horizontal="center"/>
    </xf>
    <xf numFmtId="0" fontId="4" fillId="42" borderId="53" xfId="0" applyFont="1" applyFill="1" applyBorder="1" applyAlignment="1" applyProtection="1">
      <alignment horizontal="center" vertical="center" wrapText="1"/>
    </xf>
    <xf numFmtId="0" fontId="4" fillId="42" borderId="61" xfId="0" applyFont="1" applyFill="1" applyBorder="1" applyAlignment="1" applyProtection="1">
      <alignment horizontal="center" vertical="center" wrapText="1"/>
    </xf>
    <xf numFmtId="0" fontId="4" fillId="42" borderId="50" xfId="0" applyFont="1" applyFill="1" applyBorder="1" applyAlignment="1" applyProtection="1">
      <alignment horizontal="center" vertical="center" wrapText="1"/>
    </xf>
    <xf numFmtId="0" fontId="4" fillId="42" borderId="55" xfId="0" applyFont="1" applyFill="1" applyBorder="1" applyAlignment="1" applyProtection="1">
      <alignment horizontal="center" vertical="center"/>
    </xf>
    <xf numFmtId="0" fontId="4" fillId="42" borderId="62" xfId="0" applyFont="1" applyFill="1" applyBorder="1" applyAlignment="1" applyProtection="1">
      <alignment horizontal="center" vertical="center"/>
    </xf>
    <xf numFmtId="0" fontId="4" fillId="42" borderId="84" xfId="0" applyFont="1" applyFill="1" applyBorder="1" applyAlignment="1" applyProtection="1">
      <alignment horizontal="center" vertical="center"/>
    </xf>
    <xf numFmtId="164" fontId="0" fillId="0" borderId="85" xfId="55" applyFont="1" applyBorder="1" applyAlignment="1" applyProtection="1">
      <alignment horizontal="center"/>
    </xf>
    <xf numFmtId="164" fontId="0" fillId="0" borderId="86" xfId="55" applyFont="1" applyBorder="1" applyAlignment="1" applyProtection="1">
      <alignment horizontal="center"/>
    </xf>
    <xf numFmtId="0" fontId="10" fillId="0" borderId="85" xfId="0" applyFont="1" applyBorder="1" applyAlignment="1" applyProtection="1">
      <alignment horizontal="center"/>
    </xf>
    <xf numFmtId="0" fontId="10" fillId="0" borderId="86" xfId="0" applyFont="1" applyBorder="1" applyAlignment="1" applyProtection="1">
      <alignment horizontal="center"/>
    </xf>
    <xf numFmtId="0" fontId="10" fillId="0" borderId="76" xfId="0" applyFont="1" applyBorder="1" applyAlignment="1" applyProtection="1">
      <alignment horizontal="center"/>
    </xf>
    <xf numFmtId="0" fontId="10" fillId="0" borderId="67" xfId="0" applyFont="1" applyBorder="1" applyAlignment="1" applyProtection="1">
      <alignment horizontal="center"/>
    </xf>
    <xf numFmtId="0" fontId="10" fillId="0" borderId="57" xfId="0" applyFont="1" applyBorder="1" applyAlignment="1" applyProtection="1">
      <alignment horizontal="center"/>
    </xf>
    <xf numFmtId="0" fontId="10" fillId="0" borderId="78" xfId="0" applyFont="1" applyBorder="1" applyAlignment="1" applyProtection="1">
      <alignment horizontal="center"/>
    </xf>
    <xf numFmtId="0" fontId="10" fillId="42" borderId="85" xfId="0" applyFont="1" applyFill="1" applyBorder="1" applyAlignment="1" applyProtection="1">
      <alignment horizontal="center"/>
    </xf>
    <xf numFmtId="0" fontId="10" fillId="42" borderId="86" xfId="0" applyFont="1" applyFill="1" applyBorder="1" applyAlignment="1" applyProtection="1">
      <alignment horizontal="center"/>
    </xf>
    <xf numFmtId="0" fontId="10" fillId="42" borderId="76" xfId="0" applyFont="1" applyFill="1" applyBorder="1" applyAlignment="1" applyProtection="1">
      <alignment horizontal="center"/>
    </xf>
    <xf numFmtId="0" fontId="10" fillId="42" borderId="67" xfId="0" applyFont="1" applyFill="1" applyBorder="1" applyAlignment="1" applyProtection="1">
      <alignment horizontal="center"/>
    </xf>
    <xf numFmtId="0" fontId="10" fillId="42" borderId="57" xfId="0" applyFont="1" applyFill="1" applyBorder="1" applyAlignment="1" applyProtection="1">
      <alignment horizontal="center"/>
    </xf>
    <xf numFmtId="0" fontId="10" fillId="42" borderId="78" xfId="0" applyFont="1" applyFill="1" applyBorder="1" applyAlignment="1" applyProtection="1">
      <alignment horizontal="center"/>
    </xf>
    <xf numFmtId="164" fontId="0" fillId="42" borderId="85" xfId="55" applyFont="1" applyFill="1" applyBorder="1" applyAlignment="1" applyProtection="1">
      <alignment horizontal="center"/>
    </xf>
    <xf numFmtId="164" fontId="0" fillId="42" borderId="86" xfId="55" applyFont="1" applyFill="1" applyBorder="1" applyAlignment="1" applyProtection="1">
      <alignment horizontal="center"/>
    </xf>
    <xf numFmtId="0" fontId="10" fillId="0" borderId="85" xfId="0" applyFont="1" applyFill="1" applyBorder="1" applyAlignment="1" applyProtection="1">
      <alignment horizontal="center"/>
    </xf>
    <xf numFmtId="0" fontId="10" fillId="0" borderId="86" xfId="0" applyFont="1" applyFill="1" applyBorder="1" applyAlignment="1" applyProtection="1">
      <alignment horizontal="center"/>
    </xf>
    <xf numFmtId="0" fontId="10" fillId="0" borderId="76" xfId="0" applyFont="1" applyFill="1" applyBorder="1" applyAlignment="1" applyProtection="1">
      <alignment horizontal="center"/>
    </xf>
    <xf numFmtId="0" fontId="10" fillId="0" borderId="67" xfId="0" applyFont="1" applyFill="1" applyBorder="1" applyAlignment="1" applyProtection="1">
      <alignment horizontal="center"/>
    </xf>
    <xf numFmtId="0" fontId="10" fillId="0" borderId="57" xfId="0" applyFont="1" applyFill="1" applyBorder="1" applyAlignment="1" applyProtection="1">
      <alignment horizontal="center"/>
    </xf>
    <xf numFmtId="0" fontId="10" fillId="0" borderId="78" xfId="0" applyFont="1" applyFill="1" applyBorder="1" applyAlignment="1" applyProtection="1">
      <alignment horizontal="center"/>
    </xf>
    <xf numFmtId="164" fontId="0" fillId="0" borderId="85" xfId="55" applyFont="1" applyFill="1" applyBorder="1" applyAlignment="1" applyProtection="1">
      <alignment horizontal="center"/>
    </xf>
    <xf numFmtId="164" fontId="0" fillId="0" borderId="86" xfId="55" applyFont="1" applyFill="1" applyBorder="1" applyAlignment="1" applyProtection="1">
      <alignment horizontal="center"/>
    </xf>
    <xf numFmtId="4" fontId="0" fillId="42" borderId="36" xfId="0" applyNumberFormat="1" applyFill="1" applyBorder="1" applyAlignment="1" applyProtection="1">
      <alignment horizontal="center" vertical="center" wrapText="1"/>
    </xf>
    <xf numFmtId="0" fontId="0" fillId="42" borderId="39" xfId="0" applyFill="1" applyBorder="1" applyAlignment="1" applyProtection="1">
      <alignment horizontal="center" vertical="center" wrapText="1"/>
    </xf>
    <xf numFmtId="4" fontId="0" fillId="0" borderId="36" xfId="0" applyNumberFormat="1" applyBorder="1" applyAlignment="1" applyProtection="1">
      <alignment horizontal="center" vertical="center" wrapText="1"/>
    </xf>
    <xf numFmtId="0" fontId="0" fillId="0" borderId="39" xfId="0" applyBorder="1" applyAlignment="1" applyProtection="1">
      <alignment horizontal="center" vertical="center" wrapText="1"/>
    </xf>
    <xf numFmtId="0" fontId="0" fillId="0" borderId="0" xfId="0" applyBorder="1" applyAlignment="1" applyProtection="1">
      <alignment horizontal="center"/>
    </xf>
    <xf numFmtId="0" fontId="0" fillId="0" borderId="67" xfId="0" applyBorder="1" applyAlignment="1" applyProtection="1">
      <alignment horizontal="center"/>
    </xf>
    <xf numFmtId="0" fontId="0" fillId="0" borderId="45" xfId="0" applyBorder="1" applyAlignment="1" applyProtection="1">
      <alignment horizontal="center"/>
    </xf>
    <xf numFmtId="0" fontId="13" fillId="0" borderId="1" xfId="6" applyFont="1" applyFill="1" applyBorder="1" applyAlignment="1" applyProtection="1">
      <alignment horizontal="center" vertical="center"/>
    </xf>
    <xf numFmtId="0" fontId="13" fillId="0" borderId="2" xfId="6" applyFont="1" applyFill="1" applyBorder="1" applyAlignment="1" applyProtection="1">
      <alignment horizontal="center" vertical="center"/>
    </xf>
    <xf numFmtId="167" fontId="13" fillId="0" borderId="2" xfId="7" applyNumberFormat="1" applyFont="1" applyFill="1" applyBorder="1" applyAlignment="1" applyProtection="1">
      <alignment horizontal="center" vertical="center"/>
    </xf>
    <xf numFmtId="167" fontId="13" fillId="0" borderId="3" xfId="7" applyNumberFormat="1" applyFont="1" applyFill="1" applyBorder="1" applyAlignment="1" applyProtection="1">
      <alignment horizontal="center" vertical="center"/>
    </xf>
    <xf numFmtId="0" fontId="13" fillId="0" borderId="14" xfId="6" applyFont="1" applyFill="1" applyBorder="1" applyAlignment="1">
      <alignment horizontal="center" vertical="center"/>
    </xf>
    <xf numFmtId="0" fontId="13" fillId="4" borderId="10" xfId="1" applyFont="1" applyFill="1" applyBorder="1" applyAlignment="1">
      <alignment horizontal="center" vertical="center" wrapText="1"/>
    </xf>
    <xf numFmtId="0" fontId="13" fillId="4" borderId="11" xfId="1" applyFont="1" applyFill="1" applyBorder="1" applyAlignment="1">
      <alignment horizontal="center" vertical="center" wrapText="1"/>
    </xf>
    <xf numFmtId="0" fontId="13" fillId="4" borderId="15" xfId="1" applyFont="1" applyFill="1" applyBorder="1" applyAlignment="1">
      <alignment horizontal="center" vertical="center" wrapText="1"/>
    </xf>
    <xf numFmtId="0" fontId="13" fillId="4" borderId="9" xfId="6" applyFont="1" applyFill="1" applyBorder="1" applyAlignment="1" applyProtection="1">
      <alignment horizontal="center" vertical="center" wrapText="1"/>
    </xf>
    <xf numFmtId="0" fontId="13" fillId="4" borderId="9" xfId="6" applyFont="1" applyFill="1" applyBorder="1" applyAlignment="1">
      <alignment horizontal="left" vertical="center"/>
    </xf>
    <xf numFmtId="0" fontId="13" fillId="4" borderId="10" xfId="6" applyFont="1" applyFill="1" applyBorder="1" applyAlignment="1" applyProtection="1">
      <alignment horizontal="left" vertical="center"/>
    </xf>
    <xf numFmtId="0" fontId="13" fillId="4" borderId="11" xfId="6" applyFont="1" applyFill="1" applyBorder="1" applyAlignment="1" applyProtection="1">
      <alignment horizontal="left" vertical="center"/>
    </xf>
    <xf numFmtId="0" fontId="13" fillId="4" borderId="15" xfId="6" applyFont="1" applyFill="1" applyBorder="1" applyAlignment="1" applyProtection="1">
      <alignment horizontal="left" vertical="center"/>
    </xf>
    <xf numFmtId="0" fontId="14" fillId="4" borderId="9" xfId="6" applyFont="1" applyFill="1" applyBorder="1" applyAlignment="1" applyProtection="1">
      <alignment horizontal="center" vertical="center" wrapText="1"/>
    </xf>
    <xf numFmtId="0" fontId="14" fillId="6" borderId="10" xfId="8" applyFont="1" applyFill="1" applyBorder="1" applyAlignment="1" applyProtection="1">
      <alignment horizontal="left" vertical="center" wrapText="1"/>
    </xf>
    <xf numFmtId="0" fontId="14" fillId="6" borderId="15" xfId="8" applyFont="1" applyFill="1" applyBorder="1" applyAlignment="1" applyProtection="1">
      <alignment horizontal="left" vertical="center" wrapText="1"/>
    </xf>
    <xf numFmtId="169" fontId="13" fillId="6" borderId="10" xfId="6" applyNumberFormat="1" applyFont="1" applyFill="1" applyBorder="1" applyAlignment="1">
      <alignment horizontal="left" vertical="center"/>
    </xf>
    <xf numFmtId="169" fontId="13" fillId="6" borderId="11" xfId="6" applyNumberFormat="1" applyFont="1" applyFill="1" applyBorder="1" applyAlignment="1">
      <alignment horizontal="left" vertical="center"/>
    </xf>
    <xf numFmtId="0" fontId="13" fillId="4" borderId="17" xfId="6" applyFont="1" applyFill="1" applyBorder="1" applyAlignment="1" applyProtection="1">
      <alignment horizontal="center" vertical="center" wrapText="1"/>
    </xf>
    <xf numFmtId="0" fontId="13" fillId="4" borderId="18" xfId="6" applyFont="1" applyFill="1" applyBorder="1" applyAlignment="1" applyProtection="1">
      <alignment horizontal="center" vertical="center" wrapText="1"/>
    </xf>
    <xf numFmtId="0" fontId="14" fillId="4" borderId="11" xfId="6" applyFont="1" applyFill="1" applyBorder="1" applyAlignment="1">
      <alignment horizontal="center" vertical="center" wrapText="1"/>
    </xf>
    <xf numFmtId="0" fontId="14" fillId="4" borderId="15" xfId="6" applyFont="1" applyFill="1" applyBorder="1" applyAlignment="1">
      <alignment horizontal="center" vertical="center" wrapText="1"/>
    </xf>
    <xf numFmtId="0" fontId="13" fillId="4" borderId="10" xfId="6" applyFont="1" applyFill="1" applyBorder="1" applyAlignment="1" applyProtection="1">
      <alignment horizontal="center" vertical="center" wrapText="1"/>
    </xf>
    <xf numFmtId="0" fontId="13" fillId="4" borderId="15" xfId="6" applyFont="1" applyFill="1" applyBorder="1" applyAlignment="1" applyProtection="1">
      <alignment horizontal="center" vertical="center" wrapText="1"/>
    </xf>
    <xf numFmtId="0" fontId="14" fillId="0" borderId="9" xfId="6" applyFont="1" applyFill="1" applyBorder="1" applyAlignment="1" applyProtection="1">
      <alignment horizontal="justify" vertical="center"/>
    </xf>
    <xf numFmtId="166" fontId="14" fillId="0" borderId="9" xfId="6" applyNumberFormat="1" applyFont="1" applyFill="1" applyBorder="1" applyAlignment="1">
      <alignment horizontal="right" vertical="center"/>
    </xf>
    <xf numFmtId="0" fontId="14" fillId="0" borderId="20" xfId="6" applyFont="1" applyFill="1" applyBorder="1" applyAlignment="1" applyProtection="1">
      <alignment horizontal="center" vertical="center"/>
    </xf>
    <xf numFmtId="0" fontId="14" fillId="0" borderId="17" xfId="6" applyFont="1" applyFill="1" applyBorder="1" applyAlignment="1" applyProtection="1">
      <alignment horizontal="center" vertical="center"/>
    </xf>
    <xf numFmtId="0" fontId="14" fillId="0" borderId="21" xfId="6" applyFont="1" applyFill="1" applyBorder="1" applyAlignment="1" applyProtection="1">
      <alignment horizontal="center" vertical="center"/>
    </xf>
    <xf numFmtId="0" fontId="13" fillId="0" borderId="10" xfId="6" applyFont="1" applyFill="1" applyBorder="1" applyAlignment="1" applyProtection="1">
      <alignment horizontal="left" vertical="center" wrapText="1"/>
    </xf>
    <xf numFmtId="0" fontId="13" fillId="0" borderId="11" xfId="6" applyFont="1" applyFill="1" applyBorder="1" applyAlignment="1" applyProtection="1">
      <alignment horizontal="left" vertical="center" wrapText="1"/>
    </xf>
    <xf numFmtId="0" fontId="13" fillId="0" borderId="15" xfId="6" applyFont="1" applyFill="1" applyBorder="1" applyAlignment="1" applyProtection="1">
      <alignment horizontal="left" vertical="center" wrapText="1"/>
    </xf>
    <xf numFmtId="0" fontId="13" fillId="0" borderId="10" xfId="6" applyFont="1" applyFill="1" applyBorder="1" applyAlignment="1" applyProtection="1">
      <alignment horizontal="center" vertical="center"/>
    </xf>
    <xf numFmtId="0" fontId="13" fillId="0" borderId="11" xfId="6" applyFont="1" applyFill="1" applyBorder="1" applyAlignment="1" applyProtection="1">
      <alignment horizontal="center" vertical="center"/>
    </xf>
    <xf numFmtId="0" fontId="13" fillId="4" borderId="10" xfId="6" applyFont="1" applyFill="1" applyBorder="1" applyAlignment="1" applyProtection="1">
      <alignment horizontal="center" vertical="center"/>
    </xf>
    <xf numFmtId="0" fontId="13" fillId="4" borderId="11" xfId="6" applyFont="1" applyFill="1" applyBorder="1" applyAlignment="1" applyProtection="1">
      <alignment horizontal="center" vertical="center"/>
    </xf>
    <xf numFmtId="0" fontId="13" fillId="4" borderId="15" xfId="6" applyFont="1" applyFill="1" applyBorder="1" applyAlignment="1" applyProtection="1">
      <alignment horizontal="center" vertical="center"/>
    </xf>
    <xf numFmtId="166" fontId="5" fillId="4" borderId="10" xfId="0" applyNumberFormat="1" applyFont="1" applyFill="1" applyBorder="1" applyAlignment="1" applyProtection="1">
      <alignment horizontal="left" vertical="center" wrapText="1"/>
    </xf>
    <xf numFmtId="166" fontId="5" fillId="4" borderId="11" xfId="0" applyNumberFormat="1" applyFont="1" applyFill="1" applyBorder="1" applyAlignment="1" applyProtection="1">
      <alignment horizontal="left" vertical="center" wrapText="1"/>
    </xf>
    <xf numFmtId="166" fontId="5" fillId="4" borderId="15" xfId="0" applyNumberFormat="1" applyFont="1" applyFill="1" applyBorder="1" applyAlignment="1" applyProtection="1">
      <alignment horizontal="left" vertical="center" wrapText="1"/>
    </xf>
    <xf numFmtId="171" fontId="13" fillId="4" borderId="9" xfId="6" applyNumberFormat="1" applyFont="1" applyFill="1" applyBorder="1" applyAlignment="1" applyProtection="1">
      <alignment vertical="center"/>
    </xf>
    <xf numFmtId="0" fontId="13" fillId="4" borderId="11" xfId="6" applyFont="1" applyFill="1" applyBorder="1" applyAlignment="1" applyProtection="1">
      <alignment horizontal="center" vertical="center" wrapText="1"/>
    </xf>
    <xf numFmtId="0" fontId="14" fillId="4" borderId="11" xfId="6" applyFont="1" applyFill="1" applyBorder="1" applyAlignment="1" applyProtection="1">
      <alignment horizontal="center" vertical="center" wrapText="1"/>
    </xf>
    <xf numFmtId="10" fontId="14" fillId="0" borderId="10" xfId="6" applyNumberFormat="1" applyFont="1" applyFill="1" applyBorder="1" applyAlignment="1" applyProtection="1">
      <alignment horizontal="center" vertical="center" wrapText="1"/>
    </xf>
    <xf numFmtId="37" fontId="13" fillId="0" borderId="10" xfId="6" applyNumberFormat="1" applyFont="1" applyFill="1" applyBorder="1" applyAlignment="1" applyProtection="1">
      <alignment horizontal="right" vertical="center"/>
    </xf>
    <xf numFmtId="37" fontId="13" fillId="0" borderId="11" xfId="6" applyNumberFormat="1" applyFont="1" applyFill="1" applyBorder="1" applyAlignment="1" applyProtection="1">
      <alignment horizontal="right" vertical="center"/>
    </xf>
    <xf numFmtId="37" fontId="13" fillId="0" borderId="15" xfId="6" applyNumberFormat="1" applyFont="1" applyFill="1" applyBorder="1" applyAlignment="1" applyProtection="1">
      <alignment horizontal="right" vertical="center"/>
    </xf>
    <xf numFmtId="0" fontId="13" fillId="4" borderId="9" xfId="6" applyFont="1" applyFill="1" applyBorder="1" applyAlignment="1" applyProtection="1">
      <alignment vertical="center"/>
    </xf>
    <xf numFmtId="0" fontId="14" fillId="0" borderId="9" xfId="6" applyFont="1" applyFill="1" applyBorder="1" applyAlignment="1" applyProtection="1">
      <alignment vertical="center" wrapText="1"/>
    </xf>
    <xf numFmtId="0" fontId="14" fillId="0" borderId="4" xfId="6" applyFont="1" applyFill="1" applyBorder="1" applyAlignment="1" applyProtection="1">
      <alignment horizontal="center" vertical="center" wrapText="1"/>
    </xf>
    <xf numFmtId="9" fontId="14" fillId="0" borderId="9" xfId="6" applyNumberFormat="1" applyFont="1" applyFill="1" applyBorder="1" applyAlignment="1" applyProtection="1">
      <alignment horizontal="center" vertical="center" wrapText="1"/>
    </xf>
    <xf numFmtId="37" fontId="13" fillId="0" borderId="9" xfId="6" applyNumberFormat="1" applyFont="1" applyFill="1" applyBorder="1" applyAlignment="1" applyProtection="1">
      <alignment horizontal="right" vertical="center"/>
    </xf>
    <xf numFmtId="0" fontId="4" fillId="0" borderId="50" xfId="0" applyFont="1" applyBorder="1" applyAlignment="1" applyProtection="1">
      <alignment horizontal="center" vertical="center"/>
    </xf>
    <xf numFmtId="0" fontId="4" fillId="42" borderId="5" xfId="0" applyFont="1" applyFill="1" applyBorder="1" applyAlignment="1" applyProtection="1">
      <alignment horizontal="center" vertical="center"/>
    </xf>
    <xf numFmtId="0" fontId="4" fillId="42" borderId="50" xfId="0" applyFont="1" applyFill="1" applyBorder="1" applyAlignment="1" applyProtection="1">
      <alignment horizontal="center" vertical="center"/>
    </xf>
    <xf numFmtId="0" fontId="0" fillId="42" borderId="67" xfId="0" applyFill="1" applyBorder="1" applyAlignment="1" applyProtection="1">
      <alignment horizontal="center" vertical="center"/>
    </xf>
    <xf numFmtId="0" fontId="0" fillId="42" borderId="76" xfId="0" applyFill="1" applyBorder="1" applyAlignment="1" applyProtection="1">
      <alignment horizontal="center" vertical="center"/>
    </xf>
    <xf numFmtId="0" fontId="0" fillId="42" borderId="43" xfId="0" applyFill="1" applyBorder="1" applyAlignment="1" applyProtection="1">
      <alignment horizontal="center" vertical="center"/>
    </xf>
    <xf numFmtId="0" fontId="0" fillId="42" borderId="45" xfId="0" applyFill="1" applyBorder="1" applyAlignment="1" applyProtection="1">
      <alignment horizontal="center" vertical="center"/>
    </xf>
  </cellXfs>
  <cellStyles count="56">
    <cellStyle name="20% - Énfasis1" xfId="28" builtinId="30" customBuiltin="1"/>
    <cellStyle name="20% - Énfasis2" xfId="32" builtinId="34" customBuiltin="1"/>
    <cellStyle name="20% - Énfasis3" xfId="36" builtinId="38" customBuiltin="1"/>
    <cellStyle name="20% - Énfasis4" xfId="40" builtinId="42" customBuiltin="1"/>
    <cellStyle name="20% - Énfasis5" xfId="44" builtinId="46" customBuiltin="1"/>
    <cellStyle name="20% - Énfasis6" xfId="48" builtinId="50" customBuiltin="1"/>
    <cellStyle name="40% - Énfasis1" xfId="29" builtinId="31" customBuiltin="1"/>
    <cellStyle name="40% - Énfasis2" xfId="33" builtinId="35" customBuiltin="1"/>
    <cellStyle name="40% - Énfasis3" xfId="37" builtinId="39" customBuiltin="1"/>
    <cellStyle name="40% - Énfasis4" xfId="41" builtinId="43" customBuiltin="1"/>
    <cellStyle name="40% - Énfasis5" xfId="45" builtinId="47" customBuiltin="1"/>
    <cellStyle name="40% - Énfasis6" xfId="49" builtinId="51" customBuiltin="1"/>
    <cellStyle name="60% - Énfasis1" xfId="30" builtinId="32" customBuiltin="1"/>
    <cellStyle name="60% - Énfasis2" xfId="34" builtinId="36" customBuiltin="1"/>
    <cellStyle name="60% - Énfasis3" xfId="38" builtinId="40" customBuiltin="1"/>
    <cellStyle name="60% - Énfasis4" xfId="42" builtinId="44" customBuiltin="1"/>
    <cellStyle name="60% - Énfasis5" xfId="46" builtinId="48" customBuiltin="1"/>
    <cellStyle name="60% - Énfasis6" xfId="50" builtinId="52" customBuiltin="1"/>
    <cellStyle name="Bueno" xfId="16" builtinId="26" customBuiltin="1"/>
    <cellStyle name="Cálculo" xfId="21" builtinId="22" customBuiltin="1"/>
    <cellStyle name="Celda de comprobación" xfId="23" builtinId="23" customBuiltin="1"/>
    <cellStyle name="Celda vinculada" xfId="22" builtinId="24" customBuiltin="1"/>
    <cellStyle name="Encabezado 1" xfId="12" builtinId="16" customBuiltin="1"/>
    <cellStyle name="Encabezado 4" xfId="15" builtinId="19" customBuiltin="1"/>
    <cellStyle name="Énfasis1" xfId="27" builtinId="29" customBuiltin="1"/>
    <cellStyle name="Énfasis2" xfId="31" builtinId="33" customBuiltin="1"/>
    <cellStyle name="Énfasis3" xfId="35" builtinId="37" customBuiltin="1"/>
    <cellStyle name="Énfasis4" xfId="39" builtinId="41" customBuiltin="1"/>
    <cellStyle name="Énfasis5" xfId="43" builtinId="45" customBuiltin="1"/>
    <cellStyle name="Énfasis6" xfId="47" builtinId="49" customBuiltin="1"/>
    <cellStyle name="Entrada" xfId="19" builtinId="20" customBuiltin="1"/>
    <cellStyle name="Hipervínculo" xfId="2" builtinId="8" hidden="1"/>
    <cellStyle name="Hipervínculo visitado" xfId="3" builtinId="9" hidden="1"/>
    <cellStyle name="Incorrecto" xfId="17" builtinId="27" customBuiltin="1"/>
    <cellStyle name="Millares [0]" xfId="54" builtinId="6"/>
    <cellStyle name="Moneda" xfId="55" builtinId="4"/>
    <cellStyle name="Moneda 2" xfId="5" xr:uid="{00000000-0005-0000-0000-000023000000}"/>
    <cellStyle name="Neutral" xfId="18" builtinId="28" customBuiltin="1"/>
    <cellStyle name="Normal" xfId="0" builtinId="0"/>
    <cellStyle name="Normal 2" xfId="4" xr:uid="{00000000-0005-0000-0000-000026000000}"/>
    <cellStyle name="Normal 2 2 2" xfId="1" xr:uid="{00000000-0005-0000-0000-000027000000}"/>
    <cellStyle name="Normal 3" xfId="51" xr:uid="{00000000-0005-0000-0000-000028000000}"/>
    <cellStyle name="Normal_CALCULO DEL AIU 2011" xfId="8" xr:uid="{00000000-0005-0000-0000-000029000000}"/>
    <cellStyle name="Normal_CALCULO DEL AIU 2011_revisar" xfId="7" xr:uid="{00000000-0005-0000-0000-00002A000000}"/>
    <cellStyle name="Normal_PPTO-ETAPA- I-07-SEPTIEMBRE-12" xfId="6" xr:uid="{00000000-0005-0000-0000-00002B000000}"/>
    <cellStyle name="Notas 2" xfId="52" xr:uid="{00000000-0005-0000-0000-00002C000000}"/>
    <cellStyle name="Porcentaje" xfId="53" builtinId="5"/>
    <cellStyle name="Porcentaje 2 2" xfId="9" xr:uid="{00000000-0005-0000-0000-00002E000000}"/>
    <cellStyle name="Porcentual_CALCULO DEL AIU-2012" xfId="10" xr:uid="{00000000-0005-0000-0000-00002F000000}"/>
    <cellStyle name="Salida" xfId="20" builtinId="21" customBuiltin="1"/>
    <cellStyle name="Texto de advertencia" xfId="24" builtinId="11" customBuiltin="1"/>
    <cellStyle name="Texto explicativo" xfId="25" builtinId="53" customBuiltin="1"/>
    <cellStyle name="Título" xfId="11" builtinId="15" customBuiltin="1"/>
    <cellStyle name="Título 2" xfId="13" builtinId="17" customBuiltin="1"/>
    <cellStyle name="Título 3" xfId="14" builtinId="18" customBuiltin="1"/>
    <cellStyle name="Total" xfId="26" builtinId="25" customBuiltin="1"/>
  </cellStyles>
  <dxfs count="5">
    <dxf>
      <fill>
        <patternFill>
          <bgColor rgb="FF00B050"/>
        </patternFill>
      </fill>
    </dxf>
    <dxf>
      <fill>
        <patternFill>
          <bgColor rgb="FFFF0000"/>
        </patternFill>
      </fill>
    </dxf>
    <dxf>
      <font>
        <color rgb="FF9C0006"/>
      </font>
      <fill>
        <patternFill>
          <bgColor rgb="FFFFC7CE"/>
        </patternFill>
      </fill>
    </dxf>
    <dxf>
      <fill>
        <patternFill>
          <bgColor rgb="FFFF0000"/>
        </patternFill>
      </fill>
    </dxf>
    <dxf>
      <fill>
        <patternFill>
          <bgColor rgb="FF00B050"/>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3955681</xdr:colOff>
      <xdr:row>0</xdr:row>
      <xdr:rowOff>78440</xdr:rowOff>
    </xdr:from>
    <xdr:to>
      <xdr:col>3</xdr:col>
      <xdr:colOff>4583623</xdr:colOff>
      <xdr:row>0</xdr:row>
      <xdr:rowOff>767348</xdr:rowOff>
    </xdr:to>
    <xdr:pic>
      <xdr:nvPicPr>
        <xdr:cNvPr id="3" name="Imagen 2">
          <a:extLst>
            <a:ext uri="{FF2B5EF4-FFF2-40B4-BE49-F238E27FC236}">
              <a16:creationId xmlns:a16="http://schemas.microsoft.com/office/drawing/2014/main" id="{78614971-92DE-4735-83CA-B272AF5F6E0D}"/>
            </a:ext>
          </a:extLst>
        </xdr:cNvPr>
        <xdr:cNvPicPr>
          <a:picLocks noChangeAspect="1"/>
        </xdr:cNvPicPr>
      </xdr:nvPicPr>
      <xdr:blipFill>
        <a:blip xmlns:r="http://schemas.openxmlformats.org/officeDocument/2006/relationships" r:embed="rId1"/>
        <a:stretch>
          <a:fillRect/>
        </a:stretch>
      </xdr:blipFill>
      <xdr:spPr>
        <a:xfrm>
          <a:off x="5647769" y="78440"/>
          <a:ext cx="627942" cy="6889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733425</xdr:colOff>
      <xdr:row>0</xdr:row>
      <xdr:rowOff>0</xdr:rowOff>
    </xdr:from>
    <xdr:to>
      <xdr:col>6</xdr:col>
      <xdr:colOff>390525</xdr:colOff>
      <xdr:row>1</xdr:row>
      <xdr:rowOff>463</xdr:rowOff>
    </xdr:to>
    <xdr:pic>
      <xdr:nvPicPr>
        <xdr:cNvPr id="2" name="Imagen 1">
          <a:extLst>
            <a:ext uri="{FF2B5EF4-FFF2-40B4-BE49-F238E27FC236}">
              <a16:creationId xmlns:a16="http://schemas.microsoft.com/office/drawing/2014/main" id="{5E10A59C-643A-4E55-B283-33C52FB6E83E}"/>
            </a:ext>
          </a:extLst>
        </xdr:cNvPr>
        <xdr:cNvPicPr>
          <a:picLocks noChangeAspect="1"/>
        </xdr:cNvPicPr>
      </xdr:nvPicPr>
      <xdr:blipFill>
        <a:blip xmlns:r="http://schemas.openxmlformats.org/officeDocument/2006/relationships" r:embed="rId1"/>
        <a:stretch>
          <a:fillRect/>
        </a:stretch>
      </xdr:blipFill>
      <xdr:spPr>
        <a:xfrm>
          <a:off x="4943475" y="0"/>
          <a:ext cx="495300" cy="5433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3955681</xdr:colOff>
      <xdr:row>0</xdr:row>
      <xdr:rowOff>78439</xdr:rowOff>
    </xdr:from>
    <xdr:to>
      <xdr:col>3</xdr:col>
      <xdr:colOff>5160957</xdr:colOff>
      <xdr:row>1</xdr:row>
      <xdr:rowOff>582705</xdr:rowOff>
    </xdr:to>
    <xdr:pic>
      <xdr:nvPicPr>
        <xdr:cNvPr id="2" name="Imagen 1">
          <a:extLst>
            <a:ext uri="{FF2B5EF4-FFF2-40B4-BE49-F238E27FC236}">
              <a16:creationId xmlns:a16="http://schemas.microsoft.com/office/drawing/2014/main" id="{83C440EB-35C8-4B68-8E5E-2C98D730AF37}"/>
            </a:ext>
          </a:extLst>
        </xdr:cNvPr>
        <xdr:cNvPicPr>
          <a:picLocks noChangeAspect="1"/>
        </xdr:cNvPicPr>
      </xdr:nvPicPr>
      <xdr:blipFill>
        <a:blip xmlns:r="http://schemas.openxmlformats.org/officeDocument/2006/relationships" r:embed="rId1"/>
        <a:stretch>
          <a:fillRect/>
        </a:stretch>
      </xdr:blipFill>
      <xdr:spPr>
        <a:xfrm>
          <a:off x="5647769" y="78439"/>
          <a:ext cx="1205276" cy="13222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J179"/>
  <sheetViews>
    <sheetView view="pageBreakPreview" topLeftCell="A159" zoomScale="85" zoomScaleNormal="85" zoomScaleSheetLayoutView="85" workbookViewId="0">
      <selection activeCell="A181" sqref="A181"/>
    </sheetView>
  </sheetViews>
  <sheetFormatPr baseColWidth="10" defaultRowHeight="15.75" x14ac:dyDescent="0.25"/>
  <cols>
    <col min="1" max="1" width="2.625" style="2" customWidth="1"/>
    <col min="2" max="2" width="7" style="4" customWidth="1"/>
    <col min="3" max="3" width="12.5" style="4" customWidth="1"/>
    <col min="4" max="4" width="71.125" style="2" customWidth="1"/>
    <col min="5" max="5" width="10.5" style="4" customWidth="1"/>
    <col min="6" max="6" width="13.625" style="4" customWidth="1"/>
    <col min="7" max="7" width="13.625" style="64" customWidth="1"/>
    <col min="8" max="8" width="19.625" style="64" customWidth="1"/>
    <col min="9" max="9" width="18.375" style="2" bestFit="1" customWidth="1"/>
    <col min="10" max="10" width="17.875" style="2" bestFit="1" customWidth="1"/>
    <col min="11" max="16384" width="11" style="2"/>
  </cols>
  <sheetData>
    <row r="1" spans="1:8" ht="64.5" customHeight="1" thickBot="1" x14ac:dyDescent="0.3">
      <c r="B1" s="273"/>
      <c r="C1" s="273"/>
      <c r="D1" s="273"/>
      <c r="E1" s="273"/>
      <c r="F1" s="273"/>
      <c r="G1" s="273"/>
      <c r="H1" s="273"/>
    </row>
    <row r="2" spans="1:8" s="1" customFormat="1" x14ac:dyDescent="0.25">
      <c r="B2" s="274" t="s">
        <v>219</v>
      </c>
      <c r="C2" s="275"/>
      <c r="D2" s="275"/>
      <c r="E2" s="275"/>
      <c r="F2" s="275"/>
      <c r="G2" s="275"/>
      <c r="H2" s="276"/>
    </row>
    <row r="3" spans="1:8" s="1" customFormat="1" ht="50.25" customHeight="1" x14ac:dyDescent="0.2">
      <c r="B3" s="277" t="s">
        <v>358</v>
      </c>
      <c r="C3" s="278"/>
      <c r="D3" s="278"/>
      <c r="E3" s="278"/>
      <c r="F3" s="278"/>
      <c r="G3" s="278"/>
      <c r="H3" s="279"/>
    </row>
    <row r="4" spans="1:8" s="1" customFormat="1" x14ac:dyDescent="0.25">
      <c r="B4" s="284"/>
      <c r="C4" s="285"/>
      <c r="D4" s="285"/>
      <c r="E4" s="285"/>
      <c r="F4" s="285"/>
      <c r="G4" s="285"/>
      <c r="H4" s="286"/>
    </row>
    <row r="5" spans="1:8" s="1" customFormat="1" ht="27" customHeight="1" thickBot="1" x14ac:dyDescent="0.25">
      <c r="B5" s="280" t="s">
        <v>328</v>
      </c>
      <c r="C5" s="281"/>
      <c r="D5" s="281"/>
      <c r="E5" s="281"/>
      <c r="F5" s="281"/>
      <c r="G5" s="281"/>
      <c r="H5" s="282"/>
    </row>
    <row r="6" spans="1:8" s="1" customFormat="1" x14ac:dyDescent="0.2">
      <c r="B6" s="283"/>
      <c r="C6" s="283"/>
      <c r="D6" s="283"/>
      <c r="E6" s="283"/>
      <c r="F6" s="283"/>
      <c r="G6" s="283"/>
      <c r="H6" s="283"/>
    </row>
    <row r="7" spans="1:8" ht="19.5" thickBot="1" x14ac:dyDescent="0.35">
      <c r="B7" s="287" t="s">
        <v>329</v>
      </c>
      <c r="C7" s="287"/>
      <c r="D7" s="287"/>
      <c r="E7" s="287"/>
      <c r="F7" s="287"/>
      <c r="G7" s="287"/>
      <c r="H7" s="287"/>
    </row>
    <row r="8" spans="1:8" s="1" customFormat="1" ht="47.25" x14ac:dyDescent="0.2">
      <c r="B8" s="76" t="s">
        <v>0</v>
      </c>
      <c r="C8" s="77" t="s">
        <v>296</v>
      </c>
      <c r="D8" s="78" t="s">
        <v>1</v>
      </c>
      <c r="E8" s="78" t="s">
        <v>2</v>
      </c>
      <c r="F8" s="78" t="s">
        <v>3</v>
      </c>
      <c r="G8" s="79" t="s">
        <v>297</v>
      </c>
      <c r="H8" s="80" t="s">
        <v>45</v>
      </c>
    </row>
    <row r="9" spans="1:8" x14ac:dyDescent="0.25">
      <c r="A9" s="173"/>
      <c r="B9" s="196">
        <v>1</v>
      </c>
      <c r="C9" s="197" t="s">
        <v>4</v>
      </c>
      <c r="D9" s="198" t="s">
        <v>206</v>
      </c>
      <c r="E9" s="198" t="s">
        <v>5</v>
      </c>
      <c r="F9" s="198" t="s">
        <v>6</v>
      </c>
      <c r="G9" s="198"/>
      <c r="H9" s="199"/>
    </row>
    <row r="10" spans="1:8" x14ac:dyDescent="0.25">
      <c r="A10" s="173"/>
      <c r="B10" s="175">
        <v>1.01</v>
      </c>
      <c r="C10" s="176" t="s">
        <v>4</v>
      </c>
      <c r="D10" s="177" t="s">
        <v>7</v>
      </c>
      <c r="E10" s="178" t="s">
        <v>5</v>
      </c>
      <c r="F10" s="178" t="s">
        <v>6</v>
      </c>
      <c r="G10" s="178"/>
      <c r="H10" s="179"/>
    </row>
    <row r="11" spans="1:8" x14ac:dyDescent="0.25">
      <c r="A11" s="173"/>
      <c r="B11" s="175" t="s">
        <v>8</v>
      </c>
      <c r="C11" s="180" t="s">
        <v>43</v>
      </c>
      <c r="D11" s="174" t="s">
        <v>243</v>
      </c>
      <c r="E11" s="65" t="s">
        <v>13</v>
      </c>
      <c r="F11" s="65">
        <v>288.32</v>
      </c>
      <c r="G11" s="172">
        <v>31270</v>
      </c>
      <c r="H11" s="81">
        <f>F11*G11</f>
        <v>9015766.4000000004</v>
      </c>
    </row>
    <row r="12" spans="1:8" x14ac:dyDescent="0.25">
      <c r="A12" s="173"/>
      <c r="B12" s="175" t="s">
        <v>11</v>
      </c>
      <c r="C12" s="180" t="s">
        <v>44</v>
      </c>
      <c r="D12" s="174" t="s">
        <v>42</v>
      </c>
      <c r="E12" s="65" t="s">
        <v>23</v>
      </c>
      <c r="F12" s="65">
        <v>3236</v>
      </c>
      <c r="G12" s="172">
        <v>901</v>
      </c>
      <c r="H12" s="81">
        <f t="shared" ref="H12:H74" si="0">F12*G12</f>
        <v>2915636</v>
      </c>
    </row>
    <row r="13" spans="1:8" x14ac:dyDescent="0.25">
      <c r="A13" s="173"/>
      <c r="B13" s="175" t="s">
        <v>12</v>
      </c>
      <c r="C13" s="180">
        <v>746</v>
      </c>
      <c r="D13" s="174" t="s">
        <v>223</v>
      </c>
      <c r="E13" s="65" t="s">
        <v>23</v>
      </c>
      <c r="F13" s="65">
        <v>4346.88</v>
      </c>
      <c r="G13" s="172">
        <v>2910</v>
      </c>
      <c r="H13" s="81">
        <f t="shared" si="0"/>
        <v>12649420.800000001</v>
      </c>
    </row>
    <row r="14" spans="1:8" x14ac:dyDescent="0.25">
      <c r="A14" s="173"/>
      <c r="B14" s="213">
        <v>1.02</v>
      </c>
      <c r="C14" s="202" t="s">
        <v>4</v>
      </c>
      <c r="D14" s="214" t="s">
        <v>49</v>
      </c>
      <c r="E14" s="203" t="s">
        <v>5</v>
      </c>
      <c r="F14" s="203"/>
      <c r="G14" s="215"/>
      <c r="H14" s="216"/>
    </row>
    <row r="15" spans="1:8" x14ac:dyDescent="0.25">
      <c r="A15" s="173"/>
      <c r="B15" s="175" t="s">
        <v>8</v>
      </c>
      <c r="C15" s="180" t="s">
        <v>46</v>
      </c>
      <c r="D15" s="174" t="s">
        <v>47</v>
      </c>
      <c r="E15" s="65" t="s">
        <v>17</v>
      </c>
      <c r="F15" s="65">
        <v>146.36000000000001</v>
      </c>
      <c r="G15" s="172">
        <v>27216</v>
      </c>
      <c r="H15" s="81">
        <f t="shared" si="0"/>
        <v>3983333.7600000002</v>
      </c>
    </row>
    <row r="16" spans="1:8" x14ac:dyDescent="0.25">
      <c r="A16" s="173"/>
      <c r="B16" s="175" t="s">
        <v>11</v>
      </c>
      <c r="C16" s="180" t="s">
        <v>38</v>
      </c>
      <c r="D16" s="174" t="s">
        <v>66</v>
      </c>
      <c r="E16" s="65" t="s">
        <v>17</v>
      </c>
      <c r="F16" s="65">
        <v>466.98</v>
      </c>
      <c r="G16" s="172">
        <v>22339</v>
      </c>
      <c r="H16" s="81">
        <f t="shared" si="0"/>
        <v>10431866.220000001</v>
      </c>
    </row>
    <row r="17" spans="1:8" x14ac:dyDescent="0.25">
      <c r="A17" s="173"/>
      <c r="B17" s="175" t="s">
        <v>12</v>
      </c>
      <c r="C17" s="180">
        <v>10209</v>
      </c>
      <c r="D17" s="174" t="s">
        <v>261</v>
      </c>
      <c r="E17" s="65" t="s">
        <v>17</v>
      </c>
      <c r="F17" s="65">
        <v>235.45</v>
      </c>
      <c r="G17" s="172">
        <v>7448</v>
      </c>
      <c r="H17" s="81">
        <f t="shared" si="0"/>
        <v>1753631.5999999999</v>
      </c>
    </row>
    <row r="18" spans="1:8" x14ac:dyDescent="0.25">
      <c r="A18" s="173"/>
      <c r="B18" s="175" t="s">
        <v>18</v>
      </c>
      <c r="C18" s="180" t="s">
        <v>14</v>
      </c>
      <c r="D18" s="174" t="s">
        <v>15</v>
      </c>
      <c r="E18" s="65" t="s">
        <v>16</v>
      </c>
      <c r="F18" s="65">
        <v>452.46</v>
      </c>
      <c r="G18" s="172">
        <v>12078</v>
      </c>
      <c r="H18" s="81">
        <f t="shared" si="0"/>
        <v>5464811.8799999999</v>
      </c>
    </row>
    <row r="19" spans="1:8" x14ac:dyDescent="0.25">
      <c r="A19" s="173"/>
      <c r="B19" s="175" t="s">
        <v>19</v>
      </c>
      <c r="C19" s="180">
        <v>77</v>
      </c>
      <c r="D19" s="174" t="s">
        <v>48</v>
      </c>
      <c r="E19" s="65" t="s">
        <v>10</v>
      </c>
      <c r="F19" s="65">
        <v>5.36</v>
      </c>
      <c r="G19" s="172">
        <v>168223</v>
      </c>
      <c r="H19" s="81">
        <f t="shared" si="0"/>
        <v>901675.28</v>
      </c>
    </row>
    <row r="20" spans="1:8" x14ac:dyDescent="0.25">
      <c r="A20" s="173"/>
      <c r="B20" s="175" t="s">
        <v>20</v>
      </c>
      <c r="C20" s="180">
        <v>9</v>
      </c>
      <c r="D20" s="174" t="s">
        <v>203</v>
      </c>
      <c r="E20" s="65" t="s">
        <v>23</v>
      </c>
      <c r="F20" s="65">
        <v>2.8</v>
      </c>
      <c r="G20" s="172">
        <v>15577</v>
      </c>
      <c r="H20" s="81">
        <f t="shared" si="0"/>
        <v>43615.6</v>
      </c>
    </row>
    <row r="21" spans="1:8" x14ac:dyDescent="0.25">
      <c r="A21" s="173"/>
      <c r="B21" s="175" t="s">
        <v>21</v>
      </c>
      <c r="C21" s="180">
        <v>14185</v>
      </c>
      <c r="D21" s="174" t="s">
        <v>218</v>
      </c>
      <c r="E21" s="65" t="s">
        <v>23</v>
      </c>
      <c r="F21" s="65">
        <v>5.6</v>
      </c>
      <c r="G21" s="172">
        <v>18128</v>
      </c>
      <c r="H21" s="81">
        <f t="shared" si="0"/>
        <v>101516.79999999999</v>
      </c>
    </row>
    <row r="22" spans="1:8" x14ac:dyDescent="0.25">
      <c r="A22" s="173"/>
      <c r="B22" s="175" t="s">
        <v>24</v>
      </c>
      <c r="C22" s="180">
        <v>10661</v>
      </c>
      <c r="D22" s="174" t="s">
        <v>50</v>
      </c>
      <c r="E22" s="65" t="s">
        <v>31</v>
      </c>
      <c r="F22" s="65">
        <v>1</v>
      </c>
      <c r="G22" s="172">
        <v>54290</v>
      </c>
      <c r="H22" s="81">
        <f t="shared" si="0"/>
        <v>54290</v>
      </c>
    </row>
    <row r="23" spans="1:8" x14ac:dyDescent="0.25">
      <c r="A23" s="173"/>
      <c r="B23" s="175" t="s">
        <v>25</v>
      </c>
      <c r="C23" s="180" t="s">
        <v>52</v>
      </c>
      <c r="D23" s="174" t="s">
        <v>51</v>
      </c>
      <c r="E23" s="65" t="s">
        <v>32</v>
      </c>
      <c r="F23" s="65">
        <v>2</v>
      </c>
      <c r="G23" s="172">
        <v>25730</v>
      </c>
      <c r="H23" s="81">
        <f t="shared" si="0"/>
        <v>51460</v>
      </c>
    </row>
    <row r="24" spans="1:8" x14ac:dyDescent="0.25">
      <c r="A24" s="173"/>
      <c r="B24" s="175" t="s">
        <v>26</v>
      </c>
      <c r="C24" s="180" t="s">
        <v>53</v>
      </c>
      <c r="D24" s="174" t="s">
        <v>67</v>
      </c>
      <c r="E24" s="65" t="s">
        <v>32</v>
      </c>
      <c r="F24" s="65">
        <v>10</v>
      </c>
      <c r="G24" s="172">
        <v>78550</v>
      </c>
      <c r="H24" s="81">
        <f t="shared" si="0"/>
        <v>785500</v>
      </c>
    </row>
    <row r="25" spans="1:8" x14ac:dyDescent="0.25">
      <c r="A25" s="173"/>
      <c r="B25" s="175" t="s">
        <v>27</v>
      </c>
      <c r="C25" s="180" t="s">
        <v>54</v>
      </c>
      <c r="D25" s="174" t="s">
        <v>68</v>
      </c>
      <c r="E25" s="65" t="s">
        <v>33</v>
      </c>
      <c r="F25" s="65">
        <v>1</v>
      </c>
      <c r="G25" s="172">
        <v>34521</v>
      </c>
      <c r="H25" s="81">
        <f t="shared" si="0"/>
        <v>34521</v>
      </c>
    </row>
    <row r="26" spans="1:8" x14ac:dyDescent="0.25">
      <c r="A26" s="173"/>
      <c r="B26" s="175" t="s">
        <v>28</v>
      </c>
      <c r="C26" s="180" t="s">
        <v>55</v>
      </c>
      <c r="D26" s="174" t="s">
        <v>57</v>
      </c>
      <c r="E26" s="65" t="s">
        <v>33</v>
      </c>
      <c r="F26" s="65">
        <v>1</v>
      </c>
      <c r="G26" s="172">
        <v>800379</v>
      </c>
      <c r="H26" s="81">
        <f t="shared" si="0"/>
        <v>800379</v>
      </c>
    </row>
    <row r="27" spans="1:8" x14ac:dyDescent="0.25">
      <c r="A27" s="173"/>
      <c r="B27" s="175" t="s">
        <v>29</v>
      </c>
      <c r="C27" s="180" t="s">
        <v>56</v>
      </c>
      <c r="D27" s="174" t="s">
        <v>69</v>
      </c>
      <c r="E27" s="65" t="s">
        <v>33</v>
      </c>
      <c r="F27" s="65">
        <v>1</v>
      </c>
      <c r="G27" s="172">
        <v>18708</v>
      </c>
      <c r="H27" s="81">
        <f t="shared" si="0"/>
        <v>18708</v>
      </c>
    </row>
    <row r="28" spans="1:8" x14ac:dyDescent="0.25">
      <c r="A28" s="173"/>
      <c r="B28" s="175" t="s">
        <v>30</v>
      </c>
      <c r="C28" s="180">
        <v>11477</v>
      </c>
      <c r="D28" s="174" t="s">
        <v>238</v>
      </c>
      <c r="E28" s="65" t="s">
        <v>16</v>
      </c>
      <c r="F28" s="65">
        <v>19.25</v>
      </c>
      <c r="G28" s="172">
        <v>200719</v>
      </c>
      <c r="H28" s="81">
        <f t="shared" si="0"/>
        <v>3863840.75</v>
      </c>
    </row>
    <row r="29" spans="1:8" x14ac:dyDescent="0.25">
      <c r="A29" s="173"/>
      <c r="B29" s="175" t="s">
        <v>34</v>
      </c>
      <c r="C29" s="180">
        <v>10242</v>
      </c>
      <c r="D29" s="174" t="s">
        <v>240</v>
      </c>
      <c r="E29" s="65" t="s">
        <v>31</v>
      </c>
      <c r="F29" s="65">
        <v>1</v>
      </c>
      <c r="G29" s="172">
        <v>341690</v>
      </c>
      <c r="H29" s="81">
        <f t="shared" si="0"/>
        <v>341690</v>
      </c>
    </row>
    <row r="30" spans="1:8" x14ac:dyDescent="0.25">
      <c r="A30" s="173"/>
      <c r="B30" s="175" t="s">
        <v>35</v>
      </c>
      <c r="C30" s="180" t="s">
        <v>360</v>
      </c>
      <c r="D30" s="174" t="s">
        <v>262</v>
      </c>
      <c r="E30" s="65" t="s">
        <v>23</v>
      </c>
      <c r="F30" s="65">
        <v>84.7</v>
      </c>
      <c r="G30" s="172">
        <v>15670</v>
      </c>
      <c r="H30" s="81">
        <f t="shared" si="0"/>
        <v>1327249</v>
      </c>
    </row>
    <row r="31" spans="1:8" x14ac:dyDescent="0.25">
      <c r="A31" s="173"/>
      <c r="B31" s="183">
        <v>1.03</v>
      </c>
      <c r="C31" s="181" t="s">
        <v>4</v>
      </c>
      <c r="D31" s="177" t="s">
        <v>58</v>
      </c>
      <c r="E31" s="178" t="s">
        <v>5</v>
      </c>
      <c r="F31" s="178"/>
      <c r="G31" s="182"/>
      <c r="H31" s="179"/>
    </row>
    <row r="32" spans="1:8" x14ac:dyDescent="0.25">
      <c r="A32" s="173"/>
      <c r="B32" s="175" t="s">
        <v>8</v>
      </c>
      <c r="C32" s="180">
        <v>15430</v>
      </c>
      <c r="D32" s="174" t="s">
        <v>204</v>
      </c>
      <c r="E32" s="65" t="s">
        <v>10</v>
      </c>
      <c r="F32" s="65">
        <v>335.63</v>
      </c>
      <c r="G32" s="172">
        <v>13668</v>
      </c>
      <c r="H32" s="81">
        <f t="shared" si="0"/>
        <v>4587390.84</v>
      </c>
    </row>
    <row r="33" spans="1:8" x14ac:dyDescent="0.25">
      <c r="A33" s="173"/>
      <c r="B33" s="175" t="s">
        <v>11</v>
      </c>
      <c r="C33" s="180" t="s">
        <v>9</v>
      </c>
      <c r="D33" s="174" t="s">
        <v>267</v>
      </c>
      <c r="E33" s="65" t="s">
        <v>10</v>
      </c>
      <c r="F33" s="65">
        <v>643.66</v>
      </c>
      <c r="G33" s="172">
        <v>27369</v>
      </c>
      <c r="H33" s="81">
        <f t="shared" si="0"/>
        <v>17616330.539999999</v>
      </c>
    </row>
    <row r="34" spans="1:8" x14ac:dyDescent="0.25">
      <c r="A34" s="173"/>
      <c r="B34" s="183">
        <v>1.04</v>
      </c>
      <c r="C34" s="181" t="s">
        <v>4</v>
      </c>
      <c r="D34" s="177" t="s">
        <v>59</v>
      </c>
      <c r="E34" s="178" t="s">
        <v>5</v>
      </c>
      <c r="F34" s="178"/>
      <c r="G34" s="182"/>
      <c r="H34" s="179"/>
    </row>
    <row r="35" spans="1:8" x14ac:dyDescent="0.25">
      <c r="A35" s="173"/>
      <c r="B35" s="175" t="s">
        <v>8</v>
      </c>
      <c r="C35" s="180" t="s">
        <v>61</v>
      </c>
      <c r="D35" s="174" t="s">
        <v>60</v>
      </c>
      <c r="E35" s="65" t="s">
        <v>17</v>
      </c>
      <c r="F35" s="65">
        <v>2240.8200000000002</v>
      </c>
      <c r="G35" s="172">
        <v>19441</v>
      </c>
      <c r="H35" s="81">
        <f t="shared" si="0"/>
        <v>43563781.620000005</v>
      </c>
    </row>
    <row r="36" spans="1:8" x14ac:dyDescent="0.25">
      <c r="A36" s="173"/>
      <c r="B36" s="183">
        <v>1.05</v>
      </c>
      <c r="C36" s="181" t="s">
        <v>4</v>
      </c>
      <c r="D36" s="177" t="s">
        <v>62</v>
      </c>
      <c r="E36" s="178" t="s">
        <v>5</v>
      </c>
      <c r="F36" s="178"/>
      <c r="G36" s="182"/>
      <c r="H36" s="179"/>
    </row>
    <row r="37" spans="1:8" x14ac:dyDescent="0.25">
      <c r="A37" s="173"/>
      <c r="B37" s="175" t="s">
        <v>8</v>
      </c>
      <c r="C37" s="180" t="s">
        <v>63</v>
      </c>
      <c r="D37" s="174" t="s">
        <v>65</v>
      </c>
      <c r="E37" s="65" t="s">
        <v>23</v>
      </c>
      <c r="F37" s="65">
        <v>46.4</v>
      </c>
      <c r="G37" s="172">
        <v>15594</v>
      </c>
      <c r="H37" s="81">
        <f t="shared" si="0"/>
        <v>723561.6</v>
      </c>
    </row>
    <row r="38" spans="1:8" x14ac:dyDescent="0.25">
      <c r="A38" s="173"/>
      <c r="B38" s="175" t="s">
        <v>11</v>
      </c>
      <c r="C38" s="180" t="s">
        <v>64</v>
      </c>
      <c r="D38" s="174" t="s">
        <v>239</v>
      </c>
      <c r="E38" s="65" t="s">
        <v>10</v>
      </c>
      <c r="F38" s="65">
        <v>10.19</v>
      </c>
      <c r="G38" s="172">
        <v>564977</v>
      </c>
      <c r="H38" s="81">
        <f t="shared" si="0"/>
        <v>5757115.6299999999</v>
      </c>
    </row>
    <row r="39" spans="1:8" x14ac:dyDescent="0.25">
      <c r="A39" s="173"/>
      <c r="B39" s="183">
        <v>1.06</v>
      </c>
      <c r="C39" s="181" t="s">
        <v>4</v>
      </c>
      <c r="D39" s="177" t="s">
        <v>71</v>
      </c>
      <c r="E39" s="178" t="s">
        <v>5</v>
      </c>
      <c r="F39" s="178"/>
      <c r="G39" s="182"/>
      <c r="H39" s="179"/>
    </row>
    <row r="40" spans="1:8" x14ac:dyDescent="0.25">
      <c r="A40" s="173"/>
      <c r="B40" s="175" t="s">
        <v>8</v>
      </c>
      <c r="C40" s="180" t="s">
        <v>70</v>
      </c>
      <c r="D40" s="174" t="s">
        <v>268</v>
      </c>
      <c r="E40" s="65" t="s">
        <v>17</v>
      </c>
      <c r="F40" s="65">
        <v>435.5</v>
      </c>
      <c r="G40" s="172">
        <v>357799</v>
      </c>
      <c r="H40" s="81">
        <f t="shared" si="0"/>
        <v>155821464.5</v>
      </c>
    </row>
    <row r="41" spans="1:8" x14ac:dyDescent="0.25">
      <c r="A41" s="173"/>
      <c r="B41" s="175" t="s">
        <v>11</v>
      </c>
      <c r="C41" s="180">
        <v>16024</v>
      </c>
      <c r="D41" s="174" t="s">
        <v>242</v>
      </c>
      <c r="E41" s="65" t="s">
        <v>17</v>
      </c>
      <c r="F41" s="65">
        <v>435.5</v>
      </c>
      <c r="G41" s="172">
        <v>44560</v>
      </c>
      <c r="H41" s="81">
        <f t="shared" si="0"/>
        <v>19405880</v>
      </c>
    </row>
    <row r="42" spans="1:8" x14ac:dyDescent="0.25">
      <c r="A42" s="173"/>
      <c r="B42" s="175" t="s">
        <v>12</v>
      </c>
      <c r="C42" s="180" t="s">
        <v>255</v>
      </c>
      <c r="D42" s="174" t="s">
        <v>258</v>
      </c>
      <c r="E42" s="65" t="s">
        <v>13</v>
      </c>
      <c r="F42" s="65">
        <v>43.55</v>
      </c>
      <c r="G42" s="172">
        <v>119126</v>
      </c>
      <c r="H42" s="81">
        <f t="shared" si="0"/>
        <v>5187937.3</v>
      </c>
    </row>
    <row r="43" spans="1:8" x14ac:dyDescent="0.25">
      <c r="A43" s="173"/>
      <c r="B43" s="175" t="s">
        <v>18</v>
      </c>
      <c r="C43" s="180" t="s">
        <v>256</v>
      </c>
      <c r="D43" s="174" t="s">
        <v>257</v>
      </c>
      <c r="E43" s="65" t="s">
        <v>13</v>
      </c>
      <c r="F43" s="65">
        <v>65.319999999999993</v>
      </c>
      <c r="G43" s="172">
        <v>136517</v>
      </c>
      <c r="H43" s="81">
        <f t="shared" si="0"/>
        <v>8917290.4399999995</v>
      </c>
    </row>
    <row r="44" spans="1:8" x14ac:dyDescent="0.25">
      <c r="A44" s="173"/>
      <c r="B44" s="183">
        <v>1.07</v>
      </c>
      <c r="C44" s="181" t="s">
        <v>4</v>
      </c>
      <c r="D44" s="177" t="s">
        <v>72</v>
      </c>
      <c r="E44" s="178" t="s">
        <v>5</v>
      </c>
      <c r="F44" s="178"/>
      <c r="G44" s="182"/>
      <c r="H44" s="179"/>
    </row>
    <row r="45" spans="1:8" x14ac:dyDescent="0.25">
      <c r="A45" s="173"/>
      <c r="B45" s="175" t="s">
        <v>8</v>
      </c>
      <c r="C45" s="180" t="s">
        <v>74</v>
      </c>
      <c r="D45" s="174" t="s">
        <v>73</v>
      </c>
      <c r="E45" s="65" t="s">
        <v>16</v>
      </c>
      <c r="F45" s="65">
        <v>98.56</v>
      </c>
      <c r="G45" s="172">
        <v>17823</v>
      </c>
      <c r="H45" s="81">
        <f t="shared" si="0"/>
        <v>1756634.8800000001</v>
      </c>
    </row>
    <row r="46" spans="1:8" x14ac:dyDescent="0.25">
      <c r="A46" s="173"/>
      <c r="B46" s="175" t="s">
        <v>11</v>
      </c>
      <c r="C46" s="180">
        <v>10713</v>
      </c>
      <c r="D46" s="174" t="s">
        <v>244</v>
      </c>
      <c r="E46" s="65" t="s">
        <v>16</v>
      </c>
      <c r="F46" s="65">
        <v>249</v>
      </c>
      <c r="G46" s="172">
        <v>6147</v>
      </c>
      <c r="H46" s="81">
        <f t="shared" si="0"/>
        <v>1530603</v>
      </c>
    </row>
    <row r="47" spans="1:8" x14ac:dyDescent="0.25">
      <c r="A47" s="173"/>
      <c r="B47" s="175" t="s">
        <v>12</v>
      </c>
      <c r="C47" s="180" t="s">
        <v>360</v>
      </c>
      <c r="D47" s="174" t="s">
        <v>263</v>
      </c>
      <c r="E47" s="65" t="s">
        <v>17</v>
      </c>
      <c r="F47" s="65">
        <v>1889.05</v>
      </c>
      <c r="G47" s="211">
        <v>1125</v>
      </c>
      <c r="H47" s="81">
        <f t="shared" si="0"/>
        <v>2125181.25</v>
      </c>
    </row>
    <row r="48" spans="1:8" x14ac:dyDescent="0.25">
      <c r="A48" s="173"/>
      <c r="B48" s="184">
        <v>1.08</v>
      </c>
      <c r="C48" s="181" t="s">
        <v>4</v>
      </c>
      <c r="D48" s="177" t="s">
        <v>75</v>
      </c>
      <c r="E48" s="178" t="s">
        <v>5</v>
      </c>
      <c r="F48" s="178"/>
      <c r="G48" s="182"/>
      <c r="H48" s="179"/>
    </row>
    <row r="49" spans="1:8" x14ac:dyDescent="0.25">
      <c r="A49" s="173"/>
      <c r="B49" s="175" t="s">
        <v>8</v>
      </c>
      <c r="C49" s="180" t="s">
        <v>77</v>
      </c>
      <c r="D49" s="174" t="s">
        <v>76</v>
      </c>
      <c r="E49" s="65" t="s">
        <v>17</v>
      </c>
      <c r="F49" s="65">
        <v>1791.01</v>
      </c>
      <c r="G49" s="172">
        <v>12067</v>
      </c>
      <c r="H49" s="81">
        <f t="shared" si="0"/>
        <v>21612117.669999998</v>
      </c>
    </row>
    <row r="50" spans="1:8" x14ac:dyDescent="0.25">
      <c r="A50" s="173"/>
      <c r="B50" s="175" t="s">
        <v>11</v>
      </c>
      <c r="C50" s="180" t="s">
        <v>79</v>
      </c>
      <c r="D50" s="174" t="s">
        <v>78</v>
      </c>
      <c r="E50" s="65" t="s">
        <v>13</v>
      </c>
      <c r="F50" s="65">
        <v>179.1</v>
      </c>
      <c r="G50" s="172">
        <v>17799</v>
      </c>
      <c r="H50" s="81">
        <f t="shared" si="0"/>
        <v>3187800.9</v>
      </c>
    </row>
    <row r="51" spans="1:8" x14ac:dyDescent="0.25">
      <c r="A51" s="173"/>
      <c r="B51" s="175" t="s">
        <v>12</v>
      </c>
      <c r="C51" s="180" t="s">
        <v>81</v>
      </c>
      <c r="D51" s="174" t="s">
        <v>80</v>
      </c>
      <c r="E51" s="65" t="s">
        <v>32</v>
      </c>
      <c r="F51" s="65">
        <v>13</v>
      </c>
      <c r="G51" s="172">
        <v>1099975</v>
      </c>
      <c r="H51" s="81">
        <f t="shared" si="0"/>
        <v>14299675</v>
      </c>
    </row>
    <row r="52" spans="1:8" x14ac:dyDescent="0.25">
      <c r="A52" s="173"/>
      <c r="B52" s="175" t="s">
        <v>18</v>
      </c>
      <c r="C52" s="180" t="s">
        <v>83</v>
      </c>
      <c r="D52" s="174" t="s">
        <v>82</v>
      </c>
      <c r="E52" s="65" t="s">
        <v>32</v>
      </c>
      <c r="F52" s="65">
        <v>7</v>
      </c>
      <c r="G52" s="172">
        <v>741425</v>
      </c>
      <c r="H52" s="81">
        <f t="shared" si="0"/>
        <v>5189975</v>
      </c>
    </row>
    <row r="53" spans="1:8" x14ac:dyDescent="0.25">
      <c r="A53" s="173"/>
      <c r="B53" s="175" t="s">
        <v>19</v>
      </c>
      <c r="C53" s="180">
        <v>18738</v>
      </c>
      <c r="D53" s="174" t="s">
        <v>224</v>
      </c>
      <c r="E53" s="65" t="s">
        <v>32</v>
      </c>
      <c r="F53" s="65">
        <v>3</v>
      </c>
      <c r="G53" s="211">
        <v>178737</v>
      </c>
      <c r="H53" s="81">
        <f t="shared" si="0"/>
        <v>536211</v>
      </c>
    </row>
    <row r="54" spans="1:8" x14ac:dyDescent="0.25">
      <c r="A54" s="173"/>
      <c r="B54" s="184">
        <v>1.0900000000000001</v>
      </c>
      <c r="C54" s="181" t="s">
        <v>4</v>
      </c>
      <c r="D54" s="177" t="s">
        <v>84</v>
      </c>
      <c r="E54" s="178" t="s">
        <v>5</v>
      </c>
      <c r="F54" s="178"/>
      <c r="G54" s="182"/>
      <c r="H54" s="179"/>
    </row>
    <row r="55" spans="1:8" x14ac:dyDescent="0.25">
      <c r="A55" s="173"/>
      <c r="B55" s="175" t="s">
        <v>8</v>
      </c>
      <c r="C55" s="180">
        <v>10442</v>
      </c>
      <c r="D55" s="174" t="s">
        <v>216</v>
      </c>
      <c r="E55" s="65" t="s">
        <v>17</v>
      </c>
      <c r="F55" s="65">
        <v>1889.05</v>
      </c>
      <c r="G55" s="212">
        <v>128218</v>
      </c>
      <c r="H55" s="81">
        <f t="shared" si="0"/>
        <v>242210212.90000001</v>
      </c>
    </row>
    <row r="56" spans="1:8" x14ac:dyDescent="0.25">
      <c r="A56" s="173"/>
      <c r="B56" s="175" t="s">
        <v>11</v>
      </c>
      <c r="C56" s="180">
        <v>10559</v>
      </c>
      <c r="D56" s="174" t="s">
        <v>189</v>
      </c>
      <c r="E56" s="65" t="s">
        <v>16</v>
      </c>
      <c r="F56" s="65">
        <v>111</v>
      </c>
      <c r="G56" s="212">
        <v>107116</v>
      </c>
      <c r="H56" s="81">
        <f t="shared" si="0"/>
        <v>11889876</v>
      </c>
    </row>
    <row r="57" spans="1:8" x14ac:dyDescent="0.25">
      <c r="A57" s="173"/>
      <c r="B57" s="175" t="s">
        <v>12</v>
      </c>
      <c r="C57" s="180">
        <v>11692</v>
      </c>
      <c r="D57" s="174" t="s">
        <v>264</v>
      </c>
      <c r="E57" s="65" t="s">
        <v>16</v>
      </c>
      <c r="F57" s="65">
        <v>366</v>
      </c>
      <c r="G57" s="172">
        <v>63005</v>
      </c>
      <c r="H57" s="81">
        <f t="shared" si="0"/>
        <v>23059830</v>
      </c>
    </row>
    <row r="58" spans="1:8" x14ac:dyDescent="0.25">
      <c r="A58" s="173"/>
      <c r="B58" s="175" t="s">
        <v>18</v>
      </c>
      <c r="C58" s="180" t="s">
        <v>360</v>
      </c>
      <c r="D58" s="174" t="s">
        <v>265</v>
      </c>
      <c r="E58" s="65" t="s">
        <v>16</v>
      </c>
      <c r="F58" s="65">
        <v>253</v>
      </c>
      <c r="G58" s="172">
        <v>55831</v>
      </c>
      <c r="H58" s="81">
        <f t="shared" si="0"/>
        <v>14125243</v>
      </c>
    </row>
    <row r="59" spans="1:8" x14ac:dyDescent="0.25">
      <c r="A59" s="173"/>
      <c r="B59" s="184">
        <v>1.1000000000000001</v>
      </c>
      <c r="C59" s="181" t="s">
        <v>4</v>
      </c>
      <c r="D59" s="177" t="s">
        <v>85</v>
      </c>
      <c r="E59" s="178" t="s">
        <v>5</v>
      </c>
      <c r="F59" s="178"/>
      <c r="G59" s="182"/>
      <c r="H59" s="179"/>
    </row>
    <row r="60" spans="1:8" x14ac:dyDescent="0.25">
      <c r="A60" s="173"/>
      <c r="B60" s="175" t="s">
        <v>8</v>
      </c>
      <c r="C60" s="180" t="s">
        <v>89</v>
      </c>
      <c r="D60" s="174" t="s">
        <v>86</v>
      </c>
      <c r="E60" s="65" t="s">
        <v>17</v>
      </c>
      <c r="F60" s="65">
        <v>263.60000000000002</v>
      </c>
      <c r="G60" s="172">
        <v>98098</v>
      </c>
      <c r="H60" s="81">
        <f t="shared" si="0"/>
        <v>25858632.800000001</v>
      </c>
    </row>
    <row r="61" spans="1:8" x14ac:dyDescent="0.25">
      <c r="A61" s="173"/>
      <c r="B61" s="175" t="s">
        <v>11</v>
      </c>
      <c r="C61" s="180" t="s">
        <v>90</v>
      </c>
      <c r="D61" s="174" t="s">
        <v>87</v>
      </c>
      <c r="E61" s="65" t="s">
        <v>16</v>
      </c>
      <c r="F61" s="65">
        <v>28</v>
      </c>
      <c r="G61" s="172">
        <v>11696</v>
      </c>
      <c r="H61" s="81">
        <f t="shared" si="0"/>
        <v>327488</v>
      </c>
    </row>
    <row r="62" spans="1:8" x14ac:dyDescent="0.25">
      <c r="A62" s="173"/>
      <c r="B62" s="175" t="s">
        <v>12</v>
      </c>
      <c r="C62" s="180" t="s">
        <v>91</v>
      </c>
      <c r="D62" s="174" t="s">
        <v>88</v>
      </c>
      <c r="E62" s="65" t="s">
        <v>13</v>
      </c>
      <c r="F62" s="65">
        <v>3.78</v>
      </c>
      <c r="G62" s="172">
        <v>880800</v>
      </c>
      <c r="H62" s="81">
        <f t="shared" si="0"/>
        <v>3329424</v>
      </c>
    </row>
    <row r="63" spans="1:8" x14ac:dyDescent="0.25">
      <c r="A63" s="173"/>
      <c r="B63" s="175" t="s">
        <v>18</v>
      </c>
      <c r="C63" s="180">
        <v>11774</v>
      </c>
      <c r="D63" s="174" t="s">
        <v>245</v>
      </c>
      <c r="E63" s="65" t="s">
        <v>191</v>
      </c>
      <c r="F63" s="65">
        <v>2845.85</v>
      </c>
      <c r="G63" s="172">
        <v>3349</v>
      </c>
      <c r="H63" s="81">
        <f t="shared" si="0"/>
        <v>9530751.6500000004</v>
      </c>
    </row>
    <row r="64" spans="1:8" x14ac:dyDescent="0.25">
      <c r="A64" s="173"/>
      <c r="B64" s="175" t="s">
        <v>19</v>
      </c>
      <c r="C64" s="180">
        <v>14536</v>
      </c>
      <c r="D64" s="174" t="s">
        <v>278</v>
      </c>
      <c r="E64" s="65" t="s">
        <v>277</v>
      </c>
      <c r="F64" s="65">
        <v>32</v>
      </c>
      <c r="G64" s="172">
        <v>66978</v>
      </c>
      <c r="H64" s="81">
        <f t="shared" si="0"/>
        <v>2143296</v>
      </c>
    </row>
    <row r="65" spans="1:8" x14ac:dyDescent="0.25">
      <c r="A65" s="173"/>
      <c r="B65" s="184">
        <v>1.1100000000000001</v>
      </c>
      <c r="C65" s="181" t="s">
        <v>4</v>
      </c>
      <c r="D65" s="177" t="s">
        <v>95</v>
      </c>
      <c r="E65" s="178" t="s">
        <v>5</v>
      </c>
      <c r="F65" s="178"/>
      <c r="G65" s="182"/>
      <c r="H65" s="179"/>
    </row>
    <row r="66" spans="1:8" x14ac:dyDescent="0.25">
      <c r="A66" s="173"/>
      <c r="B66" s="175" t="s">
        <v>8</v>
      </c>
      <c r="C66" s="180" t="s">
        <v>22</v>
      </c>
      <c r="D66" s="174" t="s">
        <v>92</v>
      </c>
      <c r="E66" s="65" t="s">
        <v>16</v>
      </c>
      <c r="F66" s="65">
        <v>1508.4</v>
      </c>
      <c r="G66" s="172">
        <v>58784</v>
      </c>
      <c r="H66" s="81">
        <f t="shared" si="0"/>
        <v>88669785.600000009</v>
      </c>
    </row>
    <row r="67" spans="1:8" x14ac:dyDescent="0.25">
      <c r="A67" s="173"/>
      <c r="B67" s="175" t="s">
        <v>11</v>
      </c>
      <c r="C67" s="180" t="s">
        <v>39</v>
      </c>
      <c r="D67" s="174" t="s">
        <v>40</v>
      </c>
      <c r="E67" s="65" t="s">
        <v>16</v>
      </c>
      <c r="F67" s="65">
        <v>119.4</v>
      </c>
      <c r="G67" s="172">
        <v>65686</v>
      </c>
      <c r="H67" s="81">
        <f t="shared" si="0"/>
        <v>7842908.4000000004</v>
      </c>
    </row>
    <row r="68" spans="1:8" x14ac:dyDescent="0.25">
      <c r="A68" s="173"/>
      <c r="B68" s="175" t="s">
        <v>12</v>
      </c>
      <c r="C68" s="180" t="s">
        <v>94</v>
      </c>
      <c r="D68" s="174" t="s">
        <v>93</v>
      </c>
      <c r="E68" s="65" t="s">
        <v>33</v>
      </c>
      <c r="F68" s="65">
        <v>16</v>
      </c>
      <c r="G68" s="172">
        <v>71459</v>
      </c>
      <c r="H68" s="81">
        <f t="shared" si="0"/>
        <v>1143344</v>
      </c>
    </row>
    <row r="69" spans="1:8" x14ac:dyDescent="0.25">
      <c r="A69" s="173"/>
      <c r="B69" s="175" t="s">
        <v>18</v>
      </c>
      <c r="C69" s="180" t="s">
        <v>97</v>
      </c>
      <c r="D69" s="174" t="s">
        <v>96</v>
      </c>
      <c r="E69" s="65" t="s">
        <v>16</v>
      </c>
      <c r="F69" s="185">
        <v>945</v>
      </c>
      <c r="G69" s="172">
        <v>17381</v>
      </c>
      <c r="H69" s="81">
        <f t="shared" si="0"/>
        <v>16425045</v>
      </c>
    </row>
    <row r="70" spans="1:8" x14ac:dyDescent="0.25">
      <c r="A70" s="173"/>
      <c r="B70" s="175" t="s">
        <v>19</v>
      </c>
      <c r="C70" s="180" t="s">
        <v>360</v>
      </c>
      <c r="D70" s="174" t="s">
        <v>266</v>
      </c>
      <c r="E70" s="65" t="s">
        <v>16</v>
      </c>
      <c r="F70" s="65">
        <v>169</v>
      </c>
      <c r="G70" s="172">
        <v>46615</v>
      </c>
      <c r="H70" s="81">
        <f t="shared" si="0"/>
        <v>7877935</v>
      </c>
    </row>
    <row r="71" spans="1:8" x14ac:dyDescent="0.25">
      <c r="A71" s="173"/>
      <c r="B71" s="175" t="s">
        <v>20</v>
      </c>
      <c r="C71" s="180">
        <v>10352</v>
      </c>
      <c r="D71" s="174" t="s">
        <v>199</v>
      </c>
      <c r="E71" s="65" t="s">
        <v>16</v>
      </c>
      <c r="F71" s="65">
        <v>219</v>
      </c>
      <c r="G71" s="172">
        <v>64676</v>
      </c>
      <c r="H71" s="81">
        <f t="shared" si="0"/>
        <v>14164044</v>
      </c>
    </row>
    <row r="72" spans="1:8" x14ac:dyDescent="0.25">
      <c r="A72" s="173"/>
      <c r="B72" s="175" t="s">
        <v>21</v>
      </c>
      <c r="C72" s="180" t="s">
        <v>360</v>
      </c>
      <c r="D72" s="174" t="s">
        <v>246</v>
      </c>
      <c r="E72" s="65" t="s">
        <v>33</v>
      </c>
      <c r="F72" s="65">
        <v>189</v>
      </c>
      <c r="G72" s="172">
        <v>99358</v>
      </c>
      <c r="H72" s="81">
        <f t="shared" si="0"/>
        <v>18778662</v>
      </c>
    </row>
    <row r="73" spans="1:8" x14ac:dyDescent="0.25">
      <c r="A73" s="173"/>
      <c r="B73" s="175" t="s">
        <v>24</v>
      </c>
      <c r="C73" s="180">
        <v>11040</v>
      </c>
      <c r="D73" s="174" t="s">
        <v>259</v>
      </c>
      <c r="E73" s="65" t="s">
        <v>16</v>
      </c>
      <c r="F73" s="65">
        <v>131.5</v>
      </c>
      <c r="G73" s="172">
        <v>79779</v>
      </c>
      <c r="H73" s="81">
        <f t="shared" si="0"/>
        <v>10490938.5</v>
      </c>
    </row>
    <row r="74" spans="1:8" x14ac:dyDescent="0.25">
      <c r="A74" s="173"/>
      <c r="B74" s="175" t="s">
        <v>25</v>
      </c>
      <c r="C74" s="180">
        <v>12889</v>
      </c>
      <c r="D74" s="174" t="s">
        <v>247</v>
      </c>
      <c r="E74" s="65" t="s">
        <v>16</v>
      </c>
      <c r="F74" s="65">
        <v>391.3</v>
      </c>
      <c r="G74" s="172">
        <v>16670</v>
      </c>
      <c r="H74" s="81">
        <f t="shared" si="0"/>
        <v>6522971</v>
      </c>
    </row>
    <row r="75" spans="1:8" x14ac:dyDescent="0.25">
      <c r="A75" s="173"/>
      <c r="B75" s="184">
        <v>1.1200000000000001</v>
      </c>
      <c r="C75" s="181" t="s">
        <v>4</v>
      </c>
      <c r="D75" s="177" t="s">
        <v>98</v>
      </c>
      <c r="E75" s="178" t="s">
        <v>5</v>
      </c>
      <c r="F75" s="178"/>
      <c r="G75" s="182"/>
      <c r="H75" s="179"/>
    </row>
    <row r="76" spans="1:8" x14ac:dyDescent="0.25">
      <c r="A76" s="173"/>
      <c r="B76" s="175" t="s">
        <v>8</v>
      </c>
      <c r="C76" s="180" t="s">
        <v>100</v>
      </c>
      <c r="D76" s="174" t="s">
        <v>99</v>
      </c>
      <c r="E76" s="65" t="s">
        <v>16</v>
      </c>
      <c r="F76" s="65">
        <v>102.98</v>
      </c>
      <c r="G76" s="172">
        <v>251305</v>
      </c>
      <c r="H76" s="81">
        <f t="shared" ref="H76:H139" si="1">F76*G76</f>
        <v>25879388.900000002</v>
      </c>
    </row>
    <row r="77" spans="1:8" x14ac:dyDescent="0.25">
      <c r="A77" s="173"/>
      <c r="B77" s="175" t="s">
        <v>11</v>
      </c>
      <c r="C77" s="180">
        <v>106017</v>
      </c>
      <c r="D77" s="174" t="s">
        <v>361</v>
      </c>
      <c r="E77" s="65" t="s">
        <v>32</v>
      </c>
      <c r="F77" s="186">
        <v>1</v>
      </c>
      <c r="G77" s="172">
        <v>47000000</v>
      </c>
      <c r="H77" s="81">
        <f t="shared" si="1"/>
        <v>47000000</v>
      </c>
    </row>
    <row r="78" spans="1:8" x14ac:dyDescent="0.25">
      <c r="A78" s="173"/>
      <c r="B78" s="175" t="s">
        <v>12</v>
      </c>
      <c r="C78" s="180">
        <v>100607</v>
      </c>
      <c r="D78" s="174" t="s">
        <v>362</v>
      </c>
      <c r="E78" s="65" t="s">
        <v>32</v>
      </c>
      <c r="F78" s="186">
        <v>1</v>
      </c>
      <c r="G78" s="172">
        <v>28002362</v>
      </c>
      <c r="H78" s="81">
        <f t="shared" si="1"/>
        <v>28002362</v>
      </c>
    </row>
    <row r="79" spans="1:8" x14ac:dyDescent="0.25">
      <c r="A79" s="173"/>
      <c r="B79" s="175" t="s">
        <v>18</v>
      </c>
      <c r="C79" s="180">
        <v>106702</v>
      </c>
      <c r="D79" s="174" t="s">
        <v>363</v>
      </c>
      <c r="E79" s="65" t="s">
        <v>32</v>
      </c>
      <c r="F79" s="186">
        <v>1</v>
      </c>
      <c r="G79" s="172">
        <v>23042424</v>
      </c>
      <c r="H79" s="81">
        <f t="shared" si="1"/>
        <v>23042424</v>
      </c>
    </row>
    <row r="80" spans="1:8" x14ac:dyDescent="0.25">
      <c r="A80" s="173"/>
      <c r="B80" s="175" t="s">
        <v>19</v>
      </c>
      <c r="C80" s="180">
        <v>106051</v>
      </c>
      <c r="D80" s="174" t="s">
        <v>364</v>
      </c>
      <c r="E80" s="65" t="s">
        <v>32</v>
      </c>
      <c r="F80" s="186">
        <v>1</v>
      </c>
      <c r="G80" s="172">
        <v>25607435</v>
      </c>
      <c r="H80" s="81">
        <f t="shared" si="1"/>
        <v>25607435</v>
      </c>
    </row>
    <row r="81" spans="1:8" x14ac:dyDescent="0.25">
      <c r="A81" s="173"/>
      <c r="B81" s="175" t="s">
        <v>20</v>
      </c>
      <c r="C81" s="180">
        <v>105763</v>
      </c>
      <c r="D81" s="174" t="s">
        <v>365</v>
      </c>
      <c r="E81" s="65" t="s">
        <v>32</v>
      </c>
      <c r="F81" s="186">
        <v>1</v>
      </c>
      <c r="G81" s="172">
        <v>2587720</v>
      </c>
      <c r="H81" s="81">
        <f t="shared" si="1"/>
        <v>2587720</v>
      </c>
    </row>
    <row r="82" spans="1:8" x14ac:dyDescent="0.25">
      <c r="A82" s="173"/>
      <c r="B82" s="175" t="s">
        <v>21</v>
      </c>
      <c r="C82" s="180">
        <v>105764</v>
      </c>
      <c r="D82" s="174" t="s">
        <v>366</v>
      </c>
      <c r="E82" s="65" t="s">
        <v>32</v>
      </c>
      <c r="F82" s="186">
        <v>1</v>
      </c>
      <c r="G82" s="172">
        <v>1648592</v>
      </c>
      <c r="H82" s="81">
        <f t="shared" si="1"/>
        <v>1648592</v>
      </c>
    </row>
    <row r="83" spans="1:8" x14ac:dyDescent="0.25">
      <c r="A83" s="173"/>
      <c r="B83" s="175" t="s">
        <v>24</v>
      </c>
      <c r="C83" s="180">
        <v>106009</v>
      </c>
      <c r="D83" s="174" t="s">
        <v>367</v>
      </c>
      <c r="E83" s="65" t="s">
        <v>32</v>
      </c>
      <c r="F83" s="186">
        <v>1</v>
      </c>
      <c r="G83" s="172">
        <v>4900000</v>
      </c>
      <c r="H83" s="81">
        <f t="shared" si="1"/>
        <v>4900000</v>
      </c>
    </row>
    <row r="84" spans="1:8" x14ac:dyDescent="0.25">
      <c r="A84" s="173"/>
      <c r="B84" s="175" t="s">
        <v>25</v>
      </c>
      <c r="C84" s="180">
        <v>106052</v>
      </c>
      <c r="D84" s="174" t="s">
        <v>368</v>
      </c>
      <c r="E84" s="65" t="s">
        <v>32</v>
      </c>
      <c r="F84" s="186">
        <v>1</v>
      </c>
      <c r="G84" s="172">
        <v>79800000</v>
      </c>
      <c r="H84" s="81">
        <f t="shared" si="1"/>
        <v>79800000</v>
      </c>
    </row>
    <row r="85" spans="1:8" x14ac:dyDescent="0.25">
      <c r="A85" s="173"/>
      <c r="B85" s="175" t="s">
        <v>26</v>
      </c>
      <c r="C85" s="180">
        <v>108106</v>
      </c>
      <c r="D85" s="174" t="s">
        <v>369</v>
      </c>
      <c r="E85" s="65" t="s">
        <v>32</v>
      </c>
      <c r="F85" s="186">
        <v>1</v>
      </c>
      <c r="G85" s="172">
        <v>12538005</v>
      </c>
      <c r="H85" s="81">
        <f t="shared" si="1"/>
        <v>12538005</v>
      </c>
    </row>
    <row r="86" spans="1:8" x14ac:dyDescent="0.25">
      <c r="A86" s="173"/>
      <c r="B86" s="175" t="s">
        <v>29</v>
      </c>
      <c r="C86" s="180">
        <v>106059</v>
      </c>
      <c r="D86" s="174" t="s">
        <v>370</v>
      </c>
      <c r="E86" s="65" t="s">
        <v>32</v>
      </c>
      <c r="F86" s="186">
        <v>1</v>
      </c>
      <c r="G86" s="172">
        <v>7841840</v>
      </c>
      <c r="H86" s="81">
        <f t="shared" si="1"/>
        <v>7841840</v>
      </c>
    </row>
    <row r="87" spans="1:8" x14ac:dyDescent="0.25">
      <c r="A87" s="173"/>
      <c r="B87" s="175" t="s">
        <v>30</v>
      </c>
      <c r="C87" s="180">
        <v>106816</v>
      </c>
      <c r="D87" s="174" t="s">
        <v>371</v>
      </c>
      <c r="E87" s="65" t="s">
        <v>32</v>
      </c>
      <c r="F87" s="186">
        <v>1</v>
      </c>
      <c r="G87" s="172">
        <v>58639906</v>
      </c>
      <c r="H87" s="81">
        <f t="shared" si="1"/>
        <v>58639906</v>
      </c>
    </row>
    <row r="88" spans="1:8" x14ac:dyDescent="0.25">
      <c r="A88" s="173"/>
      <c r="B88" s="175" t="s">
        <v>34</v>
      </c>
      <c r="C88" s="180">
        <v>106114</v>
      </c>
      <c r="D88" s="174" t="s">
        <v>372</v>
      </c>
      <c r="E88" s="65" t="s">
        <v>32</v>
      </c>
      <c r="F88" s="186">
        <v>1</v>
      </c>
      <c r="G88" s="172">
        <v>3060363</v>
      </c>
      <c r="H88" s="81">
        <f t="shared" si="1"/>
        <v>3060363</v>
      </c>
    </row>
    <row r="89" spans="1:8" x14ac:dyDescent="0.25">
      <c r="A89" s="173"/>
      <c r="B89" s="175" t="s">
        <v>35</v>
      </c>
      <c r="C89" s="180">
        <v>16067</v>
      </c>
      <c r="D89" s="174" t="s">
        <v>373</v>
      </c>
      <c r="E89" s="65" t="s">
        <v>32</v>
      </c>
      <c r="F89" s="186">
        <v>1</v>
      </c>
      <c r="G89" s="172">
        <v>5582941</v>
      </c>
      <c r="H89" s="81">
        <f t="shared" si="1"/>
        <v>5582941</v>
      </c>
    </row>
    <row r="90" spans="1:8" x14ac:dyDescent="0.25">
      <c r="A90" s="173"/>
      <c r="B90" s="175" t="s">
        <v>36</v>
      </c>
      <c r="C90" s="180">
        <v>16069</v>
      </c>
      <c r="D90" s="174" t="s">
        <v>374</v>
      </c>
      <c r="E90" s="65" t="s">
        <v>32</v>
      </c>
      <c r="F90" s="186">
        <v>1</v>
      </c>
      <c r="G90" s="172">
        <v>5087464</v>
      </c>
      <c r="H90" s="81">
        <f t="shared" si="1"/>
        <v>5087464</v>
      </c>
    </row>
    <row r="91" spans="1:8" x14ac:dyDescent="0.25">
      <c r="A91" s="173"/>
      <c r="B91" s="175" t="s">
        <v>37</v>
      </c>
      <c r="C91" s="180">
        <v>106817</v>
      </c>
      <c r="D91" s="174" t="s">
        <v>375</v>
      </c>
      <c r="E91" s="65" t="s">
        <v>32</v>
      </c>
      <c r="F91" s="186">
        <v>1</v>
      </c>
      <c r="G91" s="172">
        <v>6693750</v>
      </c>
      <c r="H91" s="81">
        <f t="shared" si="1"/>
        <v>6693750</v>
      </c>
    </row>
    <row r="92" spans="1:8" x14ac:dyDescent="0.25">
      <c r="A92" s="173"/>
      <c r="B92" s="175" t="s">
        <v>198</v>
      </c>
      <c r="C92" s="180">
        <v>16071</v>
      </c>
      <c r="D92" s="174" t="s">
        <v>376</v>
      </c>
      <c r="E92" s="65" t="s">
        <v>32</v>
      </c>
      <c r="F92" s="186">
        <v>1</v>
      </c>
      <c r="G92" s="172">
        <v>6394848</v>
      </c>
      <c r="H92" s="81">
        <f t="shared" si="1"/>
        <v>6394848</v>
      </c>
    </row>
    <row r="93" spans="1:8" x14ac:dyDescent="0.25">
      <c r="A93" s="173"/>
      <c r="B93" s="175" t="s">
        <v>200</v>
      </c>
      <c r="C93" s="180">
        <v>106821</v>
      </c>
      <c r="D93" s="174" t="s">
        <v>377</v>
      </c>
      <c r="E93" s="65" t="s">
        <v>32</v>
      </c>
      <c r="F93" s="186">
        <v>1</v>
      </c>
      <c r="G93" s="172">
        <v>21103116</v>
      </c>
      <c r="H93" s="81">
        <f t="shared" si="1"/>
        <v>21103116</v>
      </c>
    </row>
    <row r="94" spans="1:8" x14ac:dyDescent="0.25">
      <c r="A94" s="173"/>
      <c r="B94" s="175" t="s">
        <v>201</v>
      </c>
      <c r="C94" s="180">
        <v>106819</v>
      </c>
      <c r="D94" s="174" t="s">
        <v>378</v>
      </c>
      <c r="E94" s="65" t="s">
        <v>32</v>
      </c>
      <c r="F94" s="186">
        <v>1</v>
      </c>
      <c r="G94" s="172">
        <v>21103116</v>
      </c>
      <c r="H94" s="81">
        <f t="shared" si="1"/>
        <v>21103116</v>
      </c>
    </row>
    <row r="95" spans="1:8" x14ac:dyDescent="0.25">
      <c r="A95" s="173"/>
      <c r="B95" s="175" t="s">
        <v>220</v>
      </c>
      <c r="C95" s="180">
        <v>16573</v>
      </c>
      <c r="D95" s="174" t="s">
        <v>379</v>
      </c>
      <c r="E95" s="65" t="s">
        <v>32</v>
      </c>
      <c r="F95" s="186">
        <v>4</v>
      </c>
      <c r="G95" s="172">
        <v>3569659</v>
      </c>
      <c r="H95" s="81">
        <f t="shared" si="1"/>
        <v>14278636</v>
      </c>
    </row>
    <row r="96" spans="1:8" x14ac:dyDescent="0.25">
      <c r="A96" s="173"/>
      <c r="B96" s="175" t="s">
        <v>221</v>
      </c>
      <c r="C96" s="180">
        <v>106682</v>
      </c>
      <c r="D96" s="174" t="s">
        <v>380</v>
      </c>
      <c r="E96" s="65" t="s">
        <v>32</v>
      </c>
      <c r="F96" s="65">
        <v>8</v>
      </c>
      <c r="G96" s="172">
        <v>1344700</v>
      </c>
      <c r="H96" s="81">
        <f t="shared" si="1"/>
        <v>10757600</v>
      </c>
    </row>
    <row r="97" spans="1:8" x14ac:dyDescent="0.25">
      <c r="A97" s="173"/>
      <c r="B97" s="175" t="s">
        <v>222</v>
      </c>
      <c r="C97" s="180">
        <v>106683</v>
      </c>
      <c r="D97" s="174" t="s">
        <v>381</v>
      </c>
      <c r="E97" s="65" t="s">
        <v>32</v>
      </c>
      <c r="F97" s="65">
        <v>8</v>
      </c>
      <c r="G97" s="172">
        <v>592620</v>
      </c>
      <c r="H97" s="81">
        <f t="shared" si="1"/>
        <v>4740960</v>
      </c>
    </row>
    <row r="98" spans="1:8" x14ac:dyDescent="0.25">
      <c r="A98" s="173"/>
      <c r="B98" s="175" t="s">
        <v>251</v>
      </c>
      <c r="C98" s="180" t="s">
        <v>360</v>
      </c>
      <c r="D98" s="174" t="s">
        <v>248</v>
      </c>
      <c r="E98" s="65" t="s">
        <v>16</v>
      </c>
      <c r="F98" s="65">
        <v>20.65</v>
      </c>
      <c r="G98" s="172">
        <v>586050</v>
      </c>
      <c r="H98" s="81">
        <f t="shared" si="1"/>
        <v>12101932.5</v>
      </c>
    </row>
    <row r="99" spans="1:8" x14ac:dyDescent="0.25">
      <c r="A99" s="173"/>
      <c r="B99" s="175" t="s">
        <v>252</v>
      </c>
      <c r="C99" s="180" t="s">
        <v>360</v>
      </c>
      <c r="D99" s="174" t="s">
        <v>249</v>
      </c>
      <c r="E99" s="65" t="s">
        <v>16</v>
      </c>
      <c r="F99" s="65">
        <v>76</v>
      </c>
      <c r="G99" s="172">
        <v>476827</v>
      </c>
      <c r="H99" s="81">
        <f t="shared" si="1"/>
        <v>36238852</v>
      </c>
    </row>
    <row r="100" spans="1:8" x14ac:dyDescent="0.25">
      <c r="A100" s="173"/>
      <c r="B100" s="175" t="s">
        <v>253</v>
      </c>
      <c r="C100" s="180">
        <v>14820</v>
      </c>
      <c r="D100" s="174" t="s">
        <v>382</v>
      </c>
      <c r="E100" s="65" t="s">
        <v>32</v>
      </c>
      <c r="F100" s="65">
        <v>8</v>
      </c>
      <c r="G100" s="172">
        <v>643512</v>
      </c>
      <c r="H100" s="81">
        <f t="shared" si="1"/>
        <v>5148096</v>
      </c>
    </row>
    <row r="101" spans="1:8" x14ac:dyDescent="0.25">
      <c r="A101" s="173"/>
      <c r="B101" s="175" t="s">
        <v>254</v>
      </c>
      <c r="C101" s="180">
        <v>13019</v>
      </c>
      <c r="D101" s="174" t="s">
        <v>250</v>
      </c>
      <c r="E101" s="65" t="s">
        <v>32</v>
      </c>
      <c r="F101" s="65">
        <v>1</v>
      </c>
      <c r="G101" s="172">
        <v>282554</v>
      </c>
      <c r="H101" s="81">
        <f t="shared" si="1"/>
        <v>282554</v>
      </c>
    </row>
    <row r="102" spans="1:8" x14ac:dyDescent="0.25">
      <c r="A102" s="173"/>
      <c r="B102" s="184">
        <v>1.1299999999999999</v>
      </c>
      <c r="C102" s="181" t="s">
        <v>4</v>
      </c>
      <c r="D102" s="177" t="s">
        <v>101</v>
      </c>
      <c r="E102" s="178" t="s">
        <v>5</v>
      </c>
      <c r="F102" s="65"/>
      <c r="G102" s="182"/>
      <c r="H102" s="179"/>
    </row>
    <row r="103" spans="1:8" x14ac:dyDescent="0.25">
      <c r="A103" s="173"/>
      <c r="B103" s="175" t="s">
        <v>8</v>
      </c>
      <c r="C103" s="180" t="s">
        <v>105</v>
      </c>
      <c r="D103" s="174" t="s">
        <v>102</v>
      </c>
      <c r="E103" s="65" t="s">
        <v>107</v>
      </c>
      <c r="F103" s="65">
        <v>2</v>
      </c>
      <c r="G103" s="172">
        <v>559285</v>
      </c>
      <c r="H103" s="81">
        <f t="shared" si="1"/>
        <v>1118570</v>
      </c>
    </row>
    <row r="104" spans="1:8" x14ac:dyDescent="0.25">
      <c r="A104" s="173"/>
      <c r="B104" s="175" t="s">
        <v>11</v>
      </c>
      <c r="C104" s="180" t="s">
        <v>104</v>
      </c>
      <c r="D104" s="174" t="s">
        <v>103</v>
      </c>
      <c r="E104" s="65" t="s">
        <v>107</v>
      </c>
      <c r="F104" s="65">
        <v>2</v>
      </c>
      <c r="G104" s="172">
        <v>446928</v>
      </c>
      <c r="H104" s="81">
        <f t="shared" si="1"/>
        <v>893856</v>
      </c>
    </row>
    <row r="105" spans="1:8" x14ac:dyDescent="0.25">
      <c r="A105" s="173"/>
      <c r="B105" s="175" t="s">
        <v>12</v>
      </c>
      <c r="C105" s="180" t="s">
        <v>41</v>
      </c>
      <c r="D105" s="174" t="s">
        <v>106</v>
      </c>
      <c r="E105" s="65" t="s">
        <v>107</v>
      </c>
      <c r="F105" s="65">
        <v>2</v>
      </c>
      <c r="G105" s="172">
        <v>578676</v>
      </c>
      <c r="H105" s="81">
        <f t="shared" si="1"/>
        <v>1157352</v>
      </c>
    </row>
    <row r="106" spans="1:8" x14ac:dyDescent="0.25">
      <c r="A106" s="173"/>
      <c r="B106" s="196">
        <v>2</v>
      </c>
      <c r="C106" s="200" t="s">
        <v>4</v>
      </c>
      <c r="D106" s="198" t="s">
        <v>207</v>
      </c>
      <c r="E106" s="198" t="s">
        <v>5</v>
      </c>
      <c r="F106" s="198" t="s">
        <v>6</v>
      </c>
      <c r="G106" s="200"/>
      <c r="H106" s="199"/>
    </row>
    <row r="107" spans="1:8" x14ac:dyDescent="0.25">
      <c r="A107" s="173"/>
      <c r="B107" s="188">
        <v>2.1</v>
      </c>
      <c r="C107" s="181" t="s">
        <v>4</v>
      </c>
      <c r="D107" s="177" t="s">
        <v>192</v>
      </c>
      <c r="E107" s="178" t="s">
        <v>5</v>
      </c>
      <c r="F107" s="65"/>
      <c r="G107" s="187"/>
      <c r="H107" s="82"/>
    </row>
    <row r="108" spans="1:8" x14ac:dyDescent="0.25">
      <c r="A108" s="173"/>
      <c r="B108" s="175" t="s">
        <v>8</v>
      </c>
      <c r="C108" s="180">
        <v>15430</v>
      </c>
      <c r="D108" s="174" t="s">
        <v>204</v>
      </c>
      <c r="E108" s="65" t="s">
        <v>10</v>
      </c>
      <c r="F108" s="65">
        <f>275.3+(39.47*0.4*1.75)</f>
        <v>302.92900000000003</v>
      </c>
      <c r="G108" s="172">
        <v>13668</v>
      </c>
      <c r="H108" s="81">
        <f t="shared" si="1"/>
        <v>4140433.5720000006</v>
      </c>
    </row>
    <row r="109" spans="1:8" x14ac:dyDescent="0.25">
      <c r="A109" s="173"/>
      <c r="B109" s="175" t="s">
        <v>11</v>
      </c>
      <c r="C109" s="180">
        <v>10304</v>
      </c>
      <c r="D109" s="174" t="s">
        <v>205</v>
      </c>
      <c r="E109" s="65" t="s">
        <v>16</v>
      </c>
      <c r="F109" s="65">
        <v>100</v>
      </c>
      <c r="G109" s="172">
        <v>50826</v>
      </c>
      <c r="H109" s="81">
        <f t="shared" si="1"/>
        <v>5082600</v>
      </c>
    </row>
    <row r="110" spans="1:8" x14ac:dyDescent="0.25">
      <c r="A110" s="173"/>
      <c r="B110" s="175" t="s">
        <v>12</v>
      </c>
      <c r="C110" s="180">
        <v>11043</v>
      </c>
      <c r="D110" s="174" t="s">
        <v>217</v>
      </c>
      <c r="E110" s="65" t="s">
        <v>16</v>
      </c>
      <c r="F110" s="65">
        <v>258.7</v>
      </c>
      <c r="G110" s="172">
        <v>42571</v>
      </c>
      <c r="H110" s="81">
        <f t="shared" si="1"/>
        <v>11013117.699999999</v>
      </c>
    </row>
    <row r="111" spans="1:8" x14ac:dyDescent="0.25">
      <c r="A111" s="173"/>
      <c r="B111" s="175" t="s">
        <v>18</v>
      </c>
      <c r="C111" s="180">
        <v>11684</v>
      </c>
      <c r="D111" s="174" t="s">
        <v>208</v>
      </c>
      <c r="E111" s="65" t="s">
        <v>16</v>
      </c>
      <c r="F111" s="65">
        <v>56.4</v>
      </c>
      <c r="G111" s="172">
        <v>99869</v>
      </c>
      <c r="H111" s="81">
        <f t="shared" si="1"/>
        <v>5632611.5999999996</v>
      </c>
    </row>
    <row r="112" spans="1:8" x14ac:dyDescent="0.25">
      <c r="A112" s="173"/>
      <c r="B112" s="175" t="s">
        <v>19</v>
      </c>
      <c r="C112" s="180">
        <v>14486</v>
      </c>
      <c r="D112" s="189" t="s">
        <v>209</v>
      </c>
      <c r="E112" s="65" t="s">
        <v>33</v>
      </c>
      <c r="F112" s="65">
        <v>9</v>
      </c>
      <c r="G112" s="172">
        <v>417033</v>
      </c>
      <c r="H112" s="81">
        <f t="shared" si="1"/>
        <v>3753297</v>
      </c>
    </row>
    <row r="113" spans="1:8" x14ac:dyDescent="0.25">
      <c r="A113" s="173"/>
      <c r="B113" s="175" t="s">
        <v>20</v>
      </c>
      <c r="C113" s="180">
        <v>14488</v>
      </c>
      <c r="D113" s="189" t="s">
        <v>210</v>
      </c>
      <c r="E113" s="65" t="s">
        <v>33</v>
      </c>
      <c r="F113" s="65">
        <v>2</v>
      </c>
      <c r="G113" s="172">
        <v>525718</v>
      </c>
      <c r="H113" s="81">
        <f t="shared" si="1"/>
        <v>1051436</v>
      </c>
    </row>
    <row r="114" spans="1:8" x14ac:dyDescent="0.25">
      <c r="A114" s="173"/>
      <c r="B114" s="175" t="s">
        <v>21</v>
      </c>
      <c r="C114" s="180">
        <v>10167</v>
      </c>
      <c r="D114" s="189" t="s">
        <v>211</v>
      </c>
      <c r="E114" s="65" t="s">
        <v>16</v>
      </c>
      <c r="F114" s="65">
        <v>400</v>
      </c>
      <c r="G114" s="172">
        <v>82780</v>
      </c>
      <c r="H114" s="81">
        <f t="shared" si="1"/>
        <v>33112000</v>
      </c>
    </row>
    <row r="115" spans="1:8" x14ac:dyDescent="0.25">
      <c r="A115" s="173"/>
      <c r="B115" s="175" t="s">
        <v>24</v>
      </c>
      <c r="C115" s="180">
        <v>10718</v>
      </c>
      <c r="D115" s="189" t="s">
        <v>202</v>
      </c>
      <c r="E115" s="65" t="s">
        <v>33</v>
      </c>
      <c r="F115" s="65">
        <v>19</v>
      </c>
      <c r="G115" s="172">
        <v>880098</v>
      </c>
      <c r="H115" s="81">
        <f t="shared" si="1"/>
        <v>16721862</v>
      </c>
    </row>
    <row r="116" spans="1:8" x14ac:dyDescent="0.25">
      <c r="A116" s="173"/>
      <c r="B116" s="175" t="s">
        <v>25</v>
      </c>
      <c r="C116" s="180">
        <v>11534</v>
      </c>
      <c r="D116" s="189" t="s">
        <v>269</v>
      </c>
      <c r="E116" s="65" t="s">
        <v>270</v>
      </c>
      <c r="F116" s="65">
        <v>36</v>
      </c>
      <c r="G116" s="172">
        <v>5469</v>
      </c>
      <c r="H116" s="81">
        <f t="shared" si="1"/>
        <v>196884</v>
      </c>
    </row>
    <row r="117" spans="1:8" x14ac:dyDescent="0.25">
      <c r="A117" s="173"/>
      <c r="B117" s="175" t="s">
        <v>26</v>
      </c>
      <c r="C117" s="180">
        <v>10208</v>
      </c>
      <c r="D117" s="189" t="s">
        <v>276</v>
      </c>
      <c r="E117" s="65" t="s">
        <v>17</v>
      </c>
      <c r="F117" s="65">
        <f>18*0.5</f>
        <v>9</v>
      </c>
      <c r="G117" s="172">
        <v>28062</v>
      </c>
      <c r="H117" s="81">
        <f t="shared" si="1"/>
        <v>252558</v>
      </c>
    </row>
    <row r="118" spans="1:8" x14ac:dyDescent="0.25">
      <c r="A118" s="173"/>
      <c r="B118" s="175" t="s">
        <v>27</v>
      </c>
      <c r="C118" s="180">
        <v>788</v>
      </c>
      <c r="D118" s="189" t="s">
        <v>271</v>
      </c>
      <c r="E118" s="65" t="s">
        <v>17</v>
      </c>
      <c r="F118" s="65">
        <v>9</v>
      </c>
      <c r="G118" s="172">
        <v>128938</v>
      </c>
      <c r="H118" s="81">
        <f t="shared" si="1"/>
        <v>1160442</v>
      </c>
    </row>
    <row r="119" spans="1:8" x14ac:dyDescent="0.25">
      <c r="A119" s="173"/>
      <c r="B119" s="175" t="s">
        <v>28</v>
      </c>
      <c r="C119" s="180" t="s">
        <v>293</v>
      </c>
      <c r="D119" s="189" t="s">
        <v>290</v>
      </c>
      <c r="E119" s="65" t="s">
        <v>33</v>
      </c>
      <c r="F119" s="65">
        <v>3</v>
      </c>
      <c r="G119" s="172">
        <v>2467317</v>
      </c>
      <c r="H119" s="81">
        <f t="shared" si="1"/>
        <v>7401951</v>
      </c>
    </row>
    <row r="120" spans="1:8" x14ac:dyDescent="0.25">
      <c r="A120" s="173"/>
      <c r="B120" s="175" t="s">
        <v>29</v>
      </c>
      <c r="C120" s="180" t="s">
        <v>292</v>
      </c>
      <c r="D120" s="189" t="s">
        <v>291</v>
      </c>
      <c r="E120" s="65" t="s">
        <v>33</v>
      </c>
      <c r="F120" s="65">
        <v>1</v>
      </c>
      <c r="G120" s="172">
        <v>711743</v>
      </c>
      <c r="H120" s="81">
        <f t="shared" si="1"/>
        <v>711743</v>
      </c>
    </row>
    <row r="121" spans="1:8" x14ac:dyDescent="0.25">
      <c r="A121" s="173"/>
      <c r="B121" s="175" t="s">
        <v>30</v>
      </c>
      <c r="C121" s="180" t="s">
        <v>295</v>
      </c>
      <c r="D121" s="189" t="s">
        <v>294</v>
      </c>
      <c r="E121" s="65" t="s">
        <v>16</v>
      </c>
      <c r="F121" s="65">
        <f>11.75+10.11+9.88+7.73</f>
        <v>39.47</v>
      </c>
      <c r="G121" s="172">
        <v>146049</v>
      </c>
      <c r="H121" s="81">
        <f t="shared" si="1"/>
        <v>5764554.0300000003</v>
      </c>
    </row>
    <row r="122" spans="1:8" x14ac:dyDescent="0.25">
      <c r="A122" s="173"/>
      <c r="B122" s="175" t="s">
        <v>34</v>
      </c>
      <c r="C122" s="180" t="s">
        <v>255</v>
      </c>
      <c r="D122" s="174" t="s">
        <v>258</v>
      </c>
      <c r="E122" s="65" t="s">
        <v>13</v>
      </c>
      <c r="F122" s="186">
        <f>(F121*0.4*1.75)*1.3</f>
        <v>35.917700000000004</v>
      </c>
      <c r="G122" s="172">
        <v>119126</v>
      </c>
      <c r="H122" s="81">
        <f t="shared" si="1"/>
        <v>4278731.9302000003</v>
      </c>
    </row>
    <row r="123" spans="1:8" x14ac:dyDescent="0.25">
      <c r="A123" s="173"/>
      <c r="B123" s="188">
        <v>2.2000000000000002</v>
      </c>
      <c r="C123" s="181" t="s">
        <v>4</v>
      </c>
      <c r="D123" s="177" t="s">
        <v>193</v>
      </c>
      <c r="E123" s="178" t="s">
        <v>5</v>
      </c>
      <c r="F123" s="65"/>
      <c r="G123" s="187"/>
      <c r="H123" s="82"/>
    </row>
    <row r="124" spans="1:8" x14ac:dyDescent="0.25">
      <c r="A124" s="173"/>
      <c r="B124" s="175" t="s">
        <v>8</v>
      </c>
      <c r="C124" s="180">
        <v>15315</v>
      </c>
      <c r="D124" s="174" t="s">
        <v>194</v>
      </c>
      <c r="E124" s="65" t="s">
        <v>16</v>
      </c>
      <c r="F124" s="65">
        <v>270</v>
      </c>
      <c r="G124" s="172">
        <v>80143</v>
      </c>
      <c r="H124" s="81">
        <f t="shared" si="1"/>
        <v>21638610</v>
      </c>
    </row>
    <row r="125" spans="1:8" x14ac:dyDescent="0.25">
      <c r="A125" s="173"/>
      <c r="B125" s="175" t="s">
        <v>11</v>
      </c>
      <c r="C125" s="180">
        <v>10563</v>
      </c>
      <c r="D125" s="174" t="s">
        <v>195</v>
      </c>
      <c r="E125" s="65" t="s">
        <v>33</v>
      </c>
      <c r="F125" s="65">
        <v>35</v>
      </c>
      <c r="G125" s="172">
        <v>468355</v>
      </c>
      <c r="H125" s="81">
        <f t="shared" si="1"/>
        <v>16392425</v>
      </c>
    </row>
    <row r="126" spans="1:8" x14ac:dyDescent="0.25">
      <c r="A126" s="173"/>
      <c r="B126" s="175" t="s">
        <v>12</v>
      </c>
      <c r="C126" s="180">
        <v>11046</v>
      </c>
      <c r="D126" s="174" t="s">
        <v>212</v>
      </c>
      <c r="E126" s="65" t="s">
        <v>33</v>
      </c>
      <c r="F126" s="65">
        <v>26</v>
      </c>
      <c r="G126" s="172">
        <v>841076</v>
      </c>
      <c r="H126" s="81">
        <f t="shared" si="1"/>
        <v>21867976</v>
      </c>
    </row>
    <row r="127" spans="1:8" x14ac:dyDescent="0.25">
      <c r="A127" s="173"/>
      <c r="B127" s="175" t="s">
        <v>18</v>
      </c>
      <c r="C127" s="180" t="s">
        <v>360</v>
      </c>
      <c r="D127" s="174" t="s">
        <v>272</v>
      </c>
      <c r="E127" s="65" t="s">
        <v>33</v>
      </c>
      <c r="F127" s="65">
        <v>6</v>
      </c>
      <c r="G127" s="172">
        <v>1213917</v>
      </c>
      <c r="H127" s="81">
        <f t="shared" si="1"/>
        <v>7283502</v>
      </c>
    </row>
    <row r="128" spans="1:8" x14ac:dyDescent="0.25">
      <c r="A128" s="173"/>
      <c r="B128" s="175" t="s">
        <v>19</v>
      </c>
      <c r="C128" s="180" t="s">
        <v>360</v>
      </c>
      <c r="D128" s="174" t="s">
        <v>273</v>
      </c>
      <c r="E128" s="65" t="s">
        <v>33</v>
      </c>
      <c r="F128" s="65">
        <v>14</v>
      </c>
      <c r="G128" s="172">
        <v>1549859</v>
      </c>
      <c r="H128" s="81">
        <f t="shared" si="1"/>
        <v>21698026</v>
      </c>
    </row>
    <row r="129" spans="1:8" x14ac:dyDescent="0.25">
      <c r="A129" s="173"/>
      <c r="B129" s="175" t="s">
        <v>20</v>
      </c>
      <c r="C129" s="180" t="s">
        <v>360</v>
      </c>
      <c r="D129" s="174" t="s">
        <v>274</v>
      </c>
      <c r="E129" s="65" t="s">
        <v>33</v>
      </c>
      <c r="F129" s="65">
        <v>5</v>
      </c>
      <c r="G129" s="172">
        <v>1576719</v>
      </c>
      <c r="H129" s="81">
        <f t="shared" si="1"/>
        <v>7883595</v>
      </c>
    </row>
    <row r="130" spans="1:8" x14ac:dyDescent="0.25">
      <c r="A130" s="173"/>
      <c r="B130" s="175" t="s">
        <v>21</v>
      </c>
      <c r="C130" s="180" t="s">
        <v>360</v>
      </c>
      <c r="D130" s="174" t="s">
        <v>275</v>
      </c>
      <c r="E130" s="65" t="s">
        <v>33</v>
      </c>
      <c r="F130" s="65">
        <v>1</v>
      </c>
      <c r="G130" s="172">
        <v>1800240</v>
      </c>
      <c r="H130" s="81">
        <f t="shared" si="1"/>
        <v>1800240</v>
      </c>
    </row>
    <row r="131" spans="1:8" x14ac:dyDescent="0.25">
      <c r="A131" s="173"/>
      <c r="B131" s="175" t="s">
        <v>24</v>
      </c>
      <c r="C131" s="180">
        <v>15300</v>
      </c>
      <c r="D131" s="174" t="s">
        <v>213</v>
      </c>
      <c r="E131" s="65" t="s">
        <v>16</v>
      </c>
      <c r="F131" s="65">
        <v>300</v>
      </c>
      <c r="G131" s="172">
        <v>9312</v>
      </c>
      <c r="H131" s="81">
        <f t="shared" si="1"/>
        <v>2793600</v>
      </c>
    </row>
    <row r="132" spans="1:8" x14ac:dyDescent="0.25">
      <c r="A132" s="173"/>
      <c r="B132" s="175" t="s">
        <v>25</v>
      </c>
      <c r="C132" s="180">
        <v>15439</v>
      </c>
      <c r="D132" s="174" t="s">
        <v>214</v>
      </c>
      <c r="E132" s="65" t="s">
        <v>16</v>
      </c>
      <c r="F132" s="65">
        <v>5</v>
      </c>
      <c r="G132" s="172">
        <v>43747</v>
      </c>
      <c r="H132" s="81">
        <f t="shared" si="1"/>
        <v>218735</v>
      </c>
    </row>
    <row r="133" spans="1:8" x14ac:dyDescent="0.25">
      <c r="A133" s="173"/>
      <c r="B133" s="175" t="s">
        <v>26</v>
      </c>
      <c r="C133" s="180">
        <v>11873</v>
      </c>
      <c r="D133" s="174" t="s">
        <v>215</v>
      </c>
      <c r="E133" s="65" t="s">
        <v>33</v>
      </c>
      <c r="F133" s="65">
        <v>10</v>
      </c>
      <c r="G133" s="172">
        <v>200071</v>
      </c>
      <c r="H133" s="81">
        <f t="shared" si="1"/>
        <v>2000710</v>
      </c>
    </row>
    <row r="134" spans="1:8" x14ac:dyDescent="0.25">
      <c r="A134" s="173"/>
      <c r="B134" s="175" t="s">
        <v>27</v>
      </c>
      <c r="C134" s="180">
        <v>11816</v>
      </c>
      <c r="D134" s="174" t="s">
        <v>260</v>
      </c>
      <c r="E134" s="65" t="s">
        <v>33</v>
      </c>
      <c r="F134" s="65">
        <v>1</v>
      </c>
      <c r="G134" s="172">
        <v>2152632</v>
      </c>
      <c r="H134" s="81">
        <f t="shared" si="1"/>
        <v>2152632</v>
      </c>
    </row>
    <row r="135" spans="1:8" x14ac:dyDescent="0.25">
      <c r="A135" s="173"/>
      <c r="B135" s="175" t="s">
        <v>28</v>
      </c>
      <c r="C135" s="180">
        <v>15430</v>
      </c>
      <c r="D135" s="174" t="s">
        <v>204</v>
      </c>
      <c r="E135" s="65" t="s">
        <v>10</v>
      </c>
      <c r="F135" s="65">
        <v>32.4</v>
      </c>
      <c r="G135" s="172">
        <v>13667</v>
      </c>
      <c r="H135" s="81">
        <f t="shared" si="1"/>
        <v>442810.8</v>
      </c>
    </row>
    <row r="136" spans="1:8" x14ac:dyDescent="0.25">
      <c r="A136" s="173"/>
      <c r="B136" s="175" t="s">
        <v>29</v>
      </c>
      <c r="C136" s="180">
        <v>11534</v>
      </c>
      <c r="D136" s="189" t="s">
        <v>269</v>
      </c>
      <c r="E136" s="65" t="s">
        <v>270</v>
      </c>
      <c r="F136" s="65">
        <v>12</v>
      </c>
      <c r="G136" s="172">
        <v>5469</v>
      </c>
      <c r="H136" s="81">
        <f t="shared" si="1"/>
        <v>65628</v>
      </c>
    </row>
    <row r="137" spans="1:8" x14ac:dyDescent="0.25">
      <c r="A137" s="173"/>
      <c r="B137" s="175" t="s">
        <v>30</v>
      </c>
      <c r="C137" s="180" t="s">
        <v>360</v>
      </c>
      <c r="D137" s="189" t="s">
        <v>276</v>
      </c>
      <c r="E137" s="65" t="s">
        <v>17</v>
      </c>
      <c r="F137" s="65">
        <f>6*0.5</f>
        <v>3</v>
      </c>
      <c r="G137" s="172">
        <v>14366</v>
      </c>
      <c r="H137" s="81">
        <f t="shared" si="1"/>
        <v>43098</v>
      </c>
    </row>
    <row r="138" spans="1:8" x14ac:dyDescent="0.25">
      <c r="A138" s="173"/>
      <c r="B138" s="175" t="s">
        <v>34</v>
      </c>
      <c r="C138" s="187">
        <v>788</v>
      </c>
      <c r="D138" s="189" t="s">
        <v>271</v>
      </c>
      <c r="E138" s="65" t="s">
        <v>17</v>
      </c>
      <c r="F138" s="65">
        <v>3</v>
      </c>
      <c r="G138" s="172">
        <v>128938</v>
      </c>
      <c r="H138" s="81">
        <f t="shared" si="1"/>
        <v>386814</v>
      </c>
    </row>
    <row r="139" spans="1:8" x14ac:dyDescent="0.25">
      <c r="A139" s="173"/>
      <c r="B139" s="175" t="s">
        <v>35</v>
      </c>
      <c r="C139" s="190">
        <v>15440</v>
      </c>
      <c r="D139" s="189" t="s">
        <v>279</v>
      </c>
      <c r="E139" s="65" t="s">
        <v>107</v>
      </c>
      <c r="F139" s="65">
        <v>3</v>
      </c>
      <c r="G139" s="172">
        <v>360478</v>
      </c>
      <c r="H139" s="81">
        <f t="shared" si="1"/>
        <v>1081434</v>
      </c>
    </row>
    <row r="140" spans="1:8" x14ac:dyDescent="0.25">
      <c r="A140" s="173"/>
      <c r="B140" s="175" t="s">
        <v>36</v>
      </c>
      <c r="C140" s="190">
        <v>15666</v>
      </c>
      <c r="D140" s="189" t="s">
        <v>280</v>
      </c>
      <c r="E140" s="65" t="s">
        <v>197</v>
      </c>
      <c r="F140" s="65">
        <v>26</v>
      </c>
      <c r="G140" s="172">
        <v>162089</v>
      </c>
      <c r="H140" s="81">
        <f t="shared" ref="H140:H148" si="2">F140*G140</f>
        <v>4214314</v>
      </c>
    </row>
    <row r="141" spans="1:8" x14ac:dyDescent="0.25">
      <c r="A141" s="173"/>
      <c r="B141" s="175" t="s">
        <v>37</v>
      </c>
      <c r="C141" s="190">
        <v>14122</v>
      </c>
      <c r="D141" s="189" t="s">
        <v>281</v>
      </c>
      <c r="E141" s="65" t="s">
        <v>197</v>
      </c>
      <c r="F141" s="65">
        <v>26</v>
      </c>
      <c r="G141" s="172">
        <v>191437</v>
      </c>
      <c r="H141" s="81">
        <f t="shared" si="2"/>
        <v>4977362</v>
      </c>
    </row>
    <row r="142" spans="1:8" x14ac:dyDescent="0.25">
      <c r="A142" s="173"/>
      <c r="B142" s="175" t="s">
        <v>198</v>
      </c>
      <c r="C142" s="190">
        <v>17145</v>
      </c>
      <c r="D142" s="189" t="s">
        <v>282</v>
      </c>
      <c r="E142" s="65" t="s">
        <v>190</v>
      </c>
      <c r="F142" s="65">
        <v>240</v>
      </c>
      <c r="G142" s="172">
        <v>34440</v>
      </c>
      <c r="H142" s="81">
        <f t="shared" si="2"/>
        <v>8265600</v>
      </c>
    </row>
    <row r="143" spans="1:8" x14ac:dyDescent="0.25">
      <c r="A143" s="173"/>
      <c r="B143" s="175" t="s">
        <v>200</v>
      </c>
      <c r="C143" s="191">
        <v>15302</v>
      </c>
      <c r="D143" s="189" t="s">
        <v>283</v>
      </c>
      <c r="E143" s="65" t="s">
        <v>190</v>
      </c>
      <c r="F143" s="65">
        <v>720</v>
      </c>
      <c r="G143" s="172">
        <v>13002</v>
      </c>
      <c r="H143" s="81">
        <f t="shared" si="2"/>
        <v>9361440</v>
      </c>
    </row>
    <row r="144" spans="1:8" x14ac:dyDescent="0.25">
      <c r="A144" s="173"/>
      <c r="B144" s="175" t="s">
        <v>201</v>
      </c>
      <c r="C144" s="190">
        <v>11484</v>
      </c>
      <c r="D144" s="189" t="s">
        <v>284</v>
      </c>
      <c r="E144" s="65" t="s">
        <v>107</v>
      </c>
      <c r="F144" s="65">
        <v>3</v>
      </c>
      <c r="G144" s="172">
        <v>109974</v>
      </c>
      <c r="H144" s="81">
        <f t="shared" si="2"/>
        <v>329922</v>
      </c>
    </row>
    <row r="145" spans="1:8" x14ac:dyDescent="0.25">
      <c r="A145" s="173"/>
      <c r="B145" s="175" t="s">
        <v>289</v>
      </c>
      <c r="C145" s="190">
        <v>11483</v>
      </c>
      <c r="D145" s="189" t="s">
        <v>285</v>
      </c>
      <c r="E145" s="65" t="s">
        <v>107</v>
      </c>
      <c r="F145" s="65">
        <v>3</v>
      </c>
      <c r="G145" s="172">
        <v>385109</v>
      </c>
      <c r="H145" s="81">
        <f t="shared" si="2"/>
        <v>1155327</v>
      </c>
    </row>
    <row r="146" spans="1:8" ht="38.25" x14ac:dyDescent="0.25">
      <c r="A146" s="173"/>
      <c r="B146" s="175" t="s">
        <v>220</v>
      </c>
      <c r="C146" s="190">
        <v>16721</v>
      </c>
      <c r="D146" s="189" t="s">
        <v>286</v>
      </c>
      <c r="E146" s="65" t="s">
        <v>197</v>
      </c>
      <c r="F146" s="65">
        <v>1</v>
      </c>
      <c r="G146" s="172">
        <v>2516124</v>
      </c>
      <c r="H146" s="81">
        <f t="shared" si="2"/>
        <v>2516124</v>
      </c>
    </row>
    <row r="147" spans="1:8" ht="38.25" x14ac:dyDescent="0.25">
      <c r="A147" s="173"/>
      <c r="B147" s="175" t="s">
        <v>221</v>
      </c>
      <c r="C147" s="190">
        <v>16721</v>
      </c>
      <c r="D147" s="189" t="s">
        <v>287</v>
      </c>
      <c r="E147" s="65" t="s">
        <v>197</v>
      </c>
      <c r="F147" s="65">
        <v>1</v>
      </c>
      <c r="G147" s="172">
        <v>2517537</v>
      </c>
      <c r="H147" s="81">
        <f t="shared" si="2"/>
        <v>2517537</v>
      </c>
    </row>
    <row r="148" spans="1:8" ht="38.25" x14ac:dyDescent="0.25">
      <c r="A148" s="173"/>
      <c r="B148" s="175" t="s">
        <v>222</v>
      </c>
      <c r="C148" s="190">
        <v>16721</v>
      </c>
      <c r="D148" s="189" t="s">
        <v>288</v>
      </c>
      <c r="E148" s="65" t="s">
        <v>197</v>
      </c>
      <c r="F148" s="65">
        <v>1</v>
      </c>
      <c r="G148" s="172">
        <v>3576518</v>
      </c>
      <c r="H148" s="81">
        <f t="shared" si="2"/>
        <v>3576518</v>
      </c>
    </row>
    <row r="149" spans="1:8" x14ac:dyDescent="0.25">
      <c r="A149" s="173"/>
      <c r="B149" s="201">
        <v>3</v>
      </c>
      <c r="C149" s="202" t="s">
        <v>4</v>
      </c>
      <c r="D149" s="203" t="s">
        <v>298</v>
      </c>
      <c r="E149" s="203" t="s">
        <v>5</v>
      </c>
      <c r="F149" s="198"/>
      <c r="G149" s="200"/>
      <c r="H149" s="199"/>
    </row>
    <row r="150" spans="1:8" x14ac:dyDescent="0.25">
      <c r="A150" s="173"/>
      <c r="B150" s="175"/>
      <c r="C150" s="190" t="s">
        <v>300</v>
      </c>
      <c r="D150" s="189" t="s">
        <v>299</v>
      </c>
      <c r="E150" s="65" t="s">
        <v>196</v>
      </c>
      <c r="F150" s="65">
        <v>16</v>
      </c>
      <c r="G150" s="172">
        <v>25850</v>
      </c>
      <c r="H150" s="82">
        <f>F150*G150</f>
        <v>413600</v>
      </c>
    </row>
    <row r="151" spans="1:8" x14ac:dyDescent="0.25">
      <c r="A151" s="173"/>
      <c r="B151" s="175"/>
      <c r="C151" s="190" t="s">
        <v>303</v>
      </c>
      <c r="D151" s="189" t="s">
        <v>301</v>
      </c>
      <c r="E151" s="65" t="s">
        <v>197</v>
      </c>
      <c r="F151" s="65">
        <v>64</v>
      </c>
      <c r="G151" s="172">
        <v>5700</v>
      </c>
      <c r="H151" s="82">
        <f t="shared" ref="H151:H163" si="3">F151*G151</f>
        <v>364800</v>
      </c>
    </row>
    <row r="152" spans="1:8" x14ac:dyDescent="0.25">
      <c r="A152" s="173"/>
      <c r="B152" s="175"/>
      <c r="C152" s="190" t="s">
        <v>304</v>
      </c>
      <c r="D152" s="189" t="s">
        <v>302</v>
      </c>
      <c r="E152" s="65" t="s">
        <v>197</v>
      </c>
      <c r="F152" s="65">
        <v>1</v>
      </c>
      <c r="G152" s="172">
        <v>35900</v>
      </c>
      <c r="H152" s="82">
        <f t="shared" si="3"/>
        <v>35900</v>
      </c>
    </row>
    <row r="153" spans="1:8" x14ac:dyDescent="0.25">
      <c r="A153" s="173"/>
      <c r="B153" s="175"/>
      <c r="C153" s="190" t="s">
        <v>305</v>
      </c>
      <c r="D153" s="189" t="s">
        <v>306</v>
      </c>
      <c r="E153" s="65" t="s">
        <v>197</v>
      </c>
      <c r="F153" s="65">
        <v>1</v>
      </c>
      <c r="G153" s="172">
        <v>60900</v>
      </c>
      <c r="H153" s="82">
        <f t="shared" si="3"/>
        <v>60900</v>
      </c>
    </row>
    <row r="154" spans="1:8" ht="25.5" x14ac:dyDescent="0.25">
      <c r="A154" s="173"/>
      <c r="B154" s="175"/>
      <c r="C154" s="190" t="s">
        <v>307</v>
      </c>
      <c r="D154" s="189" t="s">
        <v>308</v>
      </c>
      <c r="E154" s="65" t="s">
        <v>107</v>
      </c>
      <c r="F154" s="65">
        <v>1</v>
      </c>
      <c r="G154" s="172">
        <v>294109</v>
      </c>
      <c r="H154" s="82">
        <f t="shared" si="3"/>
        <v>294109</v>
      </c>
    </row>
    <row r="155" spans="1:8" x14ac:dyDescent="0.25">
      <c r="A155" s="173"/>
      <c r="B155" s="175"/>
      <c r="C155" s="190" t="s">
        <v>309</v>
      </c>
      <c r="D155" s="189" t="s">
        <v>310</v>
      </c>
      <c r="E155" s="65" t="s">
        <v>196</v>
      </c>
      <c r="F155" s="65">
        <v>16</v>
      </c>
      <c r="G155" s="172">
        <v>18000</v>
      </c>
      <c r="H155" s="82">
        <f t="shared" si="3"/>
        <v>288000</v>
      </c>
    </row>
    <row r="156" spans="1:8" ht="25.5" x14ac:dyDescent="0.25">
      <c r="A156" s="173"/>
      <c r="B156" s="175"/>
      <c r="C156" s="190" t="s">
        <v>311</v>
      </c>
      <c r="D156" s="189" t="s">
        <v>312</v>
      </c>
      <c r="E156" s="65" t="s">
        <v>107</v>
      </c>
      <c r="F156" s="65">
        <v>1</v>
      </c>
      <c r="G156" s="172">
        <v>940000</v>
      </c>
      <c r="H156" s="82">
        <f t="shared" si="3"/>
        <v>940000</v>
      </c>
    </row>
    <row r="157" spans="1:8" x14ac:dyDescent="0.25">
      <c r="A157" s="173"/>
      <c r="B157" s="175"/>
      <c r="C157" s="190" t="s">
        <v>313</v>
      </c>
      <c r="D157" s="189" t="s">
        <v>314</v>
      </c>
      <c r="E157" s="65" t="s">
        <v>188</v>
      </c>
      <c r="F157" s="65">
        <v>32</v>
      </c>
      <c r="G157" s="172">
        <v>12000</v>
      </c>
      <c r="H157" s="82">
        <f t="shared" si="3"/>
        <v>384000</v>
      </c>
    </row>
    <row r="158" spans="1:8" x14ac:dyDescent="0.25">
      <c r="A158" s="173"/>
      <c r="B158" s="175"/>
      <c r="C158" s="190" t="s">
        <v>315</v>
      </c>
      <c r="D158" s="189" t="s">
        <v>316</v>
      </c>
      <c r="E158" s="65" t="s">
        <v>107</v>
      </c>
      <c r="F158" s="65">
        <v>1</v>
      </c>
      <c r="G158" s="172">
        <v>211235</v>
      </c>
      <c r="H158" s="82">
        <f t="shared" si="3"/>
        <v>211235</v>
      </c>
    </row>
    <row r="159" spans="1:8" x14ac:dyDescent="0.25">
      <c r="A159" s="173"/>
      <c r="B159" s="175"/>
      <c r="C159" s="190" t="s">
        <v>317</v>
      </c>
      <c r="D159" s="189" t="s">
        <v>318</v>
      </c>
      <c r="E159" s="65" t="s">
        <v>107</v>
      </c>
      <c r="F159" s="65">
        <v>5</v>
      </c>
      <c r="G159" s="172">
        <v>21300</v>
      </c>
      <c r="H159" s="82">
        <f t="shared" si="3"/>
        <v>106500</v>
      </c>
    </row>
    <row r="160" spans="1:8" x14ac:dyDescent="0.25">
      <c r="A160" s="173"/>
      <c r="B160" s="175"/>
      <c r="C160" s="190" t="s">
        <v>319</v>
      </c>
      <c r="D160" s="189" t="s">
        <v>320</v>
      </c>
      <c r="E160" s="65" t="s">
        <v>107</v>
      </c>
      <c r="F160" s="65">
        <v>2</v>
      </c>
      <c r="G160" s="172">
        <v>65000</v>
      </c>
      <c r="H160" s="82">
        <f t="shared" si="3"/>
        <v>130000</v>
      </c>
    </row>
    <row r="161" spans="1:10" x14ac:dyDescent="0.25">
      <c r="A161" s="173"/>
      <c r="B161" s="175"/>
      <c r="C161" s="190" t="s">
        <v>321</v>
      </c>
      <c r="D161" s="189" t="s">
        <v>322</v>
      </c>
      <c r="E161" s="65" t="s">
        <v>107</v>
      </c>
      <c r="F161" s="65">
        <v>16</v>
      </c>
      <c r="G161" s="172">
        <v>7000</v>
      </c>
      <c r="H161" s="82">
        <f t="shared" si="3"/>
        <v>112000</v>
      </c>
    </row>
    <row r="162" spans="1:10" x14ac:dyDescent="0.25">
      <c r="A162" s="173"/>
      <c r="B162" s="175"/>
      <c r="C162" s="190" t="s">
        <v>324</v>
      </c>
      <c r="D162" s="189" t="s">
        <v>323</v>
      </c>
      <c r="E162" s="65" t="s">
        <v>107</v>
      </c>
      <c r="F162" s="65">
        <v>3000</v>
      </c>
      <c r="G162" s="172">
        <v>1200</v>
      </c>
      <c r="H162" s="82">
        <f t="shared" si="3"/>
        <v>3600000</v>
      </c>
    </row>
    <row r="163" spans="1:10" ht="16.5" thickBot="1" x14ac:dyDescent="0.3">
      <c r="A163" s="173"/>
      <c r="B163" s="192"/>
      <c r="C163" s="193" t="s">
        <v>326</v>
      </c>
      <c r="D163" s="194" t="s">
        <v>325</v>
      </c>
      <c r="E163" s="67" t="s">
        <v>327</v>
      </c>
      <c r="F163" s="67">
        <v>10</v>
      </c>
      <c r="G163" s="195">
        <v>1200</v>
      </c>
      <c r="H163" s="83">
        <f t="shared" si="3"/>
        <v>12000</v>
      </c>
    </row>
    <row r="164" spans="1:10" s="3" customFormat="1" ht="18.75" thickBot="1" x14ac:dyDescent="0.3">
      <c r="B164" s="291" t="s">
        <v>331</v>
      </c>
      <c r="C164" s="292"/>
      <c r="D164" s="292"/>
      <c r="E164" s="292"/>
      <c r="F164" s="293"/>
      <c r="G164" s="74"/>
      <c r="H164" s="75">
        <f>SUM(H11:H163)</f>
        <v>1595871176.1421998</v>
      </c>
    </row>
    <row r="165" spans="1:10" s="3" customFormat="1" ht="18.75" customHeight="1" x14ac:dyDescent="0.25">
      <c r="B165" s="288" t="s">
        <v>330</v>
      </c>
      <c r="C165" s="289"/>
      <c r="D165" s="289"/>
      <c r="E165" s="289"/>
      <c r="F165" s="289"/>
      <c r="G165" s="289"/>
      <c r="H165" s="290"/>
    </row>
    <row r="166" spans="1:10" s="3" customFormat="1" ht="18.75" customHeight="1" x14ac:dyDescent="0.25">
      <c r="B166" s="84"/>
      <c r="C166" s="68"/>
      <c r="D166" s="32" t="s">
        <v>332</v>
      </c>
      <c r="E166" s="71">
        <f>AIU!K71</f>
        <v>0.25240256814650097</v>
      </c>
      <c r="F166" s="71"/>
      <c r="G166" s="68"/>
      <c r="H166" s="85">
        <f>H164*E166</f>
        <v>402801983.28926826</v>
      </c>
    </row>
    <row r="167" spans="1:10" s="3" customFormat="1" ht="18.75" customHeight="1" x14ac:dyDescent="0.25">
      <c r="B167" s="86"/>
      <c r="C167" s="69"/>
      <c r="D167" s="70" t="s">
        <v>183</v>
      </c>
      <c r="E167" s="71">
        <v>0.01</v>
      </c>
      <c r="F167" s="69"/>
      <c r="G167" s="69"/>
      <c r="H167" s="85">
        <f>E167*H164</f>
        <v>15958711.761421997</v>
      </c>
      <c r="I167" s="126"/>
    </row>
    <row r="168" spans="1:10" s="3" customFormat="1" ht="18.75" customHeight="1" x14ac:dyDescent="0.25">
      <c r="B168" s="86"/>
      <c r="C168" s="69"/>
      <c r="D168" s="70" t="s">
        <v>184</v>
      </c>
      <c r="E168" s="71">
        <f>AIU!K73</f>
        <v>0.05</v>
      </c>
      <c r="F168" s="69"/>
      <c r="G168" s="69"/>
      <c r="H168" s="85">
        <f>E168*H164</f>
        <v>79793558.807109997</v>
      </c>
    </row>
    <row r="169" spans="1:10" s="3" customFormat="1" ht="6" customHeight="1" x14ac:dyDescent="0.25">
      <c r="B169" s="87"/>
      <c r="C169" s="72"/>
      <c r="D169" s="73"/>
      <c r="E169" s="72"/>
      <c r="F169" s="72"/>
      <c r="G169" s="72"/>
      <c r="H169" s="88"/>
    </row>
    <row r="170" spans="1:10" s="3" customFormat="1" ht="18.75" customHeight="1" x14ac:dyDescent="0.25">
      <c r="B170" s="86"/>
      <c r="C170" s="69"/>
      <c r="D170" s="70" t="s">
        <v>186</v>
      </c>
      <c r="E170" s="71">
        <f>AIU!K75</f>
        <v>0.31240256814650097</v>
      </c>
      <c r="F170" s="69"/>
      <c r="G170" s="69"/>
      <c r="H170" s="85">
        <f>SUM(H166:H169)</f>
        <v>498554253.85780025</v>
      </c>
    </row>
    <row r="171" spans="1:10" s="3" customFormat="1" ht="18.75" customHeight="1" thickBot="1" x14ac:dyDescent="0.3">
      <c r="B171" s="84"/>
      <c r="C171" s="68"/>
      <c r="D171" s="32"/>
      <c r="E171" s="71"/>
      <c r="F171" s="68"/>
      <c r="G171" s="68"/>
      <c r="H171" s="85"/>
    </row>
    <row r="172" spans="1:10" s="3" customFormat="1" ht="18.75" customHeight="1" thickBot="1" x14ac:dyDescent="0.3">
      <c r="B172" s="291" t="s">
        <v>359</v>
      </c>
      <c r="C172" s="292"/>
      <c r="D172" s="292"/>
      <c r="E172" s="292"/>
      <c r="F172" s="293"/>
      <c r="G172" s="74"/>
      <c r="H172" s="75">
        <f>H170</f>
        <v>498554253.85780025</v>
      </c>
    </row>
    <row r="173" spans="1:10" ht="16.5" thickBot="1" x14ac:dyDescent="0.3">
      <c r="B173" s="89"/>
      <c r="C173" s="90"/>
      <c r="D173" s="90"/>
      <c r="E173" s="90"/>
      <c r="F173" s="90"/>
      <c r="G173" s="91"/>
      <c r="H173" s="92"/>
    </row>
    <row r="174" spans="1:10" ht="31.5" customHeight="1" thickBot="1" x14ac:dyDescent="0.3">
      <c r="B174" s="294" t="s">
        <v>333</v>
      </c>
      <c r="C174" s="295"/>
      <c r="D174" s="295"/>
      <c r="E174" s="295"/>
      <c r="F174" s="295"/>
      <c r="G174" s="296"/>
      <c r="H174" s="127">
        <f>H164+H172+H173</f>
        <v>2094425430</v>
      </c>
      <c r="J174" s="210">
        <v>2094425430</v>
      </c>
    </row>
    <row r="175" spans="1:10" x14ac:dyDescent="0.25">
      <c r="B175" s="1"/>
      <c r="C175" s="1"/>
      <c r="D175" s="1"/>
      <c r="E175" s="1"/>
      <c r="F175" s="1"/>
      <c r="G175" s="63"/>
      <c r="H175" s="63"/>
    </row>
    <row r="178" spans="4:4" x14ac:dyDescent="0.25">
      <c r="D178" s="5"/>
    </row>
    <row r="179" spans="4:4" x14ac:dyDescent="0.25">
      <c r="D179" s="5"/>
    </row>
  </sheetData>
  <mergeCells count="11">
    <mergeCell ref="B7:H7"/>
    <mergeCell ref="B165:H165"/>
    <mergeCell ref="B172:F172"/>
    <mergeCell ref="B164:F164"/>
    <mergeCell ref="B174:G174"/>
    <mergeCell ref="B1:H1"/>
    <mergeCell ref="B2:H2"/>
    <mergeCell ref="B3:H3"/>
    <mergeCell ref="B5:H5"/>
    <mergeCell ref="B6:H6"/>
    <mergeCell ref="B4:H4"/>
  </mergeCells>
  <phoneticPr fontId="35" type="noConversion"/>
  <printOptions horizontalCentered="1"/>
  <pageMargins left="0.74803149606299213" right="0.74803149606299213" top="1.1811023622047245" bottom="0.98425196850393704" header="0.51181102362204722" footer="0.51181102362204722"/>
  <pageSetup scale="54" fitToHeight="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0"/>
  <dimension ref="A1:O77"/>
  <sheetViews>
    <sheetView topLeftCell="A61" workbookViewId="0">
      <selection activeCell="M74" sqref="M74"/>
    </sheetView>
  </sheetViews>
  <sheetFormatPr baseColWidth="10" defaultRowHeight="15.75" x14ac:dyDescent="0.25"/>
  <cols>
    <col min="1" max="1" width="2.75" customWidth="1"/>
    <col min="4" max="4" width="19.5" customWidth="1"/>
    <col min="9" max="9" width="4.875" bestFit="1" customWidth="1"/>
    <col min="10" max="10" width="13.375" customWidth="1"/>
    <col min="11" max="11" width="11.75" bestFit="1" customWidth="1"/>
    <col min="12" max="12" width="7" bestFit="1" customWidth="1"/>
    <col min="13" max="13" width="12.5" bestFit="1" customWidth="1"/>
    <col min="14" max="14" width="14.625" bestFit="1" customWidth="1"/>
    <col min="15" max="15" width="16" bestFit="1" customWidth="1"/>
  </cols>
  <sheetData>
    <row r="1" spans="2:15" ht="42.75" customHeight="1" thickBot="1" x14ac:dyDescent="0.3">
      <c r="B1" s="297"/>
      <c r="C1" s="297"/>
      <c r="D1" s="297"/>
      <c r="E1" s="297"/>
      <c r="F1" s="297"/>
      <c r="G1" s="297"/>
      <c r="H1" s="297"/>
      <c r="I1" s="297"/>
      <c r="J1" s="297"/>
      <c r="K1" s="297"/>
      <c r="L1" s="297"/>
      <c r="M1" s="297"/>
    </row>
    <row r="2" spans="2:15" x14ac:dyDescent="0.25">
      <c r="B2" s="371" t="s">
        <v>219</v>
      </c>
      <c r="C2" s="372"/>
      <c r="D2" s="372"/>
      <c r="E2" s="373"/>
      <c r="F2" s="373"/>
      <c r="G2" s="373"/>
      <c r="H2" s="373"/>
      <c r="I2" s="373"/>
      <c r="J2" s="373"/>
      <c r="K2" s="373"/>
      <c r="L2" s="373"/>
      <c r="M2" s="374"/>
    </row>
    <row r="3" spans="2:15" ht="24.75" customHeight="1" x14ac:dyDescent="0.25">
      <c r="B3" s="375" t="s">
        <v>358</v>
      </c>
      <c r="C3" s="376"/>
      <c r="D3" s="376"/>
      <c r="E3" s="377"/>
      <c r="F3" s="377"/>
      <c r="G3" s="377"/>
      <c r="H3" s="377"/>
      <c r="I3" s="377"/>
      <c r="J3" s="377"/>
      <c r="K3" s="377"/>
      <c r="L3" s="377"/>
      <c r="M3" s="378"/>
    </row>
    <row r="4" spans="2:15" x14ac:dyDescent="0.25">
      <c r="B4" s="383"/>
      <c r="C4" s="384"/>
      <c r="D4" s="384"/>
      <c r="E4" s="384"/>
      <c r="F4" s="384"/>
      <c r="G4" s="384"/>
      <c r="H4" s="384"/>
      <c r="I4" s="384"/>
      <c r="J4" s="384"/>
      <c r="K4" s="384"/>
      <c r="L4" s="384"/>
      <c r="M4" s="385"/>
    </row>
    <row r="5" spans="2:15" ht="30.75" customHeight="1" thickBot="1" x14ac:dyDescent="0.3">
      <c r="B5" s="379" t="s">
        <v>334</v>
      </c>
      <c r="C5" s="380"/>
      <c r="D5" s="380"/>
      <c r="E5" s="381"/>
      <c r="F5" s="381"/>
      <c r="G5" s="381"/>
      <c r="H5" s="381"/>
      <c r="I5" s="381"/>
      <c r="J5" s="381"/>
      <c r="K5" s="381"/>
      <c r="L5" s="381"/>
      <c r="M5" s="382"/>
    </row>
    <row r="6" spans="2:15" ht="16.5" thickBot="1" x14ac:dyDescent="0.3">
      <c r="B6" s="6"/>
      <c r="C6" s="6"/>
      <c r="D6" s="6"/>
      <c r="E6" s="6"/>
      <c r="F6" s="6"/>
      <c r="G6" s="6"/>
      <c r="H6" s="6"/>
      <c r="I6" s="6"/>
      <c r="J6" s="6"/>
      <c r="K6" s="6"/>
    </row>
    <row r="7" spans="2:15" x14ac:dyDescent="0.25">
      <c r="B7" s="386" t="s">
        <v>355</v>
      </c>
      <c r="C7" s="387"/>
      <c r="D7" s="387"/>
      <c r="E7" s="388"/>
      <c r="F7" s="389"/>
      <c r="G7" s="406">
        <f>'ANEXO PU_IDRD'!H164</f>
        <v>1595871176.1421998</v>
      </c>
      <c r="H7" s="407"/>
      <c r="I7" s="407"/>
      <c r="J7" s="407"/>
      <c r="K7" s="407"/>
      <c r="L7" s="407"/>
      <c r="M7" s="408"/>
      <c r="N7" s="105"/>
      <c r="O7" s="206"/>
    </row>
    <row r="8" spans="2:15" ht="16.5" thickBot="1" x14ac:dyDescent="0.3">
      <c r="B8" s="398" t="s">
        <v>110</v>
      </c>
      <c r="C8" s="399"/>
      <c r="D8" s="399"/>
      <c r="E8" s="400"/>
      <c r="F8" s="401"/>
      <c r="G8" s="409">
        <v>6</v>
      </c>
      <c r="H8" s="410"/>
      <c r="I8" s="410"/>
      <c r="J8" s="410"/>
      <c r="K8" s="410"/>
      <c r="L8" s="410"/>
      <c r="M8" s="411"/>
    </row>
    <row r="9" spans="2:15" ht="16.5" thickBot="1" x14ac:dyDescent="0.3">
      <c r="B9" s="7"/>
      <c r="C9" s="7"/>
      <c r="D9" s="7"/>
      <c r="E9" s="8"/>
      <c r="F9" s="8"/>
      <c r="G9" s="8"/>
      <c r="H9" s="8"/>
      <c r="I9" s="8"/>
      <c r="J9" s="8"/>
      <c r="K9" s="8"/>
    </row>
    <row r="10" spans="2:15" ht="16.5" thickBot="1" x14ac:dyDescent="0.3">
      <c r="B10" s="414" t="s">
        <v>112</v>
      </c>
      <c r="C10" s="415"/>
      <c r="D10" s="415"/>
      <c r="E10" s="415"/>
      <c r="F10" s="415"/>
      <c r="G10" s="415"/>
      <c r="H10" s="415"/>
      <c r="I10" s="415"/>
      <c r="J10" s="415"/>
      <c r="K10" s="415"/>
      <c r="L10" s="415"/>
      <c r="M10" s="416"/>
    </row>
    <row r="11" spans="2:15" x14ac:dyDescent="0.25">
      <c r="B11" s="368" t="s">
        <v>113</v>
      </c>
      <c r="C11" s="369"/>
      <c r="D11" s="369"/>
      <c r="E11" s="369"/>
      <c r="F11" s="369"/>
      <c r="G11" s="369"/>
      <c r="H11" s="369"/>
      <c r="I11" s="369"/>
      <c r="J11" s="369"/>
      <c r="K11" s="369"/>
      <c r="L11" s="369"/>
      <c r="M11" s="370"/>
    </row>
    <row r="12" spans="2:15" ht="21" x14ac:dyDescent="0.25">
      <c r="B12" s="412" t="s">
        <v>0</v>
      </c>
      <c r="C12" s="390" t="s">
        <v>336</v>
      </c>
      <c r="D12" s="390" t="s">
        <v>339</v>
      </c>
      <c r="E12" s="390" t="s">
        <v>114</v>
      </c>
      <c r="F12" s="390"/>
      <c r="G12" s="204" t="s">
        <v>3</v>
      </c>
      <c r="H12" s="390" t="s">
        <v>115</v>
      </c>
      <c r="I12" s="390"/>
      <c r="J12" s="204" t="s">
        <v>116</v>
      </c>
      <c r="K12" s="204" t="s">
        <v>117</v>
      </c>
      <c r="L12" s="204" t="s">
        <v>118</v>
      </c>
      <c r="M12" s="116" t="s">
        <v>119</v>
      </c>
    </row>
    <row r="13" spans="2:15" ht="16.5" thickBot="1" x14ac:dyDescent="0.3">
      <c r="B13" s="413"/>
      <c r="C13" s="366"/>
      <c r="D13" s="366"/>
      <c r="E13" s="366"/>
      <c r="F13" s="366"/>
      <c r="G13" s="205" t="s">
        <v>120</v>
      </c>
      <c r="H13" s="391" t="s">
        <v>121</v>
      </c>
      <c r="I13" s="391"/>
      <c r="J13" s="205" t="s">
        <v>122</v>
      </c>
      <c r="K13" s="205" t="s">
        <v>123</v>
      </c>
      <c r="L13" s="205" t="s">
        <v>124</v>
      </c>
      <c r="M13" s="117" t="s">
        <v>125</v>
      </c>
    </row>
    <row r="14" spans="2:15" ht="24.75" x14ac:dyDescent="0.25">
      <c r="B14" s="93">
        <v>1.01</v>
      </c>
      <c r="C14" s="100" t="s">
        <v>337</v>
      </c>
      <c r="D14" s="103" t="s">
        <v>383</v>
      </c>
      <c r="E14" s="402" t="s">
        <v>127</v>
      </c>
      <c r="F14" s="403"/>
      <c r="G14" s="94">
        <v>1</v>
      </c>
      <c r="H14" s="404">
        <v>0.5</v>
      </c>
      <c r="I14" s="405"/>
      <c r="J14" s="99">
        <v>5881883</v>
      </c>
      <c r="K14" s="95">
        <v>1.45</v>
      </c>
      <c r="L14" s="96">
        <v>6</v>
      </c>
      <c r="M14" s="97">
        <f>H14*J14*K14*L14</f>
        <v>25586191.049999997</v>
      </c>
    </row>
    <row r="15" spans="2:15" ht="24.75" x14ac:dyDescent="0.25">
      <c r="B15" s="9">
        <v>1.02</v>
      </c>
      <c r="C15" s="101" t="s">
        <v>338</v>
      </c>
      <c r="D15" s="103" t="s">
        <v>384</v>
      </c>
      <c r="E15" s="359" t="s">
        <v>128</v>
      </c>
      <c r="F15" s="311"/>
      <c r="G15" s="10">
        <v>1</v>
      </c>
      <c r="H15" s="360">
        <v>1</v>
      </c>
      <c r="I15" s="361"/>
      <c r="J15" s="26">
        <v>3970552</v>
      </c>
      <c r="K15" s="95">
        <v>1.45</v>
      </c>
      <c r="L15" s="13">
        <v>6</v>
      </c>
      <c r="M15" s="97">
        <f t="shared" ref="M15:M25" si="0">H15*J15*K15*L15</f>
        <v>34543802.399999999</v>
      </c>
    </row>
    <row r="16" spans="2:15" ht="33" x14ac:dyDescent="0.25">
      <c r="B16" s="9">
        <v>1.03</v>
      </c>
      <c r="C16" s="101" t="s">
        <v>338</v>
      </c>
      <c r="D16" s="103" t="s">
        <v>340</v>
      </c>
      <c r="E16" s="359" t="s">
        <v>357</v>
      </c>
      <c r="F16" s="311"/>
      <c r="G16" s="10">
        <v>1</v>
      </c>
      <c r="H16" s="360">
        <v>0.4</v>
      </c>
      <c r="I16" s="361"/>
      <c r="J16" s="26">
        <v>3970552</v>
      </c>
      <c r="K16" s="95">
        <v>1.45</v>
      </c>
      <c r="L16" s="13">
        <v>6</v>
      </c>
      <c r="M16" s="97">
        <f t="shared" si="0"/>
        <v>13817520.960000001</v>
      </c>
    </row>
    <row r="17" spans="1:13" ht="33" x14ac:dyDescent="0.25">
      <c r="B17" s="9">
        <v>1.04</v>
      </c>
      <c r="C17" s="101" t="s">
        <v>338</v>
      </c>
      <c r="D17" s="103" t="s">
        <v>340</v>
      </c>
      <c r="E17" s="359" t="s">
        <v>130</v>
      </c>
      <c r="F17" s="311"/>
      <c r="G17" s="10">
        <v>1</v>
      </c>
      <c r="H17" s="360">
        <v>0.15</v>
      </c>
      <c r="I17" s="361"/>
      <c r="J17" s="26">
        <v>3970552</v>
      </c>
      <c r="K17" s="95">
        <v>1.45</v>
      </c>
      <c r="L17" s="13">
        <v>5</v>
      </c>
      <c r="M17" s="97">
        <f t="shared" si="0"/>
        <v>4317975.2999999989</v>
      </c>
    </row>
    <row r="18" spans="1:13" ht="33" x14ac:dyDescent="0.25">
      <c r="B18" s="9">
        <v>1.05</v>
      </c>
      <c r="C18" s="101" t="s">
        <v>338</v>
      </c>
      <c r="D18" s="103" t="s">
        <v>340</v>
      </c>
      <c r="E18" s="359" t="s">
        <v>131</v>
      </c>
      <c r="F18" s="311"/>
      <c r="G18" s="10">
        <v>1</v>
      </c>
      <c r="H18" s="360">
        <v>0.15</v>
      </c>
      <c r="I18" s="361"/>
      <c r="J18" s="26">
        <v>3970552</v>
      </c>
      <c r="K18" s="95">
        <v>1.45</v>
      </c>
      <c r="L18" s="13">
        <v>5</v>
      </c>
      <c r="M18" s="97">
        <f t="shared" si="0"/>
        <v>4317975.2999999989</v>
      </c>
    </row>
    <row r="19" spans="1:13" ht="33" x14ac:dyDescent="0.25">
      <c r="B19" s="98">
        <v>1.06</v>
      </c>
      <c r="C19" s="101" t="s">
        <v>338</v>
      </c>
      <c r="D19" s="103" t="s">
        <v>349</v>
      </c>
      <c r="E19" s="359" t="s">
        <v>350</v>
      </c>
      <c r="F19" s="311"/>
      <c r="G19" s="10">
        <v>1</v>
      </c>
      <c r="H19" s="360">
        <v>0.15</v>
      </c>
      <c r="I19" s="361"/>
      <c r="J19" s="26">
        <v>3970552</v>
      </c>
      <c r="K19" s="95">
        <v>1.45</v>
      </c>
      <c r="L19" s="13">
        <v>5</v>
      </c>
      <c r="M19" s="97">
        <f t="shared" ref="M19" si="1">H19*J19*K19*L19</f>
        <v>4317975.2999999989</v>
      </c>
    </row>
    <row r="20" spans="1:13" ht="33" x14ac:dyDescent="0.25">
      <c r="B20" s="9">
        <v>1.07</v>
      </c>
      <c r="C20" s="101" t="s">
        <v>341</v>
      </c>
      <c r="D20" s="103" t="s">
        <v>352</v>
      </c>
      <c r="E20" s="359" t="s">
        <v>342</v>
      </c>
      <c r="F20" s="311"/>
      <c r="G20" s="10">
        <v>1</v>
      </c>
      <c r="H20" s="360">
        <v>0.5</v>
      </c>
      <c r="I20" s="361"/>
      <c r="J20" s="26">
        <v>3747972</v>
      </c>
      <c r="K20" s="95">
        <v>1.45</v>
      </c>
      <c r="L20" s="13">
        <v>6</v>
      </c>
      <c r="M20" s="97">
        <f t="shared" si="0"/>
        <v>16303678.199999999</v>
      </c>
    </row>
    <row r="21" spans="1:13" ht="41.25" x14ac:dyDescent="0.25">
      <c r="B21" s="9">
        <v>1.08</v>
      </c>
      <c r="C21" s="101" t="s">
        <v>341</v>
      </c>
      <c r="D21" s="103" t="s">
        <v>353</v>
      </c>
      <c r="E21" s="359" t="s">
        <v>343</v>
      </c>
      <c r="F21" s="311"/>
      <c r="G21" s="10">
        <v>1</v>
      </c>
      <c r="H21" s="360">
        <v>0.3</v>
      </c>
      <c r="I21" s="361"/>
      <c r="J21" s="26">
        <v>3747972</v>
      </c>
      <c r="K21" s="95">
        <v>1.45</v>
      </c>
      <c r="L21" s="13">
        <v>6</v>
      </c>
      <c r="M21" s="97">
        <f t="shared" si="0"/>
        <v>9782206.9199999981</v>
      </c>
    </row>
    <row r="22" spans="1:13" ht="24.75" x14ac:dyDescent="0.25">
      <c r="B22" s="9">
        <v>1.1100000000000001</v>
      </c>
      <c r="C22" s="104" t="s">
        <v>344</v>
      </c>
      <c r="D22" s="103" t="s">
        <v>354</v>
      </c>
      <c r="E22" s="359" t="s">
        <v>344</v>
      </c>
      <c r="F22" s="311"/>
      <c r="G22" s="10">
        <v>1</v>
      </c>
      <c r="H22" s="360">
        <v>0.4</v>
      </c>
      <c r="I22" s="361"/>
      <c r="J22" s="26">
        <v>2566676</v>
      </c>
      <c r="K22" s="95">
        <v>1.45</v>
      </c>
      <c r="L22" s="13">
        <v>5</v>
      </c>
      <c r="M22" s="97">
        <f t="shared" si="0"/>
        <v>7443360.4000000004</v>
      </c>
    </row>
    <row r="23" spans="1:13" x14ac:dyDescent="0.25">
      <c r="B23" s="9">
        <v>1.1200000000000001</v>
      </c>
      <c r="C23" s="101" t="s">
        <v>146</v>
      </c>
      <c r="D23" s="101" t="s">
        <v>345</v>
      </c>
      <c r="E23" s="310" t="s">
        <v>146</v>
      </c>
      <c r="F23" s="311"/>
      <c r="G23" s="10">
        <v>1</v>
      </c>
      <c r="H23" s="360">
        <v>0.4</v>
      </c>
      <c r="I23" s="361"/>
      <c r="J23" s="26">
        <v>1808607</v>
      </c>
      <c r="K23" s="95">
        <v>1.45</v>
      </c>
      <c r="L23" s="13">
        <v>5</v>
      </c>
      <c r="M23" s="97">
        <f t="shared" si="0"/>
        <v>5244960.3000000007</v>
      </c>
    </row>
    <row r="24" spans="1:13" x14ac:dyDescent="0.25">
      <c r="B24" s="98">
        <v>1.1299999999999999</v>
      </c>
      <c r="C24" s="101" t="s">
        <v>346</v>
      </c>
      <c r="D24" s="101" t="s">
        <v>345</v>
      </c>
      <c r="E24" s="310" t="s">
        <v>335</v>
      </c>
      <c r="F24" s="311"/>
      <c r="G24" s="10">
        <v>1</v>
      </c>
      <c r="H24" s="360">
        <v>0.15</v>
      </c>
      <c r="I24" s="361"/>
      <c r="J24" s="26">
        <v>1380000</v>
      </c>
      <c r="K24" s="95">
        <v>1.45</v>
      </c>
      <c r="L24" s="13">
        <v>6</v>
      </c>
      <c r="M24" s="97">
        <f t="shared" si="0"/>
        <v>1800900</v>
      </c>
    </row>
    <row r="25" spans="1:13" x14ac:dyDescent="0.25">
      <c r="B25" s="98">
        <v>1.1399999999999999</v>
      </c>
      <c r="C25" s="101" t="s">
        <v>347</v>
      </c>
      <c r="D25" s="101" t="s">
        <v>348</v>
      </c>
      <c r="E25" s="359" t="s">
        <v>141</v>
      </c>
      <c r="F25" s="311"/>
      <c r="G25" s="10">
        <v>1</v>
      </c>
      <c r="H25" s="360">
        <v>1</v>
      </c>
      <c r="I25" s="361"/>
      <c r="J25" s="26">
        <v>1871566</v>
      </c>
      <c r="K25" s="95">
        <v>1.45</v>
      </c>
      <c r="L25" s="13">
        <v>5</v>
      </c>
      <c r="M25" s="97">
        <f t="shared" si="0"/>
        <v>13568853.499999998</v>
      </c>
    </row>
    <row r="26" spans="1:13" x14ac:dyDescent="0.25">
      <c r="B26" s="17"/>
      <c r="C26" s="102"/>
      <c r="D26" s="102"/>
      <c r="E26" s="18"/>
      <c r="F26" s="18"/>
      <c r="G26" s="19"/>
      <c r="H26" s="20"/>
      <c r="I26" s="20"/>
      <c r="J26" s="21"/>
      <c r="K26" s="22"/>
      <c r="L26" s="13"/>
      <c r="M26" s="14"/>
    </row>
    <row r="27" spans="1:13" x14ac:dyDescent="0.25">
      <c r="B27" s="363" t="s">
        <v>148</v>
      </c>
      <c r="C27" s="364"/>
      <c r="D27" s="364"/>
      <c r="E27" s="364"/>
      <c r="F27" s="364"/>
      <c r="G27" s="364"/>
      <c r="H27" s="364"/>
      <c r="I27" s="364"/>
      <c r="J27" s="364"/>
      <c r="K27" s="365"/>
      <c r="L27" s="114"/>
      <c r="M27" s="115">
        <f>SUM(M14:M26)</f>
        <v>141045399.63</v>
      </c>
    </row>
    <row r="28" spans="1:13" ht="16.5" thickBot="1" x14ac:dyDescent="0.3">
      <c r="A28" s="106"/>
      <c r="B28" s="107"/>
      <c r="C28" s="107"/>
      <c r="D28" s="107"/>
      <c r="E28" s="107"/>
      <c r="F28" s="107"/>
      <c r="G28" s="107"/>
      <c r="H28" s="107"/>
      <c r="I28" s="107"/>
      <c r="J28" s="107"/>
      <c r="K28" s="107"/>
      <c r="L28" s="108"/>
      <c r="M28" s="109"/>
    </row>
    <row r="29" spans="1:13" x14ac:dyDescent="0.25">
      <c r="B29" s="368" t="s">
        <v>149</v>
      </c>
      <c r="C29" s="369"/>
      <c r="D29" s="369"/>
      <c r="E29" s="369"/>
      <c r="F29" s="369"/>
      <c r="G29" s="369"/>
      <c r="H29" s="369"/>
      <c r="I29" s="369"/>
      <c r="J29" s="369"/>
      <c r="K29" s="369"/>
      <c r="L29" s="369"/>
      <c r="M29" s="370"/>
    </row>
    <row r="30" spans="1:13" ht="21.75" thickBot="1" x14ac:dyDescent="0.3">
      <c r="B30" s="118" t="s">
        <v>0</v>
      </c>
      <c r="C30" s="367" t="s">
        <v>150</v>
      </c>
      <c r="D30" s="367"/>
      <c r="E30" s="367"/>
      <c r="F30" s="367"/>
      <c r="G30" s="367"/>
      <c r="H30" s="367"/>
      <c r="I30" s="110" t="s">
        <v>151</v>
      </c>
      <c r="J30" s="366" t="s">
        <v>152</v>
      </c>
      <c r="K30" s="366"/>
      <c r="L30" s="111" t="s">
        <v>351</v>
      </c>
      <c r="M30" s="112" t="s">
        <v>154</v>
      </c>
    </row>
    <row r="31" spans="1:13" ht="33.75" customHeight="1" x14ac:dyDescent="0.25">
      <c r="B31" s="128">
        <v>1</v>
      </c>
      <c r="C31" s="417" t="s">
        <v>155</v>
      </c>
      <c r="D31" s="418"/>
      <c r="E31" s="418"/>
      <c r="F31" s="418"/>
      <c r="G31" s="418"/>
      <c r="H31" s="419"/>
      <c r="I31" s="129">
        <v>1</v>
      </c>
      <c r="J31" s="362">
        <v>2350000</v>
      </c>
      <c r="K31" s="362"/>
      <c r="L31" s="130">
        <v>6</v>
      </c>
      <c r="M31" s="131">
        <f>I31*J31*L31</f>
        <v>14100000</v>
      </c>
    </row>
    <row r="32" spans="1:13" ht="21.75" customHeight="1" x14ac:dyDescent="0.25">
      <c r="B32" s="132">
        <v>2</v>
      </c>
      <c r="C32" s="343" t="s">
        <v>156</v>
      </c>
      <c r="D32" s="344"/>
      <c r="E32" s="344"/>
      <c r="F32" s="344"/>
      <c r="G32" s="344"/>
      <c r="H32" s="345"/>
      <c r="I32" s="133">
        <v>1</v>
      </c>
      <c r="J32" s="341">
        <v>3448719.9825627804</v>
      </c>
      <c r="K32" s="341"/>
      <c r="L32" s="114">
        <v>5</v>
      </c>
      <c r="M32" s="134">
        <f t="shared" ref="M32:M38" si="2">I32*J32*L32</f>
        <v>17243599.912813902</v>
      </c>
    </row>
    <row r="33" spans="2:13" ht="20.25" customHeight="1" x14ac:dyDescent="0.25">
      <c r="B33" s="132">
        <v>3</v>
      </c>
      <c r="C33" s="343" t="s">
        <v>225</v>
      </c>
      <c r="D33" s="344"/>
      <c r="E33" s="344"/>
      <c r="F33" s="344"/>
      <c r="G33" s="344"/>
      <c r="H33" s="345"/>
      <c r="I33" s="133">
        <v>1</v>
      </c>
      <c r="J33" s="341">
        <v>5142625.96</v>
      </c>
      <c r="K33" s="341"/>
      <c r="L33" s="114">
        <v>1</v>
      </c>
      <c r="M33" s="134">
        <f t="shared" si="2"/>
        <v>5142625.96</v>
      </c>
    </row>
    <row r="34" spans="2:13" ht="27" customHeight="1" x14ac:dyDescent="0.25">
      <c r="B34" s="132">
        <v>4</v>
      </c>
      <c r="C34" s="343" t="s">
        <v>241</v>
      </c>
      <c r="D34" s="344"/>
      <c r="E34" s="344"/>
      <c r="F34" s="344"/>
      <c r="G34" s="344"/>
      <c r="H34" s="345"/>
      <c r="I34" s="133">
        <v>1</v>
      </c>
      <c r="J34" s="341">
        <v>3186604</v>
      </c>
      <c r="K34" s="341"/>
      <c r="L34" s="114">
        <v>1</v>
      </c>
      <c r="M34" s="134">
        <f t="shared" si="2"/>
        <v>3186604</v>
      </c>
    </row>
    <row r="35" spans="2:13" ht="18" customHeight="1" x14ac:dyDescent="0.25">
      <c r="B35" s="132">
        <v>5</v>
      </c>
      <c r="C35" s="348" t="s">
        <v>226</v>
      </c>
      <c r="D35" s="349"/>
      <c r="E35" s="349"/>
      <c r="F35" s="349"/>
      <c r="G35" s="349"/>
      <c r="H35" s="350"/>
      <c r="I35" s="133">
        <v>1</v>
      </c>
      <c r="J35" s="341">
        <v>6909898</v>
      </c>
      <c r="K35" s="341"/>
      <c r="L35" s="114">
        <v>1</v>
      </c>
      <c r="M35" s="134">
        <f t="shared" si="2"/>
        <v>6909898</v>
      </c>
    </row>
    <row r="36" spans="2:13" ht="23.25" customHeight="1" x14ac:dyDescent="0.25">
      <c r="B36" s="132">
        <v>6</v>
      </c>
      <c r="C36" s="343" t="s">
        <v>157</v>
      </c>
      <c r="D36" s="344"/>
      <c r="E36" s="344"/>
      <c r="F36" s="344"/>
      <c r="G36" s="344"/>
      <c r="H36" s="345"/>
      <c r="I36" s="133">
        <v>1</v>
      </c>
      <c r="J36" s="341">
        <v>1500000</v>
      </c>
      <c r="K36" s="341"/>
      <c r="L36" s="114">
        <v>6</v>
      </c>
      <c r="M36" s="134">
        <f t="shared" si="2"/>
        <v>9000000</v>
      </c>
    </row>
    <row r="37" spans="2:13" ht="18.75" customHeight="1" x14ac:dyDescent="0.25">
      <c r="B37" s="132">
        <v>7</v>
      </c>
      <c r="C37" s="343" t="s">
        <v>158</v>
      </c>
      <c r="D37" s="344"/>
      <c r="E37" s="344"/>
      <c r="F37" s="344"/>
      <c r="G37" s="344"/>
      <c r="H37" s="345"/>
      <c r="I37" s="135">
        <v>1</v>
      </c>
      <c r="J37" s="341">
        <v>3000000</v>
      </c>
      <c r="K37" s="341"/>
      <c r="L37" s="114">
        <v>5</v>
      </c>
      <c r="M37" s="134">
        <f t="shared" si="2"/>
        <v>15000000</v>
      </c>
    </row>
    <row r="38" spans="2:13" ht="26.25" customHeight="1" thickBot="1" x14ac:dyDescent="0.3">
      <c r="B38" s="136">
        <v>8</v>
      </c>
      <c r="C38" s="351" t="s">
        <v>159</v>
      </c>
      <c r="D38" s="352"/>
      <c r="E38" s="352"/>
      <c r="F38" s="352"/>
      <c r="G38" s="352"/>
      <c r="H38" s="353"/>
      <c r="I38" s="137">
        <v>1</v>
      </c>
      <c r="J38" s="342">
        <v>2200000</v>
      </c>
      <c r="K38" s="342"/>
      <c r="L38" s="138">
        <v>5</v>
      </c>
      <c r="M38" s="139">
        <f t="shared" si="2"/>
        <v>11000000</v>
      </c>
    </row>
    <row r="39" spans="2:13" ht="16.5" thickBot="1" x14ac:dyDescent="0.3">
      <c r="B39" s="354" t="s">
        <v>356</v>
      </c>
      <c r="C39" s="355"/>
      <c r="D39" s="355"/>
      <c r="E39" s="355"/>
      <c r="F39" s="355"/>
      <c r="G39" s="355"/>
      <c r="H39" s="355"/>
      <c r="I39" s="355"/>
      <c r="J39" s="355"/>
      <c r="K39" s="355"/>
      <c r="L39" s="140"/>
      <c r="M39" s="141">
        <f>SUM(M31:M38)</f>
        <v>81582727.87281391</v>
      </c>
    </row>
    <row r="40" spans="2:13" ht="16.5" thickBot="1" x14ac:dyDescent="0.3">
      <c r="B40" s="346"/>
      <c r="C40" s="346"/>
      <c r="D40" s="346"/>
      <c r="E40" s="346"/>
      <c r="F40" s="346"/>
      <c r="G40" s="346"/>
      <c r="H40" s="346"/>
      <c r="I40" s="346"/>
      <c r="J40" s="346"/>
    </row>
    <row r="41" spans="2:13" x14ac:dyDescent="0.25">
      <c r="B41" s="356" t="s">
        <v>160</v>
      </c>
      <c r="C41" s="357"/>
      <c r="D41" s="357"/>
      <c r="E41" s="357"/>
      <c r="F41" s="357"/>
      <c r="G41" s="357"/>
      <c r="H41" s="357"/>
      <c r="I41" s="358"/>
      <c r="J41" s="142">
        <f>+M31+M32+M33+M34+M35+M36+M37+M38</f>
        <v>81582727.87281391</v>
      </c>
    </row>
    <row r="42" spans="2:13" x14ac:dyDescent="0.25">
      <c r="B42" s="298"/>
      <c r="C42" s="299"/>
      <c r="D42" s="299"/>
      <c r="E42" s="299"/>
      <c r="F42" s="299"/>
      <c r="G42" s="299"/>
      <c r="H42" s="299"/>
      <c r="I42" s="299"/>
      <c r="J42" s="347"/>
    </row>
    <row r="43" spans="2:13" x14ac:dyDescent="0.25">
      <c r="B43" s="392" t="s">
        <v>161</v>
      </c>
      <c r="C43" s="393"/>
      <c r="D43" s="393"/>
      <c r="E43" s="393"/>
      <c r="F43" s="393"/>
      <c r="G43" s="393"/>
      <c r="H43" s="393"/>
      <c r="I43" s="394"/>
      <c r="J43" s="143">
        <f>+M27+J41</f>
        <v>222628127.50281391</v>
      </c>
    </row>
    <row r="44" spans="2:13" x14ac:dyDescent="0.25">
      <c r="B44" s="321"/>
      <c r="C44" s="322"/>
      <c r="D44" s="322"/>
      <c r="E44" s="322"/>
      <c r="F44" s="322"/>
      <c r="G44" s="322"/>
      <c r="H44" s="322"/>
      <c r="I44" s="322"/>
      <c r="J44" s="323"/>
    </row>
    <row r="45" spans="2:13" ht="16.5" thickBot="1" x14ac:dyDescent="0.3">
      <c r="B45" s="395" t="s">
        <v>162</v>
      </c>
      <c r="C45" s="396"/>
      <c r="D45" s="396"/>
      <c r="E45" s="396"/>
      <c r="F45" s="396"/>
      <c r="G45" s="396"/>
      <c r="H45" s="396"/>
      <c r="I45" s="397"/>
      <c r="J45" s="144">
        <f>J43/G7</f>
        <v>0.139502568146501</v>
      </c>
    </row>
    <row r="46" spans="2:13" ht="16.5" thickBot="1" x14ac:dyDescent="0.3">
      <c r="B46" s="324"/>
      <c r="C46" s="324"/>
      <c r="D46" s="324"/>
      <c r="E46" s="324"/>
      <c r="F46" s="324"/>
      <c r="G46" s="324"/>
      <c r="H46" s="324"/>
      <c r="I46" s="324"/>
      <c r="J46" s="324"/>
    </row>
    <row r="47" spans="2:13" x14ac:dyDescent="0.25">
      <c r="B47" s="331" t="s">
        <v>163</v>
      </c>
      <c r="C47" s="332"/>
      <c r="D47" s="332"/>
      <c r="E47" s="332"/>
      <c r="F47" s="332"/>
      <c r="G47" s="332"/>
      <c r="H47" s="332"/>
      <c r="I47" s="332"/>
      <c r="J47" s="332"/>
      <c r="K47" s="333"/>
    </row>
    <row r="48" spans="2:13" ht="16.5" thickBot="1" x14ac:dyDescent="0.3">
      <c r="B48" s="113">
        <v>3.1</v>
      </c>
      <c r="C48" s="325" t="s">
        <v>164</v>
      </c>
      <c r="D48" s="325"/>
      <c r="E48" s="325"/>
      <c r="F48" s="325"/>
      <c r="G48" s="325"/>
      <c r="H48" s="325"/>
      <c r="I48" s="325"/>
      <c r="J48" s="325"/>
      <c r="K48" s="326"/>
    </row>
    <row r="49" spans="2:11" x14ac:dyDescent="0.25">
      <c r="B49" s="145" t="s">
        <v>111</v>
      </c>
      <c r="C49" s="327" t="s">
        <v>150</v>
      </c>
      <c r="D49" s="328"/>
      <c r="E49" s="146"/>
      <c r="F49" s="329"/>
      <c r="G49" s="329"/>
      <c r="H49" s="147"/>
      <c r="I49" s="327" t="s">
        <v>165</v>
      </c>
      <c r="J49" s="330"/>
      <c r="K49" s="148" t="s">
        <v>154</v>
      </c>
    </row>
    <row r="50" spans="2:11" x14ac:dyDescent="0.25">
      <c r="B50" s="149" t="s">
        <v>227</v>
      </c>
      <c r="C50" s="119" t="s">
        <v>385</v>
      </c>
      <c r="D50" s="120"/>
      <c r="E50" s="120"/>
      <c r="F50" s="120"/>
      <c r="G50" s="120"/>
      <c r="H50" s="121"/>
      <c r="I50" s="336"/>
      <c r="J50" s="337"/>
      <c r="K50" s="209"/>
    </row>
    <row r="51" spans="2:11" x14ac:dyDescent="0.25">
      <c r="B51" s="149" t="s">
        <v>228</v>
      </c>
      <c r="C51" s="207" t="s">
        <v>386</v>
      </c>
      <c r="D51" s="120"/>
      <c r="E51" s="120"/>
      <c r="F51" s="120"/>
      <c r="G51" s="120"/>
      <c r="H51" s="121"/>
      <c r="I51" s="336"/>
      <c r="J51" s="337"/>
      <c r="K51" s="150"/>
    </row>
    <row r="52" spans="2:11" x14ac:dyDescent="0.25">
      <c r="B52" s="149" t="s">
        <v>229</v>
      </c>
      <c r="C52" s="207" t="s">
        <v>387</v>
      </c>
      <c r="D52" s="120"/>
      <c r="E52" s="120"/>
      <c r="F52" s="120"/>
      <c r="G52" s="120"/>
      <c r="H52" s="121"/>
      <c r="I52" s="336"/>
      <c r="J52" s="337"/>
      <c r="K52" s="150"/>
    </row>
    <row r="53" spans="2:11" x14ac:dyDescent="0.25">
      <c r="B53" s="149" t="s">
        <v>230</v>
      </c>
      <c r="C53" s="207" t="s">
        <v>388</v>
      </c>
      <c r="D53" s="120"/>
      <c r="E53" s="120"/>
      <c r="F53" s="120"/>
      <c r="G53" s="120"/>
      <c r="H53" s="120"/>
      <c r="I53" s="336"/>
      <c r="J53" s="337"/>
      <c r="K53" s="150"/>
    </row>
    <row r="54" spans="2:11" x14ac:dyDescent="0.25">
      <c r="B54" s="149" t="s">
        <v>231</v>
      </c>
      <c r="C54" s="207" t="s">
        <v>389</v>
      </c>
      <c r="D54" s="120"/>
      <c r="E54" s="120"/>
      <c r="F54" s="120"/>
      <c r="G54" s="120"/>
      <c r="H54" s="120"/>
      <c r="I54" s="336"/>
      <c r="J54" s="337"/>
      <c r="K54" s="150"/>
    </row>
    <row r="55" spans="2:11" x14ac:dyDescent="0.25">
      <c r="B55" s="149"/>
      <c r="C55" s="119"/>
      <c r="D55" s="120"/>
      <c r="E55" s="120"/>
      <c r="F55" s="120"/>
      <c r="G55" s="120"/>
      <c r="H55" s="120"/>
      <c r="I55" s="336"/>
      <c r="J55" s="337"/>
      <c r="K55" s="150"/>
    </row>
    <row r="56" spans="2:11" x14ac:dyDescent="0.25">
      <c r="B56" s="149"/>
      <c r="C56" s="119"/>
      <c r="D56" s="120"/>
      <c r="E56" s="120"/>
      <c r="F56" s="120"/>
      <c r="G56" s="120"/>
      <c r="H56" s="120"/>
      <c r="I56" s="336"/>
      <c r="J56" s="337"/>
      <c r="K56" s="150"/>
    </row>
    <row r="57" spans="2:11" ht="16.5" thickBot="1" x14ac:dyDescent="0.3">
      <c r="B57" s="151"/>
      <c r="C57" s="338" t="s">
        <v>170</v>
      </c>
      <c r="D57" s="339"/>
      <c r="E57" s="339"/>
      <c r="F57" s="339"/>
      <c r="G57" s="339"/>
      <c r="H57" s="339"/>
      <c r="I57" s="339"/>
      <c r="J57" s="340"/>
      <c r="K57" s="152">
        <v>0.1</v>
      </c>
    </row>
    <row r="58" spans="2:11" ht="16.5" thickBot="1" x14ac:dyDescent="0.3">
      <c r="B58" s="29"/>
      <c r="C58" s="44"/>
      <c r="D58" s="44"/>
      <c r="E58" s="44"/>
      <c r="F58" s="44"/>
      <c r="G58" s="44"/>
      <c r="H58" s="44"/>
      <c r="I58" s="44"/>
      <c r="J58" s="44"/>
      <c r="K58" s="44"/>
    </row>
    <row r="59" spans="2:11" x14ac:dyDescent="0.25">
      <c r="B59" s="153">
        <v>3.2</v>
      </c>
      <c r="C59" s="334" t="s">
        <v>232</v>
      </c>
      <c r="D59" s="334"/>
      <c r="E59" s="334"/>
      <c r="F59" s="334"/>
      <c r="G59" s="334"/>
      <c r="H59" s="334"/>
      <c r="I59" s="334"/>
      <c r="J59" s="334"/>
      <c r="K59" s="335"/>
    </row>
    <row r="60" spans="2:11" x14ac:dyDescent="0.25">
      <c r="B60" s="125" t="s">
        <v>111</v>
      </c>
      <c r="C60" s="312" t="s">
        <v>150</v>
      </c>
      <c r="D60" s="313"/>
      <c r="E60" s="313"/>
      <c r="F60" s="313"/>
      <c r="G60" s="314"/>
      <c r="H60" s="123"/>
      <c r="I60" s="315" t="s">
        <v>171</v>
      </c>
      <c r="J60" s="316"/>
      <c r="K60" s="154" t="s">
        <v>154</v>
      </c>
    </row>
    <row r="61" spans="2:11" x14ac:dyDescent="0.25">
      <c r="B61" s="149" t="s">
        <v>233</v>
      </c>
      <c r="C61" s="317" t="s">
        <v>172</v>
      </c>
      <c r="D61" s="317"/>
      <c r="E61" s="317"/>
      <c r="F61" s="317"/>
      <c r="G61" s="317"/>
      <c r="H61" s="318" t="s">
        <v>173</v>
      </c>
      <c r="I61" s="320">
        <v>0.3</v>
      </c>
      <c r="J61" s="320"/>
      <c r="K61" s="150">
        <v>2E-3</v>
      </c>
    </row>
    <row r="62" spans="2:11" x14ac:dyDescent="0.25">
      <c r="B62" s="149" t="s">
        <v>234</v>
      </c>
      <c r="C62" s="317" t="s">
        <v>174</v>
      </c>
      <c r="D62" s="317"/>
      <c r="E62" s="317"/>
      <c r="F62" s="317"/>
      <c r="G62" s="317"/>
      <c r="H62" s="319"/>
      <c r="I62" s="320">
        <v>1</v>
      </c>
      <c r="J62" s="320"/>
      <c r="K62" s="150">
        <v>2E-3</v>
      </c>
    </row>
    <row r="63" spans="2:11" x14ac:dyDescent="0.25">
      <c r="B63" s="149" t="s">
        <v>235</v>
      </c>
      <c r="C63" s="317" t="s">
        <v>175</v>
      </c>
      <c r="D63" s="317"/>
      <c r="E63" s="317"/>
      <c r="F63" s="317"/>
      <c r="G63" s="317"/>
      <c r="H63" s="319"/>
      <c r="I63" s="320">
        <v>0.1</v>
      </c>
      <c r="J63" s="320"/>
      <c r="K63" s="150">
        <v>2E-3</v>
      </c>
    </row>
    <row r="64" spans="2:11" x14ac:dyDescent="0.25">
      <c r="B64" s="149" t="s">
        <v>236</v>
      </c>
      <c r="C64" s="317" t="s">
        <v>176</v>
      </c>
      <c r="D64" s="317"/>
      <c r="E64" s="317"/>
      <c r="F64" s="317"/>
      <c r="G64" s="317"/>
      <c r="H64" s="319"/>
      <c r="I64" s="320">
        <v>0.3</v>
      </c>
      <c r="J64" s="320"/>
      <c r="K64" s="150">
        <v>2E-3</v>
      </c>
    </row>
    <row r="65" spans="2:13" ht="42.75" thickBot="1" x14ac:dyDescent="0.3">
      <c r="B65" s="155" t="s">
        <v>237</v>
      </c>
      <c r="C65" s="305" t="s">
        <v>177</v>
      </c>
      <c r="D65" s="305"/>
      <c r="E65" s="305"/>
      <c r="F65" s="305"/>
      <c r="G65" s="305"/>
      <c r="H65" s="124" t="s">
        <v>178</v>
      </c>
      <c r="I65" s="306">
        <v>0.3</v>
      </c>
      <c r="J65" s="306"/>
      <c r="K65" s="156">
        <v>3.0000000000000001E-3</v>
      </c>
      <c r="M65" s="66"/>
    </row>
    <row r="66" spans="2:13" ht="16.5" thickBot="1" x14ac:dyDescent="0.3">
      <c r="B66" s="308"/>
      <c r="C66" s="309"/>
      <c r="D66" s="309"/>
      <c r="E66" s="309"/>
      <c r="F66" s="309"/>
      <c r="G66" s="309"/>
      <c r="H66" s="309"/>
      <c r="I66" s="309"/>
      <c r="J66" s="309"/>
      <c r="K66" s="157">
        <v>1.0999999999999999E-2</v>
      </c>
    </row>
    <row r="67" spans="2:13" x14ac:dyDescent="0.25">
      <c r="B67" s="302"/>
      <c r="C67" s="303"/>
      <c r="D67" s="303"/>
      <c r="E67" s="303"/>
      <c r="F67" s="303"/>
      <c r="G67" s="303"/>
      <c r="H67" s="303"/>
      <c r="I67" s="303"/>
      <c r="J67" s="303"/>
      <c r="K67" s="304"/>
    </row>
    <row r="68" spans="2:13" x14ac:dyDescent="0.25">
      <c r="B68" s="298" t="s">
        <v>180</v>
      </c>
      <c r="C68" s="299"/>
      <c r="D68" s="299"/>
      <c r="E68" s="299"/>
      <c r="F68" s="299"/>
      <c r="G68" s="299"/>
      <c r="H68" s="299"/>
      <c r="I68" s="299"/>
      <c r="J68" s="299"/>
      <c r="K68" s="158">
        <f>K66+K57</f>
        <v>0.111</v>
      </c>
      <c r="M68" s="66"/>
    </row>
    <row r="69" spans="2:13" ht="16.5" thickBot="1" x14ac:dyDescent="0.3">
      <c r="B69" s="300" t="s">
        <v>181</v>
      </c>
      <c r="C69" s="301"/>
      <c r="D69" s="301"/>
      <c r="E69" s="301"/>
      <c r="F69" s="301"/>
      <c r="G69" s="301"/>
      <c r="H69" s="301"/>
      <c r="I69" s="301"/>
      <c r="J69" s="301"/>
      <c r="K69" s="144">
        <v>0.1129</v>
      </c>
    </row>
    <row r="70" spans="2:13" ht="16.5" thickBot="1" x14ac:dyDescent="0.3">
      <c r="B70" s="29"/>
      <c r="C70" s="307"/>
      <c r="D70" s="307"/>
      <c r="E70" s="307"/>
      <c r="F70" s="307"/>
      <c r="G70" s="307"/>
      <c r="H70" s="307"/>
      <c r="I70" s="307"/>
      <c r="J70" s="307"/>
      <c r="K70" s="307"/>
    </row>
    <row r="71" spans="2:13" x14ac:dyDescent="0.25">
      <c r="B71" s="29"/>
      <c r="C71" s="159" t="s">
        <v>182</v>
      </c>
      <c r="D71" s="160"/>
      <c r="E71" s="160"/>
      <c r="F71" s="160"/>
      <c r="G71" s="160"/>
      <c r="H71" s="160"/>
      <c r="I71" s="160"/>
      <c r="J71" s="161"/>
      <c r="K71" s="162">
        <f>J45+K69</f>
        <v>0.25240256814650097</v>
      </c>
      <c r="M71" s="208"/>
    </row>
    <row r="72" spans="2:13" x14ac:dyDescent="0.25">
      <c r="B72" s="47"/>
      <c r="C72" s="163" t="s">
        <v>183</v>
      </c>
      <c r="D72" s="164"/>
      <c r="E72" s="164"/>
      <c r="F72" s="164"/>
      <c r="G72" s="164"/>
      <c r="H72" s="164"/>
      <c r="I72" s="164"/>
      <c r="J72" s="122"/>
      <c r="K72" s="165">
        <v>0.01</v>
      </c>
      <c r="M72" s="208"/>
    </row>
    <row r="73" spans="2:13" x14ac:dyDescent="0.25">
      <c r="B73" s="47"/>
      <c r="C73" s="163" t="s">
        <v>184</v>
      </c>
      <c r="D73" s="164"/>
      <c r="E73" s="164"/>
      <c r="F73" s="164"/>
      <c r="G73" s="164"/>
      <c r="H73" s="164"/>
      <c r="I73" s="164"/>
      <c r="J73" s="122"/>
      <c r="K73" s="165">
        <v>0.05</v>
      </c>
      <c r="M73" s="208"/>
    </row>
    <row r="74" spans="2:13" x14ac:dyDescent="0.25">
      <c r="C74" s="166"/>
      <c r="D74" s="106"/>
      <c r="E74" s="106"/>
      <c r="F74" s="106"/>
      <c r="G74" s="106"/>
      <c r="H74" s="106"/>
      <c r="I74" s="106"/>
      <c r="J74" s="106"/>
      <c r="K74" s="167"/>
      <c r="M74" s="208"/>
    </row>
    <row r="75" spans="2:13" x14ac:dyDescent="0.25">
      <c r="B75" s="29"/>
      <c r="C75" s="163" t="s">
        <v>186</v>
      </c>
      <c r="D75" s="164"/>
      <c r="E75" s="164"/>
      <c r="F75" s="164"/>
      <c r="G75" s="164"/>
      <c r="H75" s="164"/>
      <c r="I75" s="164"/>
      <c r="J75" s="122"/>
      <c r="K75" s="165">
        <f>(K71+K72+K73)</f>
        <v>0.31240256814650097</v>
      </c>
      <c r="M75" s="208"/>
    </row>
    <row r="76" spans="2:13" x14ac:dyDescent="0.25">
      <c r="C76" s="166"/>
      <c r="D76" s="106"/>
      <c r="E76" s="106"/>
      <c r="F76" s="106"/>
      <c r="G76" s="106"/>
      <c r="H76" s="106"/>
      <c r="I76" s="106"/>
      <c r="J76" s="106"/>
      <c r="K76" s="167"/>
      <c r="M76" s="208"/>
    </row>
    <row r="77" spans="2:13" ht="16.5" thickBot="1" x14ac:dyDescent="0.3">
      <c r="B77" s="47"/>
      <c r="C77" s="168"/>
      <c r="D77" s="169"/>
      <c r="E77" s="169"/>
      <c r="F77" s="169"/>
      <c r="G77" s="169"/>
      <c r="H77" s="169"/>
      <c r="I77" s="169"/>
      <c r="J77" s="170"/>
      <c r="K77" s="171"/>
    </row>
  </sheetData>
  <mergeCells count="101">
    <mergeCell ref="B43:I43"/>
    <mergeCell ref="B45:I45"/>
    <mergeCell ref="B8:F8"/>
    <mergeCell ref="E14:F14"/>
    <mergeCell ref="H14:I14"/>
    <mergeCell ref="G7:M7"/>
    <mergeCell ref="G8:M8"/>
    <mergeCell ref="B11:M11"/>
    <mergeCell ref="B12:B13"/>
    <mergeCell ref="C12:C13"/>
    <mergeCell ref="D12:D13"/>
    <mergeCell ref="B10:M10"/>
    <mergeCell ref="E20:F20"/>
    <mergeCell ref="H20:I20"/>
    <mergeCell ref="E17:F17"/>
    <mergeCell ref="H17:I17"/>
    <mergeCell ref="E18:F18"/>
    <mergeCell ref="H18:I18"/>
    <mergeCell ref="E19:F19"/>
    <mergeCell ref="H19:I19"/>
    <mergeCell ref="C31:H31"/>
    <mergeCell ref="C32:H32"/>
    <mergeCell ref="E21:F21"/>
    <mergeCell ref="H21:I21"/>
    <mergeCell ref="B2:M2"/>
    <mergeCell ref="B3:M3"/>
    <mergeCell ref="B5:M5"/>
    <mergeCell ref="B4:M4"/>
    <mergeCell ref="B7:F7"/>
    <mergeCell ref="E15:F15"/>
    <mergeCell ref="H15:I15"/>
    <mergeCell ref="E16:F16"/>
    <mergeCell ref="H16:I16"/>
    <mergeCell ref="E12:F13"/>
    <mergeCell ref="H12:I12"/>
    <mergeCell ref="H13:I13"/>
    <mergeCell ref="E22:F22"/>
    <mergeCell ref="H22:I22"/>
    <mergeCell ref="H23:I23"/>
    <mergeCell ref="H24:I24"/>
    <mergeCell ref="E25:F25"/>
    <mergeCell ref="H25:I25"/>
    <mergeCell ref="J31:K31"/>
    <mergeCell ref="J32:K32"/>
    <mergeCell ref="J33:K33"/>
    <mergeCell ref="B27:K27"/>
    <mergeCell ref="J30:K30"/>
    <mergeCell ref="C30:H30"/>
    <mergeCell ref="B29:M29"/>
    <mergeCell ref="J37:K37"/>
    <mergeCell ref="J38:K38"/>
    <mergeCell ref="C33:H33"/>
    <mergeCell ref="B40:J40"/>
    <mergeCell ref="B42:J42"/>
    <mergeCell ref="C34:H34"/>
    <mergeCell ref="C35:H35"/>
    <mergeCell ref="C36:H36"/>
    <mergeCell ref="C37:H37"/>
    <mergeCell ref="C38:H38"/>
    <mergeCell ref="J34:K34"/>
    <mergeCell ref="J35:K35"/>
    <mergeCell ref="J36:K36"/>
    <mergeCell ref="B39:K39"/>
    <mergeCell ref="B41:I41"/>
    <mergeCell ref="C49:D49"/>
    <mergeCell ref="F49:G49"/>
    <mergeCell ref="I49:J49"/>
    <mergeCell ref="B47:K47"/>
    <mergeCell ref="C59:K59"/>
    <mergeCell ref="I50:J50"/>
    <mergeCell ref="I51:J51"/>
    <mergeCell ref="I52:J52"/>
    <mergeCell ref="I53:J53"/>
    <mergeCell ref="I54:J54"/>
    <mergeCell ref="I55:J55"/>
    <mergeCell ref="I56:J56"/>
    <mergeCell ref="C57:J57"/>
    <mergeCell ref="B1:M1"/>
    <mergeCell ref="B68:J68"/>
    <mergeCell ref="B69:J69"/>
    <mergeCell ref="B67:K67"/>
    <mergeCell ref="C65:G65"/>
    <mergeCell ref="I65:J65"/>
    <mergeCell ref="C70:K70"/>
    <mergeCell ref="B66:J66"/>
    <mergeCell ref="E23:F23"/>
    <mergeCell ref="E24:F24"/>
    <mergeCell ref="C60:G60"/>
    <mergeCell ref="I60:J60"/>
    <mergeCell ref="C61:G61"/>
    <mergeCell ref="H61:H64"/>
    <mergeCell ref="I61:J61"/>
    <mergeCell ref="C62:G62"/>
    <mergeCell ref="I62:J62"/>
    <mergeCell ref="C63:G63"/>
    <mergeCell ref="I63:J63"/>
    <mergeCell ref="C64:G64"/>
    <mergeCell ref="I64:J64"/>
    <mergeCell ref="B44:J44"/>
    <mergeCell ref="B46:J46"/>
    <mergeCell ref="C48:K48"/>
  </mergeCells>
  <printOptions horizontalCentered="1"/>
  <pageMargins left="0.70866141732283472" right="0.70866141732283472" top="0.74803149606299213" bottom="0.74803149606299213" header="0.31496062992125984" footer="0.31496062992125984"/>
  <pageSetup scale="7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A8157-5493-4687-A878-CE95FB3892BD}">
  <sheetPr>
    <pageSetUpPr fitToPage="1"/>
  </sheetPr>
  <dimension ref="A1:BT187"/>
  <sheetViews>
    <sheetView tabSelected="1" view="pageBreakPreview" zoomScaleNormal="85" zoomScaleSheetLayoutView="100" workbookViewId="0">
      <selection activeCell="B1" sqref="B1:H2"/>
    </sheetView>
  </sheetViews>
  <sheetFormatPr baseColWidth="10" defaultRowHeight="15.75" x14ac:dyDescent="0.25"/>
  <cols>
    <col min="1" max="1" width="2.625" style="2" customWidth="1"/>
    <col min="2" max="2" width="7" style="4" customWidth="1"/>
    <col min="3" max="3" width="12.5" style="4" customWidth="1"/>
    <col min="4" max="4" width="71.125" style="2" customWidth="1"/>
    <col min="5" max="5" width="10.5" style="4" customWidth="1"/>
    <col min="6" max="6" width="13.625" style="4" customWidth="1"/>
    <col min="7" max="7" width="21.875" style="260" bestFit="1" customWidth="1"/>
    <col min="8" max="8" width="22.875" style="64" customWidth="1"/>
    <col min="9" max="9" width="27.875" style="2" customWidth="1"/>
    <col min="10" max="10" width="13" style="2" customWidth="1"/>
    <col min="11" max="11" width="27.875" style="2" customWidth="1"/>
    <col min="12" max="12" width="13" style="2" customWidth="1"/>
    <col min="13" max="13" width="27.875" style="2" customWidth="1"/>
    <col min="14" max="14" width="13" style="2" customWidth="1"/>
    <col min="15" max="15" width="27.875" style="2" customWidth="1"/>
    <col min="16" max="16" width="13" style="2" customWidth="1"/>
    <col min="17" max="17" width="27.875" style="2" customWidth="1"/>
    <col min="18" max="18" width="13" style="2" customWidth="1"/>
    <col min="19" max="19" width="27.875" style="2" customWidth="1"/>
    <col min="20" max="20" width="13" style="2" customWidth="1"/>
    <col min="21" max="21" width="27.875" style="271" customWidth="1"/>
    <col min="22" max="22" width="13" style="271" customWidth="1"/>
    <col min="23" max="23" width="27.875" style="2" customWidth="1"/>
    <col min="24" max="24" width="13" style="2" customWidth="1"/>
    <col min="25" max="25" width="27.875" style="271" customWidth="1"/>
    <col min="26" max="26" width="13" style="271" customWidth="1"/>
    <col min="27" max="27" width="27.875" style="2" customWidth="1"/>
    <col min="28" max="28" width="13" style="2" customWidth="1"/>
    <col min="29" max="29" width="27.875" style="271" customWidth="1"/>
    <col min="30" max="30" width="13" style="271" customWidth="1"/>
    <col min="31" max="31" width="27.875" style="2" customWidth="1"/>
    <col min="32" max="32" width="13" style="2" customWidth="1"/>
    <col min="33" max="33" width="27.875" style="271" customWidth="1"/>
    <col min="34" max="34" width="13" style="271" customWidth="1"/>
    <col min="35" max="35" width="27.875" style="271" customWidth="1"/>
    <col min="36" max="36" width="13" style="271" customWidth="1"/>
    <col min="37" max="37" width="27.875" style="2" customWidth="1"/>
    <col min="38" max="38" width="13" style="2" customWidth="1"/>
    <col min="39" max="39" width="27.875" style="2" customWidth="1"/>
    <col min="40" max="40" width="13" style="2" customWidth="1"/>
    <col min="41" max="41" width="27.875" style="271" customWidth="1"/>
    <col min="42" max="42" width="13" style="271" customWidth="1"/>
    <col min="43" max="43" width="27.875" style="2" customWidth="1"/>
    <col min="44" max="44" width="13" style="2" customWidth="1"/>
    <col min="45" max="45" width="27.875" style="2" customWidth="1"/>
    <col min="46" max="46" width="13" style="2" customWidth="1"/>
    <col min="47" max="47" width="27.875" style="2" customWidth="1"/>
    <col min="48" max="48" width="13" style="2" customWidth="1"/>
    <col min="49" max="49" width="27.875" style="2" customWidth="1"/>
    <col min="50" max="50" width="13" style="2" customWidth="1"/>
    <col min="51" max="51" width="27.875" style="2" bestFit="1" customWidth="1"/>
    <col min="52" max="52" width="13" style="2" bestFit="1" customWidth="1"/>
    <col min="53" max="53" width="27.875" style="2" bestFit="1" customWidth="1"/>
    <col min="54" max="54" width="13" style="2" bestFit="1" customWidth="1"/>
    <col min="55" max="55" width="27.875" style="2" bestFit="1" customWidth="1"/>
    <col min="56" max="56" width="13" style="2" bestFit="1" customWidth="1"/>
    <col min="57" max="57" width="27.875" style="271" bestFit="1" customWidth="1"/>
    <col min="58" max="58" width="13" style="271" bestFit="1" customWidth="1"/>
    <col min="59" max="59" width="27.875" style="2" bestFit="1" customWidth="1"/>
    <col min="60" max="60" width="13" style="2" bestFit="1" customWidth="1"/>
    <col min="61" max="61" width="27.875" style="2" bestFit="1" customWidth="1"/>
    <col min="62" max="62" width="13" style="2" bestFit="1" customWidth="1"/>
    <col min="63" max="63" width="27.875" style="271" customWidth="1"/>
    <col min="64" max="64" width="13" style="271" customWidth="1"/>
    <col min="65" max="65" width="27.875" style="2" customWidth="1"/>
    <col min="66" max="66" width="13" style="2" customWidth="1"/>
    <col min="67" max="67" width="27.875" style="271" customWidth="1"/>
    <col min="68" max="68" width="13" style="271" customWidth="1"/>
    <col min="69" max="69" width="27.875" style="2" customWidth="1"/>
    <col min="70" max="70" width="13" style="2" customWidth="1"/>
    <col min="71" max="71" width="27.875" style="2" customWidth="1"/>
    <col min="72" max="72" width="13" style="2" customWidth="1"/>
    <col min="73" max="16384" width="11" style="2"/>
  </cols>
  <sheetData>
    <row r="1" spans="1:72" ht="64.5" customHeight="1" thickBot="1" x14ac:dyDescent="0.3">
      <c r="B1" s="502"/>
      <c r="C1" s="502"/>
      <c r="D1" s="502"/>
      <c r="E1" s="502"/>
      <c r="F1" s="502"/>
      <c r="G1" s="502"/>
      <c r="H1" s="503"/>
      <c r="I1" s="445" t="s">
        <v>390</v>
      </c>
      <c r="J1" s="446"/>
      <c r="K1" s="445" t="s">
        <v>391</v>
      </c>
      <c r="L1" s="446"/>
      <c r="M1" s="445" t="s">
        <v>392</v>
      </c>
      <c r="N1" s="446"/>
      <c r="O1" s="447" t="s">
        <v>393</v>
      </c>
      <c r="P1" s="448"/>
      <c r="Q1" s="445" t="s">
        <v>394</v>
      </c>
      <c r="R1" s="446"/>
      <c r="S1" s="447" t="s">
        <v>395</v>
      </c>
      <c r="T1" s="448"/>
      <c r="U1" s="450" t="s">
        <v>396</v>
      </c>
      <c r="V1" s="451"/>
      <c r="W1" s="445" t="s">
        <v>397</v>
      </c>
      <c r="X1" s="446"/>
      <c r="Y1" s="452" t="s">
        <v>398</v>
      </c>
      <c r="Z1" s="453"/>
      <c r="AA1" s="447" t="s">
        <v>399</v>
      </c>
      <c r="AB1" s="448"/>
      <c r="AC1" s="450" t="s">
        <v>400</v>
      </c>
      <c r="AD1" s="451"/>
      <c r="AE1" s="447" t="s">
        <v>401</v>
      </c>
      <c r="AF1" s="448"/>
      <c r="AG1" s="452" t="s">
        <v>402</v>
      </c>
      <c r="AH1" s="453"/>
      <c r="AI1" s="452" t="s">
        <v>403</v>
      </c>
      <c r="AJ1" s="453"/>
      <c r="AK1" s="445" t="s">
        <v>404</v>
      </c>
      <c r="AL1" s="446"/>
      <c r="AM1" s="447" t="s">
        <v>405</v>
      </c>
      <c r="AN1" s="448"/>
      <c r="AO1" s="452" t="s">
        <v>406</v>
      </c>
      <c r="AP1" s="453"/>
      <c r="AQ1" s="447" t="s">
        <v>407</v>
      </c>
      <c r="AR1" s="448"/>
      <c r="AS1" s="445" t="s">
        <v>408</v>
      </c>
      <c r="AT1" s="446"/>
      <c r="AU1" s="445" t="s">
        <v>409</v>
      </c>
      <c r="AV1" s="446"/>
      <c r="AW1" s="447" t="s">
        <v>410</v>
      </c>
      <c r="AX1" s="448"/>
      <c r="AY1" s="445" t="s">
        <v>411</v>
      </c>
      <c r="AZ1" s="446"/>
      <c r="BA1" s="445" t="s">
        <v>412</v>
      </c>
      <c r="BB1" s="446"/>
      <c r="BC1" s="447" t="s">
        <v>413</v>
      </c>
      <c r="BD1" s="448"/>
      <c r="BE1" s="452" t="s">
        <v>414</v>
      </c>
      <c r="BF1" s="453"/>
      <c r="BG1" s="447" t="s">
        <v>415</v>
      </c>
      <c r="BH1" s="448"/>
      <c r="BI1" s="445" t="s">
        <v>416</v>
      </c>
      <c r="BJ1" s="446"/>
      <c r="BK1" s="452" t="s">
        <v>417</v>
      </c>
      <c r="BL1" s="453"/>
      <c r="BM1" s="447" t="s">
        <v>418</v>
      </c>
      <c r="BN1" s="448"/>
      <c r="BO1" s="452" t="s">
        <v>419</v>
      </c>
      <c r="BP1" s="453"/>
      <c r="BQ1" s="447" t="s">
        <v>420</v>
      </c>
      <c r="BR1" s="448"/>
      <c r="BS1" s="445" t="s">
        <v>421</v>
      </c>
      <c r="BT1" s="446"/>
    </row>
    <row r="2" spans="1:72" ht="64.5" customHeight="1" thickBot="1" x14ac:dyDescent="0.3">
      <c r="B2" s="273"/>
      <c r="C2" s="273"/>
      <c r="D2" s="273"/>
      <c r="E2" s="273"/>
      <c r="F2" s="273"/>
      <c r="G2" s="273"/>
      <c r="H2" s="504"/>
      <c r="I2" s="500" t="s">
        <v>431</v>
      </c>
      <c r="J2" s="501"/>
      <c r="K2" s="500" t="s">
        <v>432</v>
      </c>
      <c r="L2" s="501"/>
      <c r="M2" s="500" t="s">
        <v>433</v>
      </c>
      <c r="N2" s="501"/>
      <c r="O2" s="500" t="s">
        <v>434</v>
      </c>
      <c r="P2" s="501"/>
      <c r="Q2" s="500" t="s">
        <v>435</v>
      </c>
      <c r="R2" s="501"/>
      <c r="S2" s="500" t="s">
        <v>436</v>
      </c>
      <c r="T2" s="501"/>
      <c r="U2" s="498" t="s">
        <v>437</v>
      </c>
      <c r="V2" s="499"/>
      <c r="W2" s="500" t="s">
        <v>438</v>
      </c>
      <c r="X2" s="501"/>
      <c r="Y2" s="498" t="s">
        <v>439</v>
      </c>
      <c r="Z2" s="499"/>
      <c r="AA2" s="500" t="s">
        <v>460</v>
      </c>
      <c r="AB2" s="501"/>
      <c r="AC2" s="498" t="s">
        <v>461</v>
      </c>
      <c r="AD2" s="499"/>
      <c r="AE2" s="500" t="s">
        <v>440</v>
      </c>
      <c r="AF2" s="501"/>
      <c r="AG2" s="498" t="s">
        <v>441</v>
      </c>
      <c r="AH2" s="499"/>
      <c r="AI2" s="498" t="s">
        <v>442</v>
      </c>
      <c r="AJ2" s="499"/>
      <c r="AK2" s="500" t="s">
        <v>443</v>
      </c>
      <c r="AL2" s="501"/>
      <c r="AM2" s="500" t="s">
        <v>444</v>
      </c>
      <c r="AN2" s="501"/>
      <c r="AO2" s="498" t="s">
        <v>445</v>
      </c>
      <c r="AP2" s="499"/>
      <c r="AQ2" s="500" t="s">
        <v>446</v>
      </c>
      <c r="AR2" s="501"/>
      <c r="AS2" s="500" t="s">
        <v>447</v>
      </c>
      <c r="AT2" s="501"/>
      <c r="AU2" s="500" t="s">
        <v>448</v>
      </c>
      <c r="AV2" s="501"/>
      <c r="AW2" s="500" t="s">
        <v>449</v>
      </c>
      <c r="AX2" s="501"/>
      <c r="AY2" s="500" t="s">
        <v>450</v>
      </c>
      <c r="AZ2" s="501"/>
      <c r="BA2" s="500" t="s">
        <v>451</v>
      </c>
      <c r="BB2" s="501"/>
      <c r="BC2" s="500" t="s">
        <v>452</v>
      </c>
      <c r="BD2" s="501"/>
      <c r="BE2" s="498" t="s">
        <v>453</v>
      </c>
      <c r="BF2" s="499"/>
      <c r="BG2" s="500" t="s">
        <v>454</v>
      </c>
      <c r="BH2" s="501"/>
      <c r="BI2" s="500" t="s">
        <v>455</v>
      </c>
      <c r="BJ2" s="501"/>
      <c r="BK2" s="498" t="s">
        <v>456</v>
      </c>
      <c r="BL2" s="499"/>
      <c r="BM2" s="500" t="s">
        <v>457</v>
      </c>
      <c r="BN2" s="501"/>
      <c r="BO2" s="498" t="s">
        <v>458</v>
      </c>
      <c r="BP2" s="499"/>
      <c r="BQ2" s="500" t="s">
        <v>459</v>
      </c>
      <c r="BR2" s="501"/>
      <c r="BS2" s="500" t="s">
        <v>447</v>
      </c>
      <c r="BT2" s="501"/>
    </row>
    <row r="3" spans="1:72" s="1" customFormat="1" ht="15.75" customHeight="1" x14ac:dyDescent="0.2">
      <c r="B3" s="456" t="s">
        <v>219</v>
      </c>
      <c r="C3" s="457"/>
      <c r="D3" s="457"/>
      <c r="E3" s="457"/>
      <c r="F3" s="457"/>
      <c r="G3" s="457"/>
      <c r="H3" s="457"/>
      <c r="I3" s="454" t="s">
        <v>422</v>
      </c>
      <c r="J3" s="455"/>
      <c r="K3" s="454" t="s">
        <v>422</v>
      </c>
      <c r="L3" s="455"/>
      <c r="M3" s="454" t="s">
        <v>422</v>
      </c>
      <c r="N3" s="455"/>
      <c r="O3" s="454" t="s">
        <v>422</v>
      </c>
      <c r="P3" s="455"/>
      <c r="Q3" s="454" t="s">
        <v>422</v>
      </c>
      <c r="R3" s="455"/>
      <c r="S3" s="454" t="s">
        <v>422</v>
      </c>
      <c r="T3" s="455"/>
      <c r="U3" s="466" t="s">
        <v>422</v>
      </c>
      <c r="V3" s="467"/>
      <c r="W3" s="454" t="s">
        <v>422</v>
      </c>
      <c r="X3" s="455"/>
      <c r="Y3" s="466" t="s">
        <v>422</v>
      </c>
      <c r="Z3" s="467"/>
      <c r="AA3" s="454" t="s">
        <v>422</v>
      </c>
      <c r="AB3" s="455"/>
      <c r="AC3" s="466" t="s">
        <v>422</v>
      </c>
      <c r="AD3" s="467"/>
      <c r="AE3" s="454" t="s">
        <v>422</v>
      </c>
      <c r="AF3" s="455"/>
      <c r="AG3" s="466" t="s">
        <v>422</v>
      </c>
      <c r="AH3" s="467"/>
      <c r="AI3" s="466" t="s">
        <v>422</v>
      </c>
      <c r="AJ3" s="467"/>
      <c r="AK3" s="454" t="s">
        <v>422</v>
      </c>
      <c r="AL3" s="455"/>
      <c r="AM3" s="454" t="s">
        <v>422</v>
      </c>
      <c r="AN3" s="455"/>
      <c r="AO3" s="466" t="s">
        <v>422</v>
      </c>
      <c r="AP3" s="467"/>
      <c r="AQ3" s="454" t="s">
        <v>422</v>
      </c>
      <c r="AR3" s="455"/>
      <c r="AS3" s="454" t="s">
        <v>422</v>
      </c>
      <c r="AT3" s="455"/>
      <c r="AU3" s="454" t="s">
        <v>422</v>
      </c>
      <c r="AV3" s="455"/>
      <c r="AW3" s="454" t="s">
        <v>422</v>
      </c>
      <c r="AX3" s="455"/>
      <c r="AY3" s="454" t="s">
        <v>422</v>
      </c>
      <c r="AZ3" s="455"/>
      <c r="BA3" s="454" t="s">
        <v>422</v>
      </c>
      <c r="BB3" s="455"/>
      <c r="BC3" s="454" t="s">
        <v>422</v>
      </c>
      <c r="BD3" s="455"/>
      <c r="BE3" s="466" t="s">
        <v>422</v>
      </c>
      <c r="BF3" s="467"/>
      <c r="BG3" s="454" t="s">
        <v>422</v>
      </c>
      <c r="BH3" s="455"/>
      <c r="BI3" s="454" t="s">
        <v>422</v>
      </c>
      <c r="BJ3" s="455"/>
      <c r="BK3" s="466" t="s">
        <v>422</v>
      </c>
      <c r="BL3" s="467"/>
      <c r="BM3" s="454" t="s">
        <v>422</v>
      </c>
      <c r="BN3" s="455"/>
      <c r="BO3" s="466" t="s">
        <v>422</v>
      </c>
      <c r="BP3" s="467"/>
      <c r="BQ3" s="454" t="s">
        <v>422</v>
      </c>
      <c r="BR3" s="455"/>
      <c r="BS3" s="454" t="s">
        <v>422</v>
      </c>
      <c r="BT3" s="455"/>
    </row>
    <row r="4" spans="1:72" s="1" customFormat="1" ht="15.75" customHeight="1" x14ac:dyDescent="0.2">
      <c r="B4" s="458"/>
      <c r="C4" s="459"/>
      <c r="D4" s="459"/>
      <c r="E4" s="459"/>
      <c r="F4" s="459"/>
      <c r="G4" s="459"/>
      <c r="H4" s="459"/>
      <c r="I4" s="221" t="s">
        <v>423</v>
      </c>
      <c r="J4" s="222" t="s">
        <v>424</v>
      </c>
      <c r="K4" s="221" t="s">
        <v>423</v>
      </c>
      <c r="L4" s="222" t="s">
        <v>424</v>
      </c>
      <c r="M4" s="221" t="s">
        <v>423</v>
      </c>
      <c r="N4" s="222" t="s">
        <v>424</v>
      </c>
      <c r="O4" s="221" t="s">
        <v>423</v>
      </c>
      <c r="P4" s="222" t="s">
        <v>424</v>
      </c>
      <c r="Q4" s="221" t="s">
        <v>423</v>
      </c>
      <c r="R4" s="222" t="s">
        <v>424</v>
      </c>
      <c r="S4" s="221" t="s">
        <v>423</v>
      </c>
      <c r="T4" s="222" t="s">
        <v>424</v>
      </c>
      <c r="U4" s="261" t="s">
        <v>423</v>
      </c>
      <c r="V4" s="262" t="s">
        <v>424</v>
      </c>
      <c r="W4" s="221" t="s">
        <v>423</v>
      </c>
      <c r="X4" s="222" t="s">
        <v>424</v>
      </c>
      <c r="Y4" s="261" t="s">
        <v>423</v>
      </c>
      <c r="Z4" s="262" t="s">
        <v>424</v>
      </c>
      <c r="AA4" s="221" t="s">
        <v>423</v>
      </c>
      <c r="AB4" s="222" t="s">
        <v>424</v>
      </c>
      <c r="AC4" s="261" t="s">
        <v>423</v>
      </c>
      <c r="AD4" s="262" t="s">
        <v>424</v>
      </c>
      <c r="AE4" s="221" t="s">
        <v>423</v>
      </c>
      <c r="AF4" s="222" t="s">
        <v>424</v>
      </c>
      <c r="AG4" s="261" t="s">
        <v>423</v>
      </c>
      <c r="AH4" s="262" t="s">
        <v>424</v>
      </c>
      <c r="AI4" s="261" t="s">
        <v>423</v>
      </c>
      <c r="AJ4" s="262" t="s">
        <v>424</v>
      </c>
      <c r="AK4" s="221" t="s">
        <v>423</v>
      </c>
      <c r="AL4" s="222" t="s">
        <v>424</v>
      </c>
      <c r="AM4" s="221" t="s">
        <v>423</v>
      </c>
      <c r="AN4" s="222" t="s">
        <v>424</v>
      </c>
      <c r="AO4" s="261" t="s">
        <v>423</v>
      </c>
      <c r="AP4" s="262" t="s">
        <v>424</v>
      </c>
      <c r="AQ4" s="221" t="s">
        <v>423</v>
      </c>
      <c r="AR4" s="222" t="s">
        <v>424</v>
      </c>
      <c r="AS4" s="221" t="s">
        <v>423</v>
      </c>
      <c r="AT4" s="222" t="s">
        <v>424</v>
      </c>
      <c r="AU4" s="221" t="s">
        <v>423</v>
      </c>
      <c r="AV4" s="222" t="s">
        <v>424</v>
      </c>
      <c r="AW4" s="221" t="s">
        <v>423</v>
      </c>
      <c r="AX4" s="222" t="s">
        <v>424</v>
      </c>
      <c r="AY4" s="221" t="s">
        <v>423</v>
      </c>
      <c r="AZ4" s="222" t="s">
        <v>424</v>
      </c>
      <c r="BA4" s="221" t="s">
        <v>423</v>
      </c>
      <c r="BB4" s="222" t="s">
        <v>424</v>
      </c>
      <c r="BC4" s="221" t="s">
        <v>423</v>
      </c>
      <c r="BD4" s="222" t="s">
        <v>424</v>
      </c>
      <c r="BE4" s="261" t="s">
        <v>423</v>
      </c>
      <c r="BF4" s="262" t="s">
        <v>424</v>
      </c>
      <c r="BG4" s="221" t="s">
        <v>423</v>
      </c>
      <c r="BH4" s="222" t="s">
        <v>424</v>
      </c>
      <c r="BI4" s="221" t="s">
        <v>423</v>
      </c>
      <c r="BJ4" s="222" t="s">
        <v>424</v>
      </c>
      <c r="BK4" s="261" t="s">
        <v>423</v>
      </c>
      <c r="BL4" s="262" t="s">
        <v>424</v>
      </c>
      <c r="BM4" s="221" t="s">
        <v>423</v>
      </c>
      <c r="BN4" s="222" t="s">
        <v>424</v>
      </c>
      <c r="BO4" s="261" t="s">
        <v>423</v>
      </c>
      <c r="BP4" s="262" t="s">
        <v>424</v>
      </c>
      <c r="BQ4" s="221" t="s">
        <v>423</v>
      </c>
      <c r="BR4" s="222" t="s">
        <v>424</v>
      </c>
      <c r="BS4" s="221" t="s">
        <v>423</v>
      </c>
      <c r="BT4" s="222" t="s">
        <v>424</v>
      </c>
    </row>
    <row r="5" spans="1:72" s="1" customFormat="1" ht="50.25" customHeight="1" thickBot="1" x14ac:dyDescent="0.25">
      <c r="B5" s="277" t="s">
        <v>358</v>
      </c>
      <c r="C5" s="278"/>
      <c r="D5" s="278"/>
      <c r="E5" s="278"/>
      <c r="F5" s="278"/>
      <c r="G5" s="278"/>
      <c r="H5" s="443"/>
      <c r="I5" s="557" t="s">
        <v>470</v>
      </c>
      <c r="J5" s="235"/>
      <c r="K5" s="557" t="s">
        <v>470</v>
      </c>
      <c r="L5" s="235"/>
      <c r="M5" s="557" t="s">
        <v>470</v>
      </c>
      <c r="N5" s="235"/>
      <c r="O5" s="557" t="s">
        <v>470</v>
      </c>
      <c r="P5" s="235"/>
      <c r="Q5" s="557" t="s">
        <v>470</v>
      </c>
      <c r="R5" s="235"/>
      <c r="S5" s="557" t="s">
        <v>470</v>
      </c>
      <c r="T5" s="235"/>
      <c r="U5" s="263"/>
      <c r="V5" s="558" t="s">
        <v>470</v>
      </c>
      <c r="W5" s="557" t="s">
        <v>470</v>
      </c>
      <c r="X5" s="235"/>
      <c r="Y5" s="263"/>
      <c r="Z5" s="558" t="s">
        <v>470</v>
      </c>
      <c r="AA5" s="557" t="s">
        <v>470</v>
      </c>
      <c r="AB5" s="235"/>
      <c r="AC5" s="263"/>
      <c r="AD5" s="558" t="s">
        <v>470</v>
      </c>
      <c r="AE5" s="557" t="s">
        <v>470</v>
      </c>
      <c r="AF5" s="235"/>
      <c r="AG5" s="559"/>
      <c r="AH5" s="558" t="s">
        <v>470</v>
      </c>
      <c r="AI5" s="559"/>
      <c r="AJ5" s="558" t="s">
        <v>470</v>
      </c>
      <c r="AK5" s="557" t="s">
        <v>470</v>
      </c>
      <c r="AL5" s="235"/>
      <c r="AM5" s="557" t="s">
        <v>470</v>
      </c>
      <c r="AN5" s="235"/>
      <c r="AO5" s="263"/>
      <c r="AP5" s="558" t="s">
        <v>470</v>
      </c>
      <c r="AQ5" s="557" t="s">
        <v>470</v>
      </c>
      <c r="AR5" s="235"/>
      <c r="AS5" s="557" t="s">
        <v>470</v>
      </c>
      <c r="AT5" s="235"/>
      <c r="AU5" s="557" t="s">
        <v>470</v>
      </c>
      <c r="AV5" s="235"/>
      <c r="AW5" s="557" t="s">
        <v>470</v>
      </c>
      <c r="AX5" s="235"/>
      <c r="AY5" s="557" t="s">
        <v>470</v>
      </c>
      <c r="AZ5" s="235"/>
      <c r="BA5" s="557" t="s">
        <v>470</v>
      </c>
      <c r="BB5" s="235"/>
      <c r="BC5" s="557" t="s">
        <v>470</v>
      </c>
      <c r="BD5" s="235"/>
      <c r="BE5" s="263"/>
      <c r="BF5" s="558" t="s">
        <v>470</v>
      </c>
      <c r="BG5" s="557" t="s">
        <v>470</v>
      </c>
      <c r="BH5" s="235"/>
      <c r="BI5" s="557" t="s">
        <v>470</v>
      </c>
      <c r="BJ5" s="235"/>
      <c r="BK5" s="263"/>
      <c r="BL5" s="558" t="s">
        <v>470</v>
      </c>
      <c r="BM5" s="557" t="s">
        <v>470</v>
      </c>
      <c r="BN5" s="235"/>
      <c r="BO5" s="559"/>
      <c r="BP5" s="558" t="s">
        <v>470</v>
      </c>
      <c r="BQ5" s="557" t="s">
        <v>470</v>
      </c>
      <c r="BR5" s="235"/>
      <c r="BS5" s="557" t="s">
        <v>470</v>
      </c>
      <c r="BT5" s="235"/>
    </row>
    <row r="6" spans="1:72" s="1" customFormat="1" x14ac:dyDescent="0.25">
      <c r="B6" s="284"/>
      <c r="C6" s="285"/>
      <c r="D6" s="285"/>
      <c r="E6" s="285"/>
      <c r="F6" s="285"/>
      <c r="G6" s="285"/>
      <c r="H6" s="285"/>
      <c r="I6" s="460" t="s">
        <v>425</v>
      </c>
      <c r="J6" s="463" t="s">
        <v>426</v>
      </c>
      <c r="K6" s="460" t="s">
        <v>425</v>
      </c>
      <c r="L6" s="463" t="s">
        <v>426</v>
      </c>
      <c r="M6" s="460" t="s">
        <v>425</v>
      </c>
      <c r="N6" s="463" t="s">
        <v>426</v>
      </c>
      <c r="O6" s="460" t="s">
        <v>425</v>
      </c>
      <c r="P6" s="463" t="s">
        <v>426</v>
      </c>
      <c r="Q6" s="460" t="s">
        <v>425</v>
      </c>
      <c r="R6" s="463" t="s">
        <v>426</v>
      </c>
      <c r="S6" s="460" t="s">
        <v>425</v>
      </c>
      <c r="T6" s="463" t="s">
        <v>426</v>
      </c>
      <c r="U6" s="468" t="s">
        <v>425</v>
      </c>
      <c r="V6" s="471" t="s">
        <v>426</v>
      </c>
      <c r="W6" s="460" t="s">
        <v>425</v>
      </c>
      <c r="X6" s="463" t="s">
        <v>426</v>
      </c>
      <c r="Y6" s="468" t="s">
        <v>425</v>
      </c>
      <c r="Z6" s="471" t="s">
        <v>426</v>
      </c>
      <c r="AA6" s="460" t="s">
        <v>425</v>
      </c>
      <c r="AB6" s="463" t="s">
        <v>426</v>
      </c>
      <c r="AC6" s="468" t="s">
        <v>425</v>
      </c>
      <c r="AD6" s="471" t="s">
        <v>426</v>
      </c>
      <c r="AE6" s="460" t="s">
        <v>425</v>
      </c>
      <c r="AF6" s="463" t="s">
        <v>426</v>
      </c>
      <c r="AG6" s="468" t="s">
        <v>425</v>
      </c>
      <c r="AH6" s="471" t="s">
        <v>426</v>
      </c>
      <c r="AI6" s="468" t="s">
        <v>425</v>
      </c>
      <c r="AJ6" s="471" t="s">
        <v>426</v>
      </c>
      <c r="AK6" s="460" t="s">
        <v>425</v>
      </c>
      <c r="AL6" s="463" t="s">
        <v>426</v>
      </c>
      <c r="AM6" s="460" t="s">
        <v>425</v>
      </c>
      <c r="AN6" s="463" t="s">
        <v>426</v>
      </c>
      <c r="AO6" s="468" t="s">
        <v>425</v>
      </c>
      <c r="AP6" s="471" t="s">
        <v>426</v>
      </c>
      <c r="AQ6" s="460" t="s">
        <v>425</v>
      </c>
      <c r="AR6" s="463" t="s">
        <v>426</v>
      </c>
      <c r="AS6" s="460" t="s">
        <v>425</v>
      </c>
      <c r="AT6" s="463" t="s">
        <v>426</v>
      </c>
      <c r="AU6" s="460" t="s">
        <v>425</v>
      </c>
      <c r="AV6" s="463" t="s">
        <v>426</v>
      </c>
      <c r="AW6" s="460" t="s">
        <v>425</v>
      </c>
      <c r="AX6" s="463" t="s">
        <v>426</v>
      </c>
      <c r="AY6" s="460" t="s">
        <v>425</v>
      </c>
      <c r="AZ6" s="463" t="s">
        <v>426</v>
      </c>
      <c r="BA6" s="460" t="s">
        <v>425</v>
      </c>
      <c r="BB6" s="463" t="s">
        <v>426</v>
      </c>
      <c r="BC6" s="460" t="s">
        <v>425</v>
      </c>
      <c r="BD6" s="463" t="s">
        <v>426</v>
      </c>
      <c r="BE6" s="468" t="s">
        <v>425</v>
      </c>
      <c r="BF6" s="471" t="s">
        <v>426</v>
      </c>
      <c r="BG6" s="460" t="s">
        <v>425</v>
      </c>
      <c r="BH6" s="463" t="s">
        <v>426</v>
      </c>
      <c r="BI6" s="460" t="s">
        <v>425</v>
      </c>
      <c r="BJ6" s="463" t="s">
        <v>426</v>
      </c>
      <c r="BK6" s="468" t="s">
        <v>425</v>
      </c>
      <c r="BL6" s="471" t="s">
        <v>426</v>
      </c>
      <c r="BM6" s="460" t="s">
        <v>425</v>
      </c>
      <c r="BN6" s="463" t="s">
        <v>426</v>
      </c>
      <c r="BO6" s="468" t="s">
        <v>425</v>
      </c>
      <c r="BP6" s="471" t="s">
        <v>426</v>
      </c>
      <c r="BQ6" s="460" t="s">
        <v>425</v>
      </c>
      <c r="BR6" s="463" t="s">
        <v>426</v>
      </c>
      <c r="BS6" s="460" t="s">
        <v>425</v>
      </c>
      <c r="BT6" s="463" t="s">
        <v>426</v>
      </c>
    </row>
    <row r="7" spans="1:72" s="1" customFormat="1" ht="27" customHeight="1" thickBot="1" x14ac:dyDescent="0.25">
      <c r="B7" s="280" t="s">
        <v>328</v>
      </c>
      <c r="C7" s="281"/>
      <c r="D7" s="281"/>
      <c r="E7" s="281"/>
      <c r="F7" s="281"/>
      <c r="G7" s="281"/>
      <c r="H7" s="444"/>
      <c r="I7" s="461"/>
      <c r="J7" s="464"/>
      <c r="K7" s="461"/>
      <c r="L7" s="464"/>
      <c r="M7" s="461"/>
      <c r="N7" s="464"/>
      <c r="O7" s="461"/>
      <c r="P7" s="464"/>
      <c r="Q7" s="461"/>
      <c r="R7" s="464"/>
      <c r="S7" s="461"/>
      <c r="T7" s="464"/>
      <c r="U7" s="469"/>
      <c r="V7" s="472"/>
      <c r="W7" s="461"/>
      <c r="X7" s="464"/>
      <c r="Y7" s="469"/>
      <c r="Z7" s="472"/>
      <c r="AA7" s="461"/>
      <c r="AB7" s="464"/>
      <c r="AC7" s="469"/>
      <c r="AD7" s="472"/>
      <c r="AE7" s="461"/>
      <c r="AF7" s="464"/>
      <c r="AG7" s="469"/>
      <c r="AH7" s="472"/>
      <c r="AI7" s="469"/>
      <c r="AJ7" s="472"/>
      <c r="AK7" s="461"/>
      <c r="AL7" s="464"/>
      <c r="AM7" s="461"/>
      <c r="AN7" s="464"/>
      <c r="AO7" s="469"/>
      <c r="AP7" s="472"/>
      <c r="AQ7" s="461"/>
      <c r="AR7" s="464"/>
      <c r="AS7" s="461"/>
      <c r="AT7" s="464"/>
      <c r="AU7" s="461"/>
      <c r="AV7" s="464"/>
      <c r="AW7" s="461"/>
      <c r="AX7" s="464"/>
      <c r="AY7" s="461"/>
      <c r="AZ7" s="464"/>
      <c r="BA7" s="461"/>
      <c r="BB7" s="464"/>
      <c r="BC7" s="461"/>
      <c r="BD7" s="464"/>
      <c r="BE7" s="469"/>
      <c r="BF7" s="472"/>
      <c r="BG7" s="461"/>
      <c r="BH7" s="464"/>
      <c r="BI7" s="461"/>
      <c r="BJ7" s="464"/>
      <c r="BK7" s="469"/>
      <c r="BL7" s="472"/>
      <c r="BM7" s="461"/>
      <c r="BN7" s="464"/>
      <c r="BO7" s="469"/>
      <c r="BP7" s="472"/>
      <c r="BQ7" s="461"/>
      <c r="BR7" s="464"/>
      <c r="BS7" s="461"/>
      <c r="BT7" s="464"/>
    </row>
    <row r="8" spans="1:72" s="1" customFormat="1" x14ac:dyDescent="0.2">
      <c r="B8" s="440"/>
      <c r="C8" s="441"/>
      <c r="D8" s="441"/>
      <c r="E8" s="441"/>
      <c r="F8" s="441"/>
      <c r="G8" s="441"/>
      <c r="H8" s="442"/>
      <c r="I8" s="461"/>
      <c r="J8" s="464"/>
      <c r="K8" s="461"/>
      <c r="L8" s="464"/>
      <c r="M8" s="461"/>
      <c r="N8" s="464"/>
      <c r="O8" s="461"/>
      <c r="P8" s="464"/>
      <c r="Q8" s="461"/>
      <c r="R8" s="464"/>
      <c r="S8" s="461"/>
      <c r="T8" s="464"/>
      <c r="U8" s="469"/>
      <c r="V8" s="472"/>
      <c r="W8" s="461"/>
      <c r="X8" s="464"/>
      <c r="Y8" s="469"/>
      <c r="Z8" s="472"/>
      <c r="AA8" s="461"/>
      <c r="AB8" s="464"/>
      <c r="AC8" s="469"/>
      <c r="AD8" s="472"/>
      <c r="AE8" s="461"/>
      <c r="AF8" s="464"/>
      <c r="AG8" s="469"/>
      <c r="AH8" s="472"/>
      <c r="AI8" s="469"/>
      <c r="AJ8" s="472"/>
      <c r="AK8" s="461"/>
      <c r="AL8" s="464"/>
      <c r="AM8" s="461"/>
      <c r="AN8" s="464"/>
      <c r="AO8" s="469"/>
      <c r="AP8" s="472"/>
      <c r="AQ8" s="461"/>
      <c r="AR8" s="464"/>
      <c r="AS8" s="461"/>
      <c r="AT8" s="464"/>
      <c r="AU8" s="461"/>
      <c r="AV8" s="464"/>
      <c r="AW8" s="461"/>
      <c r="AX8" s="464"/>
      <c r="AY8" s="461"/>
      <c r="AZ8" s="464"/>
      <c r="BA8" s="461"/>
      <c r="BB8" s="464"/>
      <c r="BC8" s="461"/>
      <c r="BD8" s="464"/>
      <c r="BE8" s="469"/>
      <c r="BF8" s="472"/>
      <c r="BG8" s="461"/>
      <c r="BH8" s="464"/>
      <c r="BI8" s="461"/>
      <c r="BJ8" s="464"/>
      <c r="BK8" s="469"/>
      <c r="BL8" s="472"/>
      <c r="BM8" s="461"/>
      <c r="BN8" s="464"/>
      <c r="BO8" s="469"/>
      <c r="BP8" s="472"/>
      <c r="BQ8" s="461"/>
      <c r="BR8" s="464"/>
      <c r="BS8" s="461"/>
      <c r="BT8" s="464"/>
    </row>
    <row r="9" spans="1:72" ht="19.5" thickBot="1" x14ac:dyDescent="0.35">
      <c r="B9" s="449" t="s">
        <v>329</v>
      </c>
      <c r="C9" s="287"/>
      <c r="D9" s="287"/>
      <c r="E9" s="287"/>
      <c r="F9" s="287"/>
      <c r="G9" s="287"/>
      <c r="H9" s="287"/>
      <c r="I9" s="461"/>
      <c r="J9" s="464"/>
      <c r="K9" s="461"/>
      <c r="L9" s="464"/>
      <c r="M9" s="461"/>
      <c r="N9" s="464"/>
      <c r="O9" s="461"/>
      <c r="P9" s="464"/>
      <c r="Q9" s="461"/>
      <c r="R9" s="464"/>
      <c r="S9" s="461"/>
      <c r="T9" s="464"/>
      <c r="U9" s="469"/>
      <c r="V9" s="472"/>
      <c r="W9" s="461"/>
      <c r="X9" s="464"/>
      <c r="Y9" s="469"/>
      <c r="Z9" s="472"/>
      <c r="AA9" s="461"/>
      <c r="AB9" s="464"/>
      <c r="AC9" s="469"/>
      <c r="AD9" s="472"/>
      <c r="AE9" s="461"/>
      <c r="AF9" s="464"/>
      <c r="AG9" s="469"/>
      <c r="AH9" s="472"/>
      <c r="AI9" s="469"/>
      <c r="AJ9" s="472"/>
      <c r="AK9" s="461"/>
      <c r="AL9" s="464"/>
      <c r="AM9" s="461"/>
      <c r="AN9" s="464"/>
      <c r="AO9" s="469"/>
      <c r="AP9" s="472"/>
      <c r="AQ9" s="461"/>
      <c r="AR9" s="464"/>
      <c r="AS9" s="461"/>
      <c r="AT9" s="464"/>
      <c r="AU9" s="461"/>
      <c r="AV9" s="464"/>
      <c r="AW9" s="461"/>
      <c r="AX9" s="464"/>
      <c r="AY9" s="461"/>
      <c r="AZ9" s="464"/>
      <c r="BA9" s="461"/>
      <c r="BB9" s="464"/>
      <c r="BC9" s="461"/>
      <c r="BD9" s="464"/>
      <c r="BE9" s="469"/>
      <c r="BF9" s="472"/>
      <c r="BG9" s="461"/>
      <c r="BH9" s="464"/>
      <c r="BI9" s="461"/>
      <c r="BJ9" s="464"/>
      <c r="BK9" s="469"/>
      <c r="BL9" s="472"/>
      <c r="BM9" s="461"/>
      <c r="BN9" s="464"/>
      <c r="BO9" s="469"/>
      <c r="BP9" s="472"/>
      <c r="BQ9" s="461"/>
      <c r="BR9" s="464"/>
      <c r="BS9" s="461"/>
      <c r="BT9" s="464"/>
    </row>
    <row r="10" spans="1:72" s="1" customFormat="1" ht="48" thickBot="1" x14ac:dyDescent="0.25">
      <c r="B10" s="76" t="s">
        <v>0</v>
      </c>
      <c r="C10" s="77" t="s">
        <v>296</v>
      </c>
      <c r="D10" s="78" t="s">
        <v>1</v>
      </c>
      <c r="E10" s="78" t="s">
        <v>2</v>
      </c>
      <c r="F10" s="78" t="s">
        <v>3</v>
      </c>
      <c r="G10" s="244" t="s">
        <v>297</v>
      </c>
      <c r="H10" s="223" t="s">
        <v>45</v>
      </c>
      <c r="I10" s="462"/>
      <c r="J10" s="465"/>
      <c r="K10" s="462"/>
      <c r="L10" s="465"/>
      <c r="M10" s="462"/>
      <c r="N10" s="465"/>
      <c r="O10" s="462"/>
      <c r="P10" s="465"/>
      <c r="Q10" s="462"/>
      <c r="R10" s="465"/>
      <c r="S10" s="462"/>
      <c r="T10" s="465"/>
      <c r="U10" s="470"/>
      <c r="V10" s="473"/>
      <c r="W10" s="462"/>
      <c r="X10" s="465"/>
      <c r="Y10" s="470"/>
      <c r="Z10" s="473"/>
      <c r="AA10" s="462"/>
      <c r="AB10" s="465"/>
      <c r="AC10" s="470"/>
      <c r="AD10" s="473"/>
      <c r="AE10" s="462"/>
      <c r="AF10" s="465"/>
      <c r="AG10" s="470"/>
      <c r="AH10" s="473"/>
      <c r="AI10" s="470"/>
      <c r="AJ10" s="473"/>
      <c r="AK10" s="462"/>
      <c r="AL10" s="465"/>
      <c r="AM10" s="462"/>
      <c r="AN10" s="465"/>
      <c r="AO10" s="470"/>
      <c r="AP10" s="473"/>
      <c r="AQ10" s="462"/>
      <c r="AR10" s="465"/>
      <c r="AS10" s="462"/>
      <c r="AT10" s="465"/>
      <c r="AU10" s="462"/>
      <c r="AV10" s="465"/>
      <c r="AW10" s="462"/>
      <c r="AX10" s="465"/>
      <c r="AY10" s="462"/>
      <c r="AZ10" s="465"/>
      <c r="BA10" s="462"/>
      <c r="BB10" s="465"/>
      <c r="BC10" s="462"/>
      <c r="BD10" s="465"/>
      <c r="BE10" s="470"/>
      <c r="BF10" s="473"/>
      <c r="BG10" s="462"/>
      <c r="BH10" s="465"/>
      <c r="BI10" s="462"/>
      <c r="BJ10" s="465"/>
      <c r="BK10" s="470"/>
      <c r="BL10" s="473"/>
      <c r="BM10" s="462"/>
      <c r="BN10" s="465"/>
      <c r="BO10" s="470"/>
      <c r="BP10" s="473"/>
      <c r="BQ10" s="462"/>
      <c r="BR10" s="465"/>
      <c r="BS10" s="462"/>
      <c r="BT10" s="465"/>
    </row>
    <row r="11" spans="1:72" x14ac:dyDescent="0.25">
      <c r="A11" s="173"/>
      <c r="B11" s="196">
        <v>1</v>
      </c>
      <c r="C11" s="197" t="s">
        <v>4</v>
      </c>
      <c r="D11" s="198" t="s">
        <v>206</v>
      </c>
      <c r="E11" s="198" t="s">
        <v>5</v>
      </c>
      <c r="F11" s="241" t="s">
        <v>427</v>
      </c>
      <c r="G11" s="245" t="s">
        <v>428</v>
      </c>
      <c r="H11" s="241" t="b">
        <f>+ISBLANK(G12)</f>
        <v>1</v>
      </c>
      <c r="I11" s="239"/>
      <c r="J11" s="240"/>
      <c r="K11" s="239"/>
      <c r="L11" s="240"/>
      <c r="M11" s="239"/>
      <c r="N11" s="240"/>
      <c r="O11" s="239"/>
      <c r="P11" s="240"/>
      <c r="Q11" s="239"/>
      <c r="R11" s="240"/>
      <c r="S11" s="239"/>
      <c r="T11" s="240"/>
      <c r="U11" s="264"/>
      <c r="V11" s="265"/>
      <c r="W11" s="239"/>
      <c r="X11" s="240"/>
      <c r="Y11" s="264"/>
      <c r="Z11" s="265"/>
      <c r="AA11" s="239"/>
      <c r="AB11" s="240"/>
      <c r="AC11" s="264"/>
      <c r="AD11" s="265"/>
      <c r="AE11" s="239"/>
      <c r="AF11" s="240"/>
      <c r="AG11" s="264"/>
      <c r="AH11" s="265"/>
      <c r="AI11" s="264"/>
      <c r="AJ11" s="265"/>
      <c r="AK11" s="239"/>
      <c r="AL11" s="240"/>
      <c r="AM11" s="239"/>
      <c r="AN11" s="240"/>
      <c r="AO11" s="264"/>
      <c r="AP11" s="265"/>
      <c r="AQ11" s="239"/>
      <c r="AR11" s="240"/>
      <c r="AS11" s="239"/>
      <c r="AT11" s="240"/>
      <c r="AU11" s="239"/>
      <c r="AV11" s="240"/>
      <c r="AW11" s="239"/>
      <c r="AX11" s="240"/>
      <c r="AY11" s="239"/>
      <c r="AZ11" s="240"/>
      <c r="BA11" s="239"/>
      <c r="BB11" s="240"/>
      <c r="BC11" s="239"/>
      <c r="BD11" s="240"/>
      <c r="BE11" s="264"/>
      <c r="BF11" s="265"/>
      <c r="BG11" s="239"/>
      <c r="BH11" s="240"/>
      <c r="BI11" s="239"/>
      <c r="BJ11" s="240"/>
      <c r="BK11" s="264"/>
      <c r="BL11" s="265"/>
      <c r="BM11" s="239"/>
      <c r="BN11" s="240"/>
      <c r="BO11" s="264"/>
      <c r="BP11" s="265"/>
      <c r="BQ11" s="239"/>
      <c r="BR11" s="240"/>
      <c r="BS11" s="239"/>
      <c r="BT11" s="240"/>
    </row>
    <row r="12" spans="1:72" x14ac:dyDescent="0.25">
      <c r="A12" s="173"/>
      <c r="B12" s="175">
        <v>1</v>
      </c>
      <c r="C12" s="176" t="s">
        <v>4</v>
      </c>
      <c r="D12" s="177" t="s">
        <v>7</v>
      </c>
      <c r="E12" s="178" t="s">
        <v>5</v>
      </c>
      <c r="F12" s="178" t="s">
        <v>6</v>
      </c>
      <c r="G12" s="246"/>
      <c r="H12" s="225"/>
      <c r="I12" s="236"/>
      <c r="J12" s="237"/>
      <c r="K12" s="236"/>
      <c r="L12" s="237"/>
      <c r="M12" s="236"/>
      <c r="N12" s="237"/>
      <c r="O12" s="236"/>
      <c r="P12" s="237"/>
      <c r="Q12" s="236"/>
      <c r="R12" s="237"/>
      <c r="S12" s="236"/>
      <c r="T12" s="237"/>
      <c r="U12" s="266"/>
      <c r="V12" s="267"/>
      <c r="W12" s="236"/>
      <c r="X12" s="237"/>
      <c r="Y12" s="266"/>
      <c r="Z12" s="267"/>
      <c r="AA12" s="236"/>
      <c r="AB12" s="237"/>
      <c r="AC12" s="266"/>
      <c r="AD12" s="267"/>
      <c r="AE12" s="236"/>
      <c r="AF12" s="237"/>
      <c r="AG12" s="266"/>
      <c r="AH12" s="267"/>
      <c r="AI12" s="266"/>
      <c r="AJ12" s="267"/>
      <c r="AK12" s="236"/>
      <c r="AL12" s="237"/>
      <c r="AM12" s="236"/>
      <c r="AN12" s="237"/>
      <c r="AO12" s="266"/>
      <c r="AP12" s="267"/>
      <c r="AQ12" s="236"/>
      <c r="AR12" s="237"/>
      <c r="AS12" s="236"/>
      <c r="AT12" s="237"/>
      <c r="AU12" s="236"/>
      <c r="AV12" s="237"/>
      <c r="AW12" s="236"/>
      <c r="AX12" s="237"/>
      <c r="AY12" s="236"/>
      <c r="AZ12" s="237"/>
      <c r="BA12" s="236"/>
      <c r="BB12" s="237"/>
      <c r="BC12" s="236"/>
      <c r="BD12" s="237"/>
      <c r="BE12" s="266"/>
      <c r="BF12" s="267"/>
      <c r="BG12" s="236"/>
      <c r="BH12" s="237"/>
      <c r="BI12" s="236"/>
      <c r="BJ12" s="237"/>
      <c r="BK12" s="266"/>
      <c r="BL12" s="267"/>
      <c r="BM12" s="236"/>
      <c r="BN12" s="237"/>
      <c r="BO12" s="266"/>
      <c r="BP12" s="267"/>
      <c r="BQ12" s="236"/>
      <c r="BR12" s="237"/>
      <c r="BS12" s="236"/>
      <c r="BT12" s="237"/>
    </row>
    <row r="13" spans="1:72" x14ac:dyDescent="0.25">
      <c r="A13" s="173"/>
      <c r="B13" s="175">
        <f>+B12+1</f>
        <v>2</v>
      </c>
      <c r="C13" s="180" t="s">
        <v>43</v>
      </c>
      <c r="D13" s="174" t="s">
        <v>243</v>
      </c>
      <c r="E13" s="65" t="s">
        <v>13</v>
      </c>
      <c r="F13" s="65">
        <v>288.32</v>
      </c>
      <c r="G13" s="247">
        <v>31270</v>
      </c>
      <c r="H13" s="226">
        <f>F13*G13</f>
        <v>9015766.4000000004</v>
      </c>
      <c r="I13" s="242">
        <v>30894</v>
      </c>
      <c r="J13" s="237" t="str">
        <f>+IF((ISBLANK(I13))=$H$11,"VACIO",IF(AND(I13&lt;=$G13,I13&lt;&gt;0),"CUMPLE","NO CUMPLE"))</f>
        <v>CUMPLE</v>
      </c>
      <c r="K13" s="242">
        <v>29550</v>
      </c>
      <c r="L13" s="237" t="str">
        <f t="shared" ref="L13" si="0">+IF((ISBLANK(K13))=$H$11,"VACIO",IF(AND(K13&lt;=$G13,K13&lt;&gt;0),"CUMPLE","NO CUMPLE"))</f>
        <v>CUMPLE</v>
      </c>
      <c r="M13" s="242">
        <v>30238</v>
      </c>
      <c r="N13" s="237" t="str">
        <f t="shared" ref="N13" si="1">+IF((ISBLANK(M13))=$H$11,"VACIO",IF(AND(M13&lt;=$G13,M13&lt;&gt;0),"CUMPLE","NO CUMPLE"))</f>
        <v>CUMPLE</v>
      </c>
      <c r="O13" s="242">
        <v>30094</v>
      </c>
      <c r="P13" s="237" t="str">
        <f t="shared" ref="P13" si="2">+IF((ISBLANK(O13))=$H$11,"VACIO",IF(AND(O13&lt;=$G13,O13&lt;&gt;0),"CUMPLE","NO CUMPLE"))</f>
        <v>CUMPLE</v>
      </c>
      <c r="Q13" s="242">
        <v>30414</v>
      </c>
      <c r="R13" s="237" t="str">
        <f t="shared" ref="R13" si="3">+IF((ISBLANK(Q13))=$H$11,"VACIO",IF(AND(Q13&lt;=$G13,Q13&lt;&gt;0),"CUMPLE","NO CUMPLE"))</f>
        <v>CUMPLE</v>
      </c>
      <c r="S13" s="242">
        <v>30121</v>
      </c>
      <c r="T13" s="237" t="str">
        <f t="shared" ref="T13" si="4">+IF((ISBLANK(S13))=$H$11,"VACIO",IF(AND(S13&lt;=$G13,S13&lt;&gt;0),"CUMPLE","NO CUMPLE"))</f>
        <v>CUMPLE</v>
      </c>
      <c r="U13" s="268">
        <v>30301</v>
      </c>
      <c r="V13" s="267" t="str">
        <f t="shared" ref="V13" si="5">+IF((ISBLANK(U13))=$H$11,"VACIO",IF(AND(U13&lt;=$G13,U13&lt;&gt;0),"CUMPLE","NO CUMPLE"))</f>
        <v>CUMPLE</v>
      </c>
      <c r="W13" s="242">
        <v>29394</v>
      </c>
      <c r="X13" s="237" t="str">
        <f t="shared" ref="X13" si="6">+IF((ISBLANK(W13))=$H$11,"VACIO",IF(AND(W13&lt;=$G13,W13&lt;&gt;0),"CUMPLE","NO CUMPLE"))</f>
        <v>CUMPLE</v>
      </c>
      <c r="Y13" s="268">
        <v>30533</v>
      </c>
      <c r="Z13" s="267" t="str">
        <f t="shared" ref="Z13" si="7">+IF((ISBLANK(Y13))=$H$11,"VACIO",IF(AND(Y13&lt;=$G13,Y13&lt;&gt;0),"CUMPLE","NO CUMPLE"))</f>
        <v>CUMPLE</v>
      </c>
      <c r="AA13" s="242">
        <v>30488</v>
      </c>
      <c r="AB13" s="237" t="str">
        <f t="shared" ref="AB13" si="8">+IF((ISBLANK(AA13))=$H$11,"VACIO",IF(AND(AA13&lt;=$G13,AA13&lt;&gt;0),"CUMPLE","NO CUMPLE"))</f>
        <v>CUMPLE</v>
      </c>
      <c r="AC13" s="268">
        <v>28143</v>
      </c>
      <c r="AD13" s="267" t="str">
        <f t="shared" ref="AD13" si="9">+IF((ISBLANK(AC13))=$H$11,"VACIO",IF(AND(AC13&lt;=$G13,AC13&lt;&gt;0),"CUMPLE","NO CUMPLE"))</f>
        <v>CUMPLE</v>
      </c>
      <c r="AE13" s="242">
        <v>30335</v>
      </c>
      <c r="AF13" s="237" t="str">
        <f t="shared" ref="AF13" si="10">+IF((ISBLANK(AE13))=$H$11,"VACIO",IF(AND(AE13&lt;=$G13,AE13&lt;&gt;0),"CUMPLE","NO CUMPLE"))</f>
        <v>CUMPLE</v>
      </c>
      <c r="AG13" s="268">
        <v>30119</v>
      </c>
      <c r="AH13" s="267" t="str">
        <f t="shared" ref="AH13" si="11">+IF((ISBLANK(AG13))=$H$11,"VACIO",IF(AND(AG13&lt;=$G13,AG13&lt;&gt;0),"CUMPLE","NO CUMPLE"))</f>
        <v>CUMPLE</v>
      </c>
      <c r="AI13" s="268">
        <v>31270</v>
      </c>
      <c r="AJ13" s="267" t="str">
        <f t="shared" ref="AJ13" si="12">+IF((ISBLANK(AI13))=$H$11,"VACIO",IF(AND(AI13&lt;=$G13,AI13&lt;&gt;0),"CUMPLE","NO CUMPLE"))</f>
        <v>CUMPLE</v>
      </c>
      <c r="AK13" s="242">
        <v>30416</v>
      </c>
      <c r="AL13" s="237" t="str">
        <f t="shared" ref="AL13:BT15" si="13">+IF((ISBLANK(AK13))=$H$11,"VACIO",IF(AND(AK13&lt;=$G13,AK13&lt;&gt;0),"CUMPLE","NO CUMPLE"))</f>
        <v>CUMPLE</v>
      </c>
      <c r="AM13" s="242">
        <v>30176</v>
      </c>
      <c r="AN13" s="237" t="str">
        <f t="shared" ref="AN13" si="14">+IF((ISBLANK(AM13))=$H$11,"VACIO",IF(AND(AM13&lt;=$G13,AM13&lt;&gt;0),"CUMPLE","NO CUMPLE"))</f>
        <v>CUMPLE</v>
      </c>
      <c r="AO13" s="268">
        <v>30585</v>
      </c>
      <c r="AP13" s="267" t="str">
        <f t="shared" ref="AP13" si="15">+IF((ISBLANK(AO13))=$H$11,"VACIO",IF(AND(AO13&lt;=$G13,AO13&lt;&gt;0),"CUMPLE","NO CUMPLE"))</f>
        <v>CUMPLE</v>
      </c>
      <c r="AQ13" s="242">
        <v>30482</v>
      </c>
      <c r="AR13" s="237" t="str">
        <f t="shared" ref="AR13" si="16">+IF((ISBLANK(AQ13))=$H$11,"VACIO",IF(AND(AQ13&lt;=$G13,AQ13&lt;&gt;0),"CUMPLE","NO CUMPLE"))</f>
        <v>CUMPLE</v>
      </c>
      <c r="AS13" s="242">
        <v>29957</v>
      </c>
      <c r="AT13" s="237" t="str">
        <f t="shared" ref="AT13" si="17">+IF((ISBLANK(AS13))=$H$11,"VACIO",IF(AND(AS13&lt;=$G13,AS13&lt;&gt;0),"CUMPLE","NO CUMPLE"))</f>
        <v>CUMPLE</v>
      </c>
      <c r="AU13" s="242">
        <v>30545</v>
      </c>
      <c r="AV13" s="237" t="str">
        <f t="shared" ref="AV13" si="18">+IF((ISBLANK(AU13))=$H$11,"VACIO",IF(AND(AU13&lt;=$G13,AU13&lt;&gt;0),"CUMPLE","NO CUMPLE"))</f>
        <v>CUMPLE</v>
      </c>
      <c r="AW13" s="242">
        <v>30638</v>
      </c>
      <c r="AX13" s="237" t="str">
        <f t="shared" ref="AX13" si="19">+IF((ISBLANK(AW13))=$H$11,"VACIO",IF(AND(AW13&lt;=$G13,AW13&lt;&gt;0),"CUMPLE","NO CUMPLE"))</f>
        <v>CUMPLE</v>
      </c>
      <c r="AY13" s="242">
        <v>30541</v>
      </c>
      <c r="AZ13" s="237" t="str">
        <f t="shared" ref="AZ13" si="20">+IF((ISBLANK(AY13))=$H$11,"VACIO",IF(AND(AY13&lt;=$G13,AY13&lt;&gt;0),"CUMPLE","NO CUMPLE"))</f>
        <v>CUMPLE</v>
      </c>
      <c r="BA13" s="242">
        <v>29659</v>
      </c>
      <c r="BB13" s="237" t="str">
        <f t="shared" ref="BB13" si="21">+IF((ISBLANK(BA13))=$H$11,"VACIO",IF(AND(BA13&lt;=$G13,BA13&lt;&gt;0),"CUMPLE","NO CUMPLE"))</f>
        <v>CUMPLE</v>
      </c>
      <c r="BC13" s="242">
        <v>30919</v>
      </c>
      <c r="BD13" s="237" t="str">
        <f t="shared" ref="BD13" si="22">+IF((ISBLANK(BC13))=$H$11,"VACIO",IF(AND(BC13&lt;=$G13,BC13&lt;&gt;0),"CUMPLE","NO CUMPLE"))</f>
        <v>CUMPLE</v>
      </c>
      <c r="BE13" s="268">
        <v>30989</v>
      </c>
      <c r="BF13" s="267" t="str">
        <f t="shared" ref="BF13" si="23">+IF((ISBLANK(BE13))=$H$11,"VACIO",IF(AND(BE13&lt;=$G13,BE13&lt;&gt;0),"CUMPLE","NO CUMPLE"))</f>
        <v>CUMPLE</v>
      </c>
      <c r="BG13" s="242">
        <v>31270</v>
      </c>
      <c r="BH13" s="237" t="str">
        <f t="shared" ref="BH13" si="24">+IF((ISBLANK(BG13))=$H$11,"VACIO",IF(AND(BG13&lt;=$G13,BG13&lt;&gt;0),"CUMPLE","NO CUMPLE"))</f>
        <v>CUMPLE</v>
      </c>
      <c r="BI13" s="272">
        <v>30294</v>
      </c>
      <c r="BJ13" s="237" t="str">
        <f t="shared" ref="BJ13" si="25">+IF((ISBLANK(BI13))=$H$11,"VACIO",IF(AND(BI13&lt;=$G13,BI13&lt;&gt;0),"CUMPLE","NO CUMPLE"))</f>
        <v>CUMPLE</v>
      </c>
      <c r="BK13" s="268">
        <v>30907</v>
      </c>
      <c r="BL13" s="267" t="str">
        <f t="shared" ref="BL13" si="26">+IF((ISBLANK(BK13))=$H$11,"VACIO",IF(AND(BK13&lt;=$G13,BK13&lt;&gt;0),"CUMPLE","NO CUMPLE"))</f>
        <v>CUMPLE</v>
      </c>
      <c r="BM13" s="242">
        <v>30507</v>
      </c>
      <c r="BN13" s="237" t="str">
        <f t="shared" ref="BN13" si="27">+IF((ISBLANK(BM13))=$H$11,"VACIO",IF(AND(BM13&lt;=$G13,BM13&lt;&gt;0),"CUMPLE","NO CUMPLE"))</f>
        <v>CUMPLE</v>
      </c>
      <c r="BO13" s="268">
        <v>30182</v>
      </c>
      <c r="BP13" s="267" t="str">
        <f t="shared" ref="BP13" si="28">+IF((ISBLANK(BO13))=$H$11,"VACIO",IF(AND(BO13&lt;=$G13,BO13&lt;&gt;0),"CUMPLE","NO CUMPLE"))</f>
        <v>CUMPLE</v>
      </c>
      <c r="BQ13" s="242">
        <v>30176</v>
      </c>
      <c r="BR13" s="237" t="str">
        <f t="shared" ref="BR13" si="29">+IF((ISBLANK(BQ13))=$H$11,"VACIO",IF(AND(BQ13&lt;=$G13,BQ13&lt;&gt;0),"CUMPLE","NO CUMPLE"))</f>
        <v>CUMPLE</v>
      </c>
      <c r="BS13" s="242">
        <v>30287</v>
      </c>
      <c r="BT13" s="237" t="str">
        <f t="shared" ref="BT13" si="30">+IF((ISBLANK(BS13))=$H$11,"VACIO",IF(AND(BS13&lt;=$G13,BS13&lt;&gt;0),"CUMPLE","NO CUMPLE"))</f>
        <v>CUMPLE</v>
      </c>
    </row>
    <row r="14" spans="1:72" x14ac:dyDescent="0.25">
      <c r="A14" s="173"/>
      <c r="B14" s="175">
        <f t="shared" ref="B14:B15" si="31">+B13+1</f>
        <v>3</v>
      </c>
      <c r="C14" s="180" t="s">
        <v>44</v>
      </c>
      <c r="D14" s="174" t="s">
        <v>42</v>
      </c>
      <c r="E14" s="65" t="s">
        <v>23</v>
      </c>
      <c r="F14" s="65">
        <v>3236</v>
      </c>
      <c r="G14" s="247">
        <v>901</v>
      </c>
      <c r="H14" s="227">
        <f t="shared" ref="H14:H76" si="32">F14*G14</f>
        <v>2915636</v>
      </c>
      <c r="I14" s="242">
        <v>890</v>
      </c>
      <c r="J14" s="237" t="str">
        <f t="shared" ref="J14:T76" si="33">+IF((ISBLANK(I14))=$H$11,"VACIO",IF(AND(I14&lt;=$G14,I14&lt;&gt;0),"CUMPLE","NO CUMPLE"))</f>
        <v>CUMPLE</v>
      </c>
      <c r="K14" s="242">
        <v>851</v>
      </c>
      <c r="L14" s="237" t="str">
        <f t="shared" si="33"/>
        <v>CUMPLE</v>
      </c>
      <c r="M14" s="242">
        <v>871</v>
      </c>
      <c r="N14" s="237" t="str">
        <f t="shared" si="33"/>
        <v>CUMPLE</v>
      </c>
      <c r="O14" s="242">
        <v>867</v>
      </c>
      <c r="P14" s="237" t="str">
        <f t="shared" si="33"/>
        <v>CUMPLE</v>
      </c>
      <c r="Q14" s="242">
        <v>876</v>
      </c>
      <c r="R14" s="237" t="str">
        <f t="shared" si="33"/>
        <v>CUMPLE</v>
      </c>
      <c r="S14" s="242">
        <v>868</v>
      </c>
      <c r="T14" s="237" t="str">
        <f t="shared" si="33"/>
        <v>CUMPLE</v>
      </c>
      <c r="U14" s="268">
        <v>873</v>
      </c>
      <c r="V14" s="267" t="str">
        <f t="shared" ref="V14:AJ14" si="34">+IF((ISBLANK(U14))=$H$11,"VACIO",IF(AND(U14&lt;=$G14,U14&lt;&gt;0),"CUMPLE","NO CUMPLE"))</f>
        <v>CUMPLE</v>
      </c>
      <c r="W14" s="242">
        <v>847</v>
      </c>
      <c r="X14" s="237" t="str">
        <f t="shared" si="34"/>
        <v>CUMPLE</v>
      </c>
      <c r="Y14" s="268">
        <v>880</v>
      </c>
      <c r="Z14" s="267" t="str">
        <f t="shared" si="34"/>
        <v>CUMPLE</v>
      </c>
      <c r="AA14" s="242">
        <v>878</v>
      </c>
      <c r="AB14" s="237" t="str">
        <f t="shared" si="34"/>
        <v>CUMPLE</v>
      </c>
      <c r="AC14" s="268">
        <v>811</v>
      </c>
      <c r="AD14" s="267" t="str">
        <f t="shared" si="34"/>
        <v>CUMPLE</v>
      </c>
      <c r="AE14" s="242">
        <v>874</v>
      </c>
      <c r="AF14" s="237" t="str">
        <f t="shared" si="34"/>
        <v>CUMPLE</v>
      </c>
      <c r="AG14" s="268">
        <v>868</v>
      </c>
      <c r="AH14" s="267" t="str">
        <f t="shared" si="34"/>
        <v>CUMPLE</v>
      </c>
      <c r="AI14" s="268">
        <v>901</v>
      </c>
      <c r="AJ14" s="267" t="str">
        <f t="shared" si="34"/>
        <v>CUMPLE</v>
      </c>
      <c r="AK14" s="242">
        <v>876</v>
      </c>
      <c r="AL14" s="237" t="str">
        <f t="shared" si="13"/>
        <v>CUMPLE</v>
      </c>
      <c r="AM14" s="242">
        <v>869</v>
      </c>
      <c r="AN14" s="237" t="str">
        <f t="shared" si="13"/>
        <v>CUMPLE</v>
      </c>
      <c r="AO14" s="268">
        <v>881</v>
      </c>
      <c r="AP14" s="267" t="str">
        <f t="shared" si="13"/>
        <v>CUMPLE</v>
      </c>
      <c r="AQ14" s="242">
        <v>878</v>
      </c>
      <c r="AR14" s="237" t="str">
        <f t="shared" si="13"/>
        <v>CUMPLE</v>
      </c>
      <c r="AS14" s="242">
        <v>863</v>
      </c>
      <c r="AT14" s="237" t="str">
        <f t="shared" si="13"/>
        <v>CUMPLE</v>
      </c>
      <c r="AU14" s="242">
        <v>880</v>
      </c>
      <c r="AV14" s="237" t="str">
        <f t="shared" si="13"/>
        <v>CUMPLE</v>
      </c>
      <c r="AW14" s="242">
        <v>883</v>
      </c>
      <c r="AX14" s="237" t="str">
        <f t="shared" si="13"/>
        <v>CUMPLE</v>
      </c>
      <c r="AY14" s="242">
        <v>880</v>
      </c>
      <c r="AZ14" s="237" t="str">
        <f t="shared" si="13"/>
        <v>CUMPLE</v>
      </c>
      <c r="BA14" s="242">
        <v>854</v>
      </c>
      <c r="BB14" s="237" t="str">
        <f t="shared" si="13"/>
        <v>CUMPLE</v>
      </c>
      <c r="BC14" s="242">
        <v>891</v>
      </c>
      <c r="BD14" s="237" t="str">
        <f t="shared" si="13"/>
        <v>CUMPLE</v>
      </c>
      <c r="BE14" s="268">
        <v>893</v>
      </c>
      <c r="BF14" s="267" t="str">
        <f t="shared" si="13"/>
        <v>CUMPLE</v>
      </c>
      <c r="BG14" s="242">
        <v>901</v>
      </c>
      <c r="BH14" s="237" t="str">
        <f t="shared" si="13"/>
        <v>CUMPLE</v>
      </c>
      <c r="BI14" s="272">
        <v>873</v>
      </c>
      <c r="BJ14" s="237" t="str">
        <f t="shared" si="13"/>
        <v>CUMPLE</v>
      </c>
      <c r="BK14" s="268">
        <v>891</v>
      </c>
      <c r="BL14" s="267" t="str">
        <f t="shared" si="13"/>
        <v>CUMPLE</v>
      </c>
      <c r="BM14" s="242">
        <v>879</v>
      </c>
      <c r="BN14" s="237" t="str">
        <f t="shared" si="13"/>
        <v>CUMPLE</v>
      </c>
      <c r="BO14" s="268">
        <v>869</v>
      </c>
      <c r="BP14" s="267" t="str">
        <f t="shared" si="13"/>
        <v>CUMPLE</v>
      </c>
      <c r="BQ14" s="242">
        <v>869</v>
      </c>
      <c r="BR14" s="237" t="str">
        <f t="shared" si="13"/>
        <v>CUMPLE</v>
      </c>
      <c r="BS14" s="242">
        <v>873</v>
      </c>
      <c r="BT14" s="237" t="str">
        <f t="shared" si="13"/>
        <v>CUMPLE</v>
      </c>
    </row>
    <row r="15" spans="1:72" x14ac:dyDescent="0.25">
      <c r="A15" s="173"/>
      <c r="B15" s="175">
        <f t="shared" si="31"/>
        <v>4</v>
      </c>
      <c r="C15" s="180">
        <v>746</v>
      </c>
      <c r="D15" s="174" t="s">
        <v>223</v>
      </c>
      <c r="E15" s="65" t="s">
        <v>23</v>
      </c>
      <c r="F15" s="65">
        <v>4346.88</v>
      </c>
      <c r="G15" s="247">
        <v>2910</v>
      </c>
      <c r="H15" s="227">
        <f t="shared" si="32"/>
        <v>12649420.800000001</v>
      </c>
      <c r="I15" s="242">
        <v>2875</v>
      </c>
      <c r="J15" s="237" t="str">
        <f t="shared" si="33"/>
        <v>CUMPLE</v>
      </c>
      <c r="K15" s="242">
        <v>2749</v>
      </c>
      <c r="L15" s="237" t="str">
        <f t="shared" ref="L15:AZ15" si="35">+IF((ISBLANK(K15))=$H$11,"VACIO",IF(AND(K15&lt;=$G15,K15&lt;&gt;0),"CUMPLE","NO CUMPLE"))</f>
        <v>CUMPLE</v>
      </c>
      <c r="M15" s="242">
        <v>2814</v>
      </c>
      <c r="N15" s="237" t="str">
        <f t="shared" si="35"/>
        <v>CUMPLE</v>
      </c>
      <c r="O15" s="242">
        <v>2801</v>
      </c>
      <c r="P15" s="237" t="str">
        <f t="shared" si="35"/>
        <v>CUMPLE</v>
      </c>
      <c r="Q15" s="242">
        <v>2830</v>
      </c>
      <c r="R15" s="237" t="str">
        <f t="shared" si="35"/>
        <v>CUMPLE</v>
      </c>
      <c r="S15" s="242">
        <v>2803</v>
      </c>
      <c r="T15" s="237" t="str">
        <f t="shared" si="35"/>
        <v>CUMPLE</v>
      </c>
      <c r="U15" s="268">
        <v>2820</v>
      </c>
      <c r="V15" s="267" t="str">
        <f t="shared" si="35"/>
        <v>CUMPLE</v>
      </c>
      <c r="W15" s="242">
        <v>2735</v>
      </c>
      <c r="X15" s="237" t="str">
        <f t="shared" si="35"/>
        <v>CUMPLE</v>
      </c>
      <c r="Y15" s="268">
        <v>2841</v>
      </c>
      <c r="Z15" s="267" t="str">
        <f t="shared" si="35"/>
        <v>CUMPLE</v>
      </c>
      <c r="AA15" s="242">
        <v>2837</v>
      </c>
      <c r="AB15" s="237" t="str">
        <f t="shared" si="35"/>
        <v>CUMPLE</v>
      </c>
      <c r="AC15" s="268">
        <v>2619</v>
      </c>
      <c r="AD15" s="267" t="str">
        <f t="shared" si="35"/>
        <v>CUMPLE</v>
      </c>
      <c r="AE15" s="242">
        <v>2823</v>
      </c>
      <c r="AF15" s="237" t="str">
        <f t="shared" si="35"/>
        <v>CUMPLE</v>
      </c>
      <c r="AG15" s="268">
        <v>2803</v>
      </c>
      <c r="AH15" s="267" t="str">
        <f t="shared" si="35"/>
        <v>CUMPLE</v>
      </c>
      <c r="AI15" s="268">
        <v>2910</v>
      </c>
      <c r="AJ15" s="267" t="str">
        <f t="shared" si="35"/>
        <v>CUMPLE</v>
      </c>
      <c r="AK15" s="242">
        <v>2831</v>
      </c>
      <c r="AL15" s="237" t="str">
        <f t="shared" si="35"/>
        <v>CUMPLE</v>
      </c>
      <c r="AM15" s="242">
        <v>2808</v>
      </c>
      <c r="AN15" s="237" t="str">
        <f t="shared" si="35"/>
        <v>CUMPLE</v>
      </c>
      <c r="AO15" s="268">
        <v>2846</v>
      </c>
      <c r="AP15" s="267" t="str">
        <f t="shared" si="35"/>
        <v>CUMPLE</v>
      </c>
      <c r="AQ15" s="242">
        <v>2837</v>
      </c>
      <c r="AR15" s="237" t="str">
        <f t="shared" si="35"/>
        <v>CUMPLE</v>
      </c>
      <c r="AS15" s="242">
        <v>2788</v>
      </c>
      <c r="AT15" s="237" t="str">
        <f t="shared" si="35"/>
        <v>CUMPLE</v>
      </c>
      <c r="AU15" s="242">
        <v>2842</v>
      </c>
      <c r="AV15" s="237" t="str">
        <f t="shared" si="35"/>
        <v>CUMPLE</v>
      </c>
      <c r="AW15" s="242">
        <v>2851</v>
      </c>
      <c r="AX15" s="237" t="str">
        <f t="shared" si="35"/>
        <v>CUMPLE</v>
      </c>
      <c r="AY15" s="242">
        <v>2842</v>
      </c>
      <c r="AZ15" s="237" t="str">
        <f t="shared" si="35"/>
        <v>CUMPLE</v>
      </c>
      <c r="BA15" s="242">
        <v>2760</v>
      </c>
      <c r="BB15" s="237" t="str">
        <f t="shared" si="13"/>
        <v>CUMPLE</v>
      </c>
      <c r="BC15" s="242">
        <v>2877</v>
      </c>
      <c r="BD15" s="237" t="str">
        <f t="shared" si="13"/>
        <v>CUMPLE</v>
      </c>
      <c r="BE15" s="268">
        <v>2884</v>
      </c>
      <c r="BF15" s="267" t="str">
        <f t="shared" si="13"/>
        <v>CUMPLE</v>
      </c>
      <c r="BG15" s="242">
        <v>2910</v>
      </c>
      <c r="BH15" s="237" t="str">
        <f t="shared" si="13"/>
        <v>CUMPLE</v>
      </c>
      <c r="BI15" s="272">
        <v>2819</v>
      </c>
      <c r="BJ15" s="237" t="str">
        <f t="shared" si="13"/>
        <v>CUMPLE</v>
      </c>
      <c r="BK15" s="268">
        <v>2876</v>
      </c>
      <c r="BL15" s="267" t="str">
        <f t="shared" si="13"/>
        <v>CUMPLE</v>
      </c>
      <c r="BM15" s="242">
        <v>2839</v>
      </c>
      <c r="BN15" s="237" t="str">
        <f t="shared" si="13"/>
        <v>CUMPLE</v>
      </c>
      <c r="BO15" s="268">
        <v>2808</v>
      </c>
      <c r="BP15" s="267" t="str">
        <f t="shared" si="13"/>
        <v>CUMPLE</v>
      </c>
      <c r="BQ15" s="242">
        <v>2808</v>
      </c>
      <c r="BR15" s="237" t="str">
        <f t="shared" si="13"/>
        <v>CUMPLE</v>
      </c>
      <c r="BS15" s="242">
        <v>2819</v>
      </c>
      <c r="BT15" s="237" t="str">
        <f t="shared" si="13"/>
        <v>CUMPLE</v>
      </c>
    </row>
    <row r="16" spans="1:72" x14ac:dyDescent="0.25">
      <c r="A16" s="173"/>
      <c r="B16" s="213"/>
      <c r="C16" s="202" t="s">
        <v>4</v>
      </c>
      <c r="D16" s="214" t="s">
        <v>49</v>
      </c>
      <c r="E16" s="203" t="s">
        <v>5</v>
      </c>
      <c r="F16" s="203"/>
      <c r="G16" s="248"/>
      <c r="H16" s="228"/>
      <c r="I16" s="242"/>
      <c r="J16" s="237"/>
      <c r="K16" s="242"/>
      <c r="L16" s="237"/>
      <c r="M16" s="242"/>
      <c r="N16" s="237"/>
      <c r="O16" s="242"/>
      <c r="P16" s="237"/>
      <c r="Q16" s="242" t="s">
        <v>464</v>
      </c>
      <c r="R16" s="237"/>
      <c r="S16" s="242"/>
      <c r="T16" s="237"/>
      <c r="U16" s="268"/>
      <c r="V16" s="267"/>
      <c r="W16" s="242"/>
      <c r="X16" s="237"/>
      <c r="Y16" s="268" t="s">
        <v>464</v>
      </c>
      <c r="Z16" s="267"/>
      <c r="AA16" s="242"/>
      <c r="AB16" s="237"/>
      <c r="AC16" s="268"/>
      <c r="AD16" s="267"/>
      <c r="AE16" s="242"/>
      <c r="AF16" s="237"/>
      <c r="AG16" s="268"/>
      <c r="AH16" s="267"/>
      <c r="AI16" s="268"/>
      <c r="AJ16" s="267"/>
      <c r="AK16" s="242"/>
      <c r="AL16" s="237"/>
      <c r="AM16" s="242"/>
      <c r="AN16" s="237"/>
      <c r="AO16" s="268"/>
      <c r="AP16" s="267"/>
      <c r="AQ16" s="242"/>
      <c r="AR16" s="237"/>
      <c r="AS16" s="242"/>
      <c r="AT16" s="237"/>
      <c r="AU16" s="242"/>
      <c r="AV16" s="237"/>
      <c r="AW16" s="242"/>
      <c r="AX16" s="237"/>
      <c r="AY16" s="242"/>
      <c r="AZ16" s="237"/>
      <c r="BA16" s="242"/>
      <c r="BB16" s="237"/>
      <c r="BC16" s="242"/>
      <c r="BD16" s="237"/>
      <c r="BE16" s="268"/>
      <c r="BF16" s="267"/>
      <c r="BG16" s="242"/>
      <c r="BH16" s="237"/>
      <c r="BI16" s="272"/>
      <c r="BJ16" s="237"/>
      <c r="BK16" s="268"/>
      <c r="BL16" s="267"/>
      <c r="BM16" s="242"/>
      <c r="BN16" s="237"/>
      <c r="BO16" s="268"/>
      <c r="BP16" s="267"/>
      <c r="BQ16" s="242"/>
      <c r="BR16" s="237"/>
      <c r="BS16" s="242" t="s">
        <v>464</v>
      </c>
      <c r="BT16" s="237"/>
    </row>
    <row r="17" spans="1:72" x14ac:dyDescent="0.25">
      <c r="A17" s="173"/>
      <c r="B17" s="175">
        <f>+B15+1</f>
        <v>5</v>
      </c>
      <c r="C17" s="180" t="s">
        <v>46</v>
      </c>
      <c r="D17" s="174" t="s">
        <v>47</v>
      </c>
      <c r="E17" s="65" t="s">
        <v>17</v>
      </c>
      <c r="F17" s="65">
        <v>146.36000000000001</v>
      </c>
      <c r="G17" s="247">
        <v>27216</v>
      </c>
      <c r="H17" s="227">
        <f t="shared" si="32"/>
        <v>3983333.7600000002</v>
      </c>
      <c r="I17" s="242">
        <v>26889</v>
      </c>
      <c r="J17" s="237" t="str">
        <f t="shared" si="33"/>
        <v>CUMPLE</v>
      </c>
      <c r="K17" s="242">
        <v>25719</v>
      </c>
      <c r="L17" s="237" t="str">
        <f t="shared" ref="L17:AZ24" si="36">+IF((ISBLANK(K17))=$H$11,"VACIO",IF(AND(K17&lt;=$G17,K17&lt;&gt;0),"CUMPLE","NO CUMPLE"))</f>
        <v>CUMPLE</v>
      </c>
      <c r="M17" s="242">
        <v>26318</v>
      </c>
      <c r="N17" s="237" t="str">
        <f t="shared" si="36"/>
        <v>CUMPLE</v>
      </c>
      <c r="O17" s="242">
        <v>26192</v>
      </c>
      <c r="P17" s="237" t="str">
        <f t="shared" si="36"/>
        <v>CUMPLE</v>
      </c>
      <c r="Q17" s="242">
        <v>26471</v>
      </c>
      <c r="R17" s="237" t="str">
        <f t="shared" si="36"/>
        <v>CUMPLE</v>
      </c>
      <c r="S17" s="242">
        <v>26216</v>
      </c>
      <c r="T17" s="237" t="str">
        <f t="shared" si="36"/>
        <v>CUMPLE</v>
      </c>
      <c r="U17" s="268">
        <v>26372</v>
      </c>
      <c r="V17" s="267" t="str">
        <f t="shared" si="36"/>
        <v>CUMPLE</v>
      </c>
      <c r="W17" s="242">
        <v>25583</v>
      </c>
      <c r="X17" s="237" t="str">
        <f t="shared" si="36"/>
        <v>CUMPLE</v>
      </c>
      <c r="Y17" s="268">
        <v>26575</v>
      </c>
      <c r="Z17" s="267" t="str">
        <f t="shared" si="36"/>
        <v>CUMPLE</v>
      </c>
      <c r="AA17" s="242">
        <v>26536</v>
      </c>
      <c r="AB17" s="237" t="str">
        <f t="shared" si="36"/>
        <v>CUMPLE</v>
      </c>
      <c r="AC17" s="268">
        <v>24494</v>
      </c>
      <c r="AD17" s="267" t="str">
        <f t="shared" si="36"/>
        <v>CUMPLE</v>
      </c>
      <c r="AE17" s="242">
        <v>26402</v>
      </c>
      <c r="AF17" s="237" t="str">
        <f t="shared" si="36"/>
        <v>CUMPLE</v>
      </c>
      <c r="AG17" s="268">
        <v>26214</v>
      </c>
      <c r="AH17" s="267" t="str">
        <f t="shared" si="36"/>
        <v>CUMPLE</v>
      </c>
      <c r="AI17" s="268">
        <v>27216</v>
      </c>
      <c r="AJ17" s="267" t="str">
        <f t="shared" si="36"/>
        <v>CUMPLE</v>
      </c>
      <c r="AK17" s="242">
        <v>26473</v>
      </c>
      <c r="AL17" s="237" t="str">
        <f t="shared" si="36"/>
        <v>CUMPLE</v>
      </c>
      <c r="AM17" s="242">
        <v>26263</v>
      </c>
      <c r="AN17" s="237" t="str">
        <f t="shared" si="36"/>
        <v>CUMPLE</v>
      </c>
      <c r="AO17" s="268">
        <v>26619</v>
      </c>
      <c r="AP17" s="267" t="str">
        <f t="shared" si="36"/>
        <v>CUMPLE</v>
      </c>
      <c r="AQ17" s="242">
        <v>26530</v>
      </c>
      <c r="AR17" s="237" t="str">
        <f t="shared" si="36"/>
        <v>CUMPLE</v>
      </c>
      <c r="AS17" s="242">
        <v>26073</v>
      </c>
      <c r="AT17" s="237" t="str">
        <f t="shared" si="36"/>
        <v>CUMPLE</v>
      </c>
      <c r="AU17" s="242">
        <v>26585</v>
      </c>
      <c r="AV17" s="237" t="str">
        <f t="shared" si="36"/>
        <v>CUMPLE</v>
      </c>
      <c r="AW17" s="242">
        <v>26666</v>
      </c>
      <c r="AX17" s="237" t="str">
        <f t="shared" si="36"/>
        <v>CUMPLE</v>
      </c>
      <c r="AY17" s="242">
        <v>26582</v>
      </c>
      <c r="AZ17" s="237" t="str">
        <f t="shared" si="36"/>
        <v>CUMPLE</v>
      </c>
      <c r="BA17" s="242">
        <v>25814</v>
      </c>
      <c r="BB17" s="237" t="str">
        <f t="shared" ref="BB17:BT23" si="37">+IF((ISBLANK(BA17))=$H$11,"VACIO",IF(AND(BA17&lt;=$G17,BA17&lt;&gt;0),"CUMPLE","NO CUMPLE"))</f>
        <v>CUMPLE</v>
      </c>
      <c r="BC17" s="242">
        <v>26910</v>
      </c>
      <c r="BD17" s="237" t="str">
        <f t="shared" si="37"/>
        <v>CUMPLE</v>
      </c>
      <c r="BE17" s="268">
        <v>26971</v>
      </c>
      <c r="BF17" s="267" t="str">
        <f t="shared" si="37"/>
        <v>CUMPLE</v>
      </c>
      <c r="BG17" s="242">
        <v>27216</v>
      </c>
      <c r="BH17" s="237" t="str">
        <f t="shared" si="37"/>
        <v>CUMPLE</v>
      </c>
      <c r="BI17" s="272">
        <v>26367</v>
      </c>
      <c r="BJ17" s="237" t="str">
        <f t="shared" si="37"/>
        <v>CUMPLE</v>
      </c>
      <c r="BK17" s="268">
        <v>26900</v>
      </c>
      <c r="BL17" s="267" t="str">
        <f t="shared" si="37"/>
        <v>CUMPLE</v>
      </c>
      <c r="BM17" s="242">
        <v>26552</v>
      </c>
      <c r="BN17" s="237" t="str">
        <f t="shared" si="37"/>
        <v>CUMPLE</v>
      </c>
      <c r="BO17" s="268">
        <v>26269</v>
      </c>
      <c r="BP17" s="267" t="str">
        <f t="shared" si="37"/>
        <v>CUMPLE</v>
      </c>
      <c r="BQ17" s="242">
        <v>26263</v>
      </c>
      <c r="BR17" s="237" t="str">
        <f t="shared" si="37"/>
        <v>CUMPLE</v>
      </c>
      <c r="BS17" s="242">
        <v>26361</v>
      </c>
      <c r="BT17" s="237" t="str">
        <f t="shared" si="37"/>
        <v>CUMPLE</v>
      </c>
    </row>
    <row r="18" spans="1:72" x14ac:dyDescent="0.25">
      <c r="A18" s="173"/>
      <c r="B18" s="175">
        <f>+B17+1</f>
        <v>6</v>
      </c>
      <c r="C18" s="180" t="s">
        <v>38</v>
      </c>
      <c r="D18" s="174" t="s">
        <v>66</v>
      </c>
      <c r="E18" s="65" t="s">
        <v>17</v>
      </c>
      <c r="F18" s="65">
        <v>466.98</v>
      </c>
      <c r="G18" s="247">
        <v>22339</v>
      </c>
      <c r="H18" s="227">
        <f t="shared" si="32"/>
        <v>10431866.220000001</v>
      </c>
      <c r="I18" s="242">
        <v>22070</v>
      </c>
      <c r="J18" s="237" t="str">
        <f t="shared" si="33"/>
        <v>CUMPLE</v>
      </c>
      <c r="K18" s="242">
        <v>21110</v>
      </c>
      <c r="L18" s="237" t="str">
        <f t="shared" si="36"/>
        <v>CUMPLE</v>
      </c>
      <c r="M18" s="242">
        <v>21602</v>
      </c>
      <c r="N18" s="237" t="str">
        <f t="shared" si="36"/>
        <v>CUMPLE</v>
      </c>
      <c r="O18" s="242">
        <v>21499</v>
      </c>
      <c r="P18" s="237" t="str">
        <f t="shared" si="36"/>
        <v>CUMPLE</v>
      </c>
      <c r="Q18" s="242">
        <v>21728</v>
      </c>
      <c r="R18" s="237" t="str">
        <f t="shared" si="36"/>
        <v>CUMPLE</v>
      </c>
      <c r="S18" s="242">
        <v>21518</v>
      </c>
      <c r="T18" s="237" t="str">
        <f t="shared" si="36"/>
        <v>CUMPLE</v>
      </c>
      <c r="U18" s="268">
        <v>21646</v>
      </c>
      <c r="V18" s="267" t="str">
        <f t="shared" si="36"/>
        <v>CUMPLE</v>
      </c>
      <c r="W18" s="242">
        <v>20999</v>
      </c>
      <c r="X18" s="237" t="str">
        <f t="shared" si="36"/>
        <v>CUMPLE</v>
      </c>
      <c r="Y18" s="268">
        <v>21812</v>
      </c>
      <c r="Z18" s="267" t="str">
        <f t="shared" si="36"/>
        <v>CUMPLE</v>
      </c>
      <c r="AA18" s="242">
        <v>21781</v>
      </c>
      <c r="AB18" s="237" t="str">
        <f t="shared" si="36"/>
        <v>CUMPLE</v>
      </c>
      <c r="AC18" s="268">
        <v>20105</v>
      </c>
      <c r="AD18" s="267" t="str">
        <f t="shared" si="36"/>
        <v>CUMPLE</v>
      </c>
      <c r="AE18" s="242">
        <v>21671</v>
      </c>
      <c r="AF18" s="237" t="str">
        <f t="shared" si="36"/>
        <v>CUMPLE</v>
      </c>
      <c r="AG18" s="268">
        <v>21517</v>
      </c>
      <c r="AH18" s="267" t="str">
        <f t="shared" si="36"/>
        <v>CUMPLE</v>
      </c>
      <c r="AI18" s="268">
        <v>22339</v>
      </c>
      <c r="AJ18" s="267" t="str">
        <f t="shared" si="36"/>
        <v>CUMPLE</v>
      </c>
      <c r="AK18" s="242">
        <v>21729</v>
      </c>
      <c r="AL18" s="237" t="str">
        <f t="shared" si="36"/>
        <v>CUMPLE</v>
      </c>
      <c r="AM18" s="242">
        <v>21557</v>
      </c>
      <c r="AN18" s="237" t="str">
        <f t="shared" si="36"/>
        <v>CUMPLE</v>
      </c>
      <c r="AO18" s="268">
        <v>21849</v>
      </c>
      <c r="AP18" s="267" t="str">
        <f t="shared" si="36"/>
        <v>CUMPLE</v>
      </c>
      <c r="AQ18" s="242">
        <v>21776</v>
      </c>
      <c r="AR18" s="237" t="str">
        <f t="shared" si="36"/>
        <v>CUMPLE</v>
      </c>
      <c r="AS18" s="242">
        <v>21401</v>
      </c>
      <c r="AT18" s="237" t="str">
        <f t="shared" si="36"/>
        <v>CUMPLE</v>
      </c>
      <c r="AU18" s="242">
        <v>21821</v>
      </c>
      <c r="AV18" s="237" t="str">
        <f t="shared" si="36"/>
        <v>CUMPLE</v>
      </c>
      <c r="AW18" s="242">
        <v>21888</v>
      </c>
      <c r="AX18" s="237" t="str">
        <f t="shared" si="36"/>
        <v>CUMPLE</v>
      </c>
      <c r="AY18" s="242">
        <v>21819</v>
      </c>
      <c r="AZ18" s="237" t="str">
        <f t="shared" si="36"/>
        <v>CUMPLE</v>
      </c>
      <c r="BA18" s="242">
        <v>21188</v>
      </c>
      <c r="BB18" s="237" t="str">
        <f t="shared" si="37"/>
        <v>CUMPLE</v>
      </c>
      <c r="BC18" s="242">
        <v>22088</v>
      </c>
      <c r="BD18" s="237" t="str">
        <f t="shared" si="37"/>
        <v>CUMPLE</v>
      </c>
      <c r="BE18" s="268">
        <v>22138</v>
      </c>
      <c r="BF18" s="267" t="str">
        <f t="shared" si="37"/>
        <v>CUMPLE</v>
      </c>
      <c r="BG18" s="242">
        <v>22339</v>
      </c>
      <c r="BH18" s="237" t="str">
        <f t="shared" si="37"/>
        <v>CUMPLE</v>
      </c>
      <c r="BI18" s="272">
        <v>21642</v>
      </c>
      <c r="BJ18" s="237" t="str">
        <f t="shared" si="37"/>
        <v>CUMPLE</v>
      </c>
      <c r="BK18" s="268">
        <v>22080</v>
      </c>
      <c r="BL18" s="267" t="str">
        <f t="shared" si="37"/>
        <v>CUMPLE</v>
      </c>
      <c r="BM18" s="242">
        <v>21794</v>
      </c>
      <c r="BN18" s="237" t="str">
        <f t="shared" si="37"/>
        <v>CUMPLE</v>
      </c>
      <c r="BO18" s="268">
        <v>21562</v>
      </c>
      <c r="BP18" s="267" t="str">
        <f t="shared" si="37"/>
        <v>CUMPLE</v>
      </c>
      <c r="BQ18" s="242">
        <v>21557</v>
      </c>
      <c r="BR18" s="237" t="str">
        <f t="shared" si="37"/>
        <v>CUMPLE</v>
      </c>
      <c r="BS18" s="242">
        <v>21637</v>
      </c>
      <c r="BT18" s="237" t="str">
        <f t="shared" si="37"/>
        <v>CUMPLE</v>
      </c>
    </row>
    <row r="19" spans="1:72" x14ac:dyDescent="0.25">
      <c r="A19" s="173"/>
      <c r="B19" s="175">
        <f t="shared" ref="B19:B32" si="38">+B18+1</f>
        <v>7</v>
      </c>
      <c r="C19" s="180">
        <v>10209</v>
      </c>
      <c r="D19" s="174" t="s">
        <v>261</v>
      </c>
      <c r="E19" s="65" t="s">
        <v>17</v>
      </c>
      <c r="F19" s="65">
        <v>235.45</v>
      </c>
      <c r="G19" s="247">
        <v>7448</v>
      </c>
      <c r="H19" s="227">
        <f t="shared" si="32"/>
        <v>1753631.5999999999</v>
      </c>
      <c r="I19" s="242">
        <v>7358</v>
      </c>
      <c r="J19" s="237" t="str">
        <f t="shared" si="33"/>
        <v>CUMPLE</v>
      </c>
      <c r="K19" s="242">
        <v>7038</v>
      </c>
      <c r="L19" s="237" t="str">
        <f t="shared" si="36"/>
        <v>CUMPLE</v>
      </c>
      <c r="M19" s="242">
        <v>7202</v>
      </c>
      <c r="N19" s="237" t="str">
        <f t="shared" si="36"/>
        <v>CUMPLE</v>
      </c>
      <c r="O19" s="242">
        <v>7168</v>
      </c>
      <c r="P19" s="237" t="str">
        <f t="shared" si="36"/>
        <v>CUMPLE</v>
      </c>
      <c r="Q19" s="242">
        <v>7244</v>
      </c>
      <c r="R19" s="237" t="str">
        <f t="shared" si="36"/>
        <v>CUMPLE</v>
      </c>
      <c r="S19" s="242">
        <v>7174</v>
      </c>
      <c r="T19" s="237" t="str">
        <f t="shared" si="36"/>
        <v>CUMPLE</v>
      </c>
      <c r="U19" s="268">
        <v>7217</v>
      </c>
      <c r="V19" s="267" t="str">
        <f t="shared" si="36"/>
        <v>CUMPLE</v>
      </c>
      <c r="W19" s="242">
        <v>7001</v>
      </c>
      <c r="X19" s="237" t="str">
        <f t="shared" si="36"/>
        <v>CUMPLE</v>
      </c>
      <c r="Y19" s="268">
        <v>7272</v>
      </c>
      <c r="Z19" s="267" t="str">
        <f t="shared" si="36"/>
        <v>CUMPLE</v>
      </c>
      <c r="AA19" s="242">
        <v>7262</v>
      </c>
      <c r="AB19" s="237" t="str">
        <f t="shared" si="36"/>
        <v>CUMPLE</v>
      </c>
      <c r="AC19" s="268">
        <v>6703</v>
      </c>
      <c r="AD19" s="267" t="str">
        <f t="shared" si="36"/>
        <v>CUMPLE</v>
      </c>
      <c r="AE19" s="242">
        <v>7225</v>
      </c>
      <c r="AF19" s="237" t="str">
        <f t="shared" si="36"/>
        <v>CUMPLE</v>
      </c>
      <c r="AG19" s="268">
        <v>7174</v>
      </c>
      <c r="AH19" s="267" t="str">
        <f t="shared" si="36"/>
        <v>CUMPLE</v>
      </c>
      <c r="AI19" s="268">
        <v>7448</v>
      </c>
      <c r="AJ19" s="267" t="str">
        <f t="shared" si="36"/>
        <v>CUMPLE</v>
      </c>
      <c r="AK19" s="242">
        <v>7245</v>
      </c>
      <c r="AL19" s="237" t="str">
        <f t="shared" si="36"/>
        <v>CUMPLE</v>
      </c>
      <c r="AM19" s="242">
        <v>7187</v>
      </c>
      <c r="AN19" s="237" t="str">
        <f t="shared" si="36"/>
        <v>CUMPLE</v>
      </c>
      <c r="AO19" s="268">
        <v>7284</v>
      </c>
      <c r="AP19" s="267" t="str">
        <f t="shared" si="36"/>
        <v>CUMPLE</v>
      </c>
      <c r="AQ19" s="242">
        <v>7260</v>
      </c>
      <c r="AR19" s="237" t="str">
        <f t="shared" si="36"/>
        <v>CUMPLE</v>
      </c>
      <c r="AS19" s="242">
        <v>7135</v>
      </c>
      <c r="AT19" s="237" t="str">
        <f t="shared" si="36"/>
        <v>CUMPLE</v>
      </c>
      <c r="AU19" s="242">
        <v>7275</v>
      </c>
      <c r="AV19" s="237" t="str">
        <f t="shared" si="36"/>
        <v>CUMPLE</v>
      </c>
      <c r="AW19" s="242">
        <v>7298</v>
      </c>
      <c r="AX19" s="237" t="str">
        <f t="shared" si="36"/>
        <v>CUMPLE</v>
      </c>
      <c r="AY19" s="242">
        <v>7274</v>
      </c>
      <c r="AZ19" s="237" t="str">
        <f t="shared" si="36"/>
        <v>CUMPLE</v>
      </c>
      <c r="BA19" s="242">
        <v>7064</v>
      </c>
      <c r="BB19" s="237" t="str">
        <f t="shared" si="37"/>
        <v>CUMPLE</v>
      </c>
      <c r="BC19" s="242">
        <v>7364</v>
      </c>
      <c r="BD19" s="237" t="str">
        <f t="shared" si="37"/>
        <v>CUMPLE</v>
      </c>
      <c r="BE19" s="268">
        <v>7381</v>
      </c>
      <c r="BF19" s="267" t="str">
        <f t="shared" si="37"/>
        <v>CUMPLE</v>
      </c>
      <c r="BG19" s="242">
        <v>7448</v>
      </c>
      <c r="BH19" s="237" t="str">
        <f t="shared" si="37"/>
        <v>CUMPLE</v>
      </c>
      <c r="BI19" s="272">
        <v>7216</v>
      </c>
      <c r="BJ19" s="237" t="str">
        <f t="shared" si="37"/>
        <v>CUMPLE</v>
      </c>
      <c r="BK19" s="268">
        <v>7362</v>
      </c>
      <c r="BL19" s="267" t="str">
        <f t="shared" si="37"/>
        <v>CUMPLE</v>
      </c>
      <c r="BM19" s="242">
        <v>7266</v>
      </c>
      <c r="BN19" s="237" t="str">
        <f t="shared" si="37"/>
        <v>CUMPLE</v>
      </c>
      <c r="BO19" s="268">
        <v>7189</v>
      </c>
      <c r="BP19" s="267" t="str">
        <f t="shared" si="37"/>
        <v>CUMPLE</v>
      </c>
      <c r="BQ19" s="242">
        <v>7187</v>
      </c>
      <c r="BR19" s="237" t="str">
        <f t="shared" si="37"/>
        <v>CUMPLE</v>
      </c>
      <c r="BS19" s="242">
        <v>7214</v>
      </c>
      <c r="BT19" s="237" t="str">
        <f t="shared" si="37"/>
        <v>CUMPLE</v>
      </c>
    </row>
    <row r="20" spans="1:72" x14ac:dyDescent="0.25">
      <c r="A20" s="173"/>
      <c r="B20" s="175">
        <f t="shared" si="38"/>
        <v>8</v>
      </c>
      <c r="C20" s="180" t="s">
        <v>14</v>
      </c>
      <c r="D20" s="174" t="s">
        <v>15</v>
      </c>
      <c r="E20" s="65" t="s">
        <v>16</v>
      </c>
      <c r="F20" s="65">
        <v>452.46</v>
      </c>
      <c r="G20" s="247">
        <v>12078</v>
      </c>
      <c r="H20" s="227">
        <f t="shared" si="32"/>
        <v>5464811.8799999999</v>
      </c>
      <c r="I20" s="242">
        <v>11933</v>
      </c>
      <c r="J20" s="237" t="str">
        <f t="shared" si="33"/>
        <v>CUMPLE</v>
      </c>
      <c r="K20" s="242">
        <v>11413</v>
      </c>
      <c r="L20" s="237" t="str">
        <f t="shared" si="36"/>
        <v>CUMPLE</v>
      </c>
      <c r="M20" s="242">
        <v>11679</v>
      </c>
      <c r="N20" s="237" t="str">
        <f t="shared" si="36"/>
        <v>CUMPLE</v>
      </c>
      <c r="O20" s="242">
        <v>11624</v>
      </c>
      <c r="P20" s="237" t="str">
        <f t="shared" si="36"/>
        <v>CUMPLE</v>
      </c>
      <c r="Q20" s="242">
        <v>11748</v>
      </c>
      <c r="R20" s="237" t="str">
        <f t="shared" si="36"/>
        <v>CUMPLE</v>
      </c>
      <c r="S20" s="242">
        <v>11634</v>
      </c>
      <c r="T20" s="237" t="str">
        <f t="shared" si="36"/>
        <v>CUMPLE</v>
      </c>
      <c r="U20" s="268">
        <v>11704</v>
      </c>
      <c r="V20" s="267" t="str">
        <f t="shared" si="36"/>
        <v>CUMPLE</v>
      </c>
      <c r="W20" s="242">
        <v>11353</v>
      </c>
      <c r="X20" s="237" t="str">
        <f t="shared" si="36"/>
        <v>CUMPLE</v>
      </c>
      <c r="Y20" s="268">
        <v>11793</v>
      </c>
      <c r="Z20" s="267" t="str">
        <f t="shared" si="36"/>
        <v>CUMPLE</v>
      </c>
      <c r="AA20" s="242">
        <v>11776</v>
      </c>
      <c r="AB20" s="237" t="str">
        <f t="shared" si="36"/>
        <v>CUMPLE</v>
      </c>
      <c r="AC20" s="268">
        <v>10870</v>
      </c>
      <c r="AD20" s="267" t="str">
        <f t="shared" si="36"/>
        <v>CUMPLE</v>
      </c>
      <c r="AE20" s="242">
        <v>11717</v>
      </c>
      <c r="AF20" s="237" t="str">
        <f t="shared" si="36"/>
        <v>CUMPLE</v>
      </c>
      <c r="AG20" s="268">
        <v>11634</v>
      </c>
      <c r="AH20" s="267" t="str">
        <f t="shared" si="36"/>
        <v>CUMPLE</v>
      </c>
      <c r="AI20" s="268">
        <v>12078</v>
      </c>
      <c r="AJ20" s="267" t="str">
        <f t="shared" si="36"/>
        <v>CUMPLE</v>
      </c>
      <c r="AK20" s="242">
        <v>11748</v>
      </c>
      <c r="AL20" s="237" t="str">
        <f t="shared" si="36"/>
        <v>CUMPLE</v>
      </c>
      <c r="AM20" s="242">
        <v>11655</v>
      </c>
      <c r="AN20" s="237" t="str">
        <f t="shared" si="36"/>
        <v>CUMPLE</v>
      </c>
      <c r="AO20" s="268">
        <v>11813</v>
      </c>
      <c r="AP20" s="267" t="str">
        <f t="shared" si="36"/>
        <v>CUMPLE</v>
      </c>
      <c r="AQ20" s="242">
        <v>11774</v>
      </c>
      <c r="AR20" s="237" t="str">
        <f t="shared" si="36"/>
        <v>CUMPLE</v>
      </c>
      <c r="AS20" s="242">
        <v>11571</v>
      </c>
      <c r="AT20" s="237" t="str">
        <f t="shared" si="36"/>
        <v>CUMPLE</v>
      </c>
      <c r="AU20" s="242">
        <v>11798</v>
      </c>
      <c r="AV20" s="237" t="str">
        <f t="shared" si="36"/>
        <v>CUMPLE</v>
      </c>
      <c r="AW20" s="242">
        <v>11834</v>
      </c>
      <c r="AX20" s="237" t="str">
        <f t="shared" si="36"/>
        <v>CUMPLE</v>
      </c>
      <c r="AY20" s="242">
        <v>11797</v>
      </c>
      <c r="AZ20" s="237" t="str">
        <f t="shared" si="36"/>
        <v>CUMPLE</v>
      </c>
      <c r="BA20" s="242">
        <v>11455</v>
      </c>
      <c r="BB20" s="237" t="str">
        <f t="shared" si="37"/>
        <v>CUMPLE</v>
      </c>
      <c r="BC20" s="242">
        <v>11942</v>
      </c>
      <c r="BD20" s="237" t="str">
        <f t="shared" si="37"/>
        <v>CUMPLE</v>
      </c>
      <c r="BE20" s="268">
        <v>11969</v>
      </c>
      <c r="BF20" s="267" t="str">
        <f t="shared" si="37"/>
        <v>CUMPLE</v>
      </c>
      <c r="BG20" s="242">
        <v>12078</v>
      </c>
      <c r="BH20" s="237" t="str">
        <f t="shared" si="37"/>
        <v>CUMPLE</v>
      </c>
      <c r="BI20" s="272">
        <v>11701</v>
      </c>
      <c r="BJ20" s="237" t="str">
        <f t="shared" si="37"/>
        <v>CUMPLE</v>
      </c>
      <c r="BK20" s="268">
        <v>11938</v>
      </c>
      <c r="BL20" s="267" t="str">
        <f t="shared" si="37"/>
        <v>CUMPLE</v>
      </c>
      <c r="BM20" s="242">
        <v>11783</v>
      </c>
      <c r="BN20" s="237" t="str">
        <f t="shared" si="37"/>
        <v>CUMPLE</v>
      </c>
      <c r="BO20" s="268">
        <v>11658</v>
      </c>
      <c r="BP20" s="267" t="str">
        <f t="shared" si="37"/>
        <v>CUMPLE</v>
      </c>
      <c r="BQ20" s="242">
        <v>11655</v>
      </c>
      <c r="BR20" s="237" t="str">
        <f t="shared" si="37"/>
        <v>CUMPLE</v>
      </c>
      <c r="BS20" s="242">
        <v>11698</v>
      </c>
      <c r="BT20" s="237" t="str">
        <f t="shared" si="37"/>
        <v>CUMPLE</v>
      </c>
    </row>
    <row r="21" spans="1:72" x14ac:dyDescent="0.25">
      <c r="A21" s="173"/>
      <c r="B21" s="175">
        <f t="shared" si="38"/>
        <v>9</v>
      </c>
      <c r="C21" s="180">
        <v>77</v>
      </c>
      <c r="D21" s="174" t="s">
        <v>48</v>
      </c>
      <c r="E21" s="65" t="s">
        <v>10</v>
      </c>
      <c r="F21" s="65">
        <v>5.36</v>
      </c>
      <c r="G21" s="247">
        <v>168223</v>
      </c>
      <c r="H21" s="227">
        <f t="shared" si="32"/>
        <v>901675.28</v>
      </c>
      <c r="I21" s="242">
        <v>166204</v>
      </c>
      <c r="J21" s="237" t="str">
        <f t="shared" si="33"/>
        <v>CUMPLE</v>
      </c>
      <c r="K21" s="242">
        <v>158970</v>
      </c>
      <c r="L21" s="237" t="str">
        <f t="shared" si="36"/>
        <v>CUMPLE</v>
      </c>
      <c r="M21" s="242">
        <v>162672</v>
      </c>
      <c r="N21" s="237" t="str">
        <f t="shared" si="36"/>
        <v>CUMPLE</v>
      </c>
      <c r="O21" s="242">
        <v>161895</v>
      </c>
      <c r="P21" s="237" t="str">
        <f t="shared" si="36"/>
        <v>CUMPLE</v>
      </c>
      <c r="Q21" s="242">
        <v>163620</v>
      </c>
      <c r="R21" s="237" t="str">
        <f t="shared" si="36"/>
        <v>CUMPLE</v>
      </c>
      <c r="S21" s="242">
        <v>162042</v>
      </c>
      <c r="T21" s="237" t="str">
        <f t="shared" si="36"/>
        <v>CUMPLE</v>
      </c>
      <c r="U21" s="268">
        <v>163008</v>
      </c>
      <c r="V21" s="267" t="str">
        <f t="shared" si="36"/>
        <v>CUMPLE</v>
      </c>
      <c r="W21" s="242">
        <v>158130</v>
      </c>
      <c r="X21" s="237" t="str">
        <f t="shared" si="36"/>
        <v>CUMPLE</v>
      </c>
      <c r="Y21" s="268">
        <v>164258</v>
      </c>
      <c r="Z21" s="267" t="str">
        <f t="shared" si="36"/>
        <v>CUMPLE</v>
      </c>
      <c r="AA21" s="242">
        <v>164017</v>
      </c>
      <c r="AB21" s="237" t="str">
        <f t="shared" si="36"/>
        <v>CUMPLE</v>
      </c>
      <c r="AC21" s="268">
        <v>151401</v>
      </c>
      <c r="AD21" s="267" t="str">
        <f t="shared" si="36"/>
        <v>CUMPLE</v>
      </c>
      <c r="AE21" s="242">
        <v>163193</v>
      </c>
      <c r="AF21" s="237" t="str">
        <f t="shared" si="36"/>
        <v>CUMPLE</v>
      </c>
      <c r="AG21" s="268">
        <v>162032</v>
      </c>
      <c r="AH21" s="267" t="str">
        <f t="shared" si="36"/>
        <v>CUMPLE</v>
      </c>
      <c r="AI21" s="268">
        <v>168223</v>
      </c>
      <c r="AJ21" s="267" t="str">
        <f t="shared" si="36"/>
        <v>CUMPLE</v>
      </c>
      <c r="AK21" s="242">
        <v>163631</v>
      </c>
      <c r="AL21" s="237" t="str">
        <f t="shared" si="36"/>
        <v>CUMPLE</v>
      </c>
      <c r="AM21" s="242">
        <v>162335</v>
      </c>
      <c r="AN21" s="237" t="str">
        <f t="shared" si="36"/>
        <v>CUMPLE</v>
      </c>
      <c r="AO21" s="268">
        <v>164538</v>
      </c>
      <c r="AP21" s="267" t="str">
        <f t="shared" si="36"/>
        <v>CUMPLE</v>
      </c>
      <c r="AQ21" s="242">
        <v>163984</v>
      </c>
      <c r="AR21" s="237" t="str">
        <f t="shared" si="36"/>
        <v>CUMPLE</v>
      </c>
      <c r="AS21" s="242">
        <v>161158</v>
      </c>
      <c r="AT21" s="237" t="str">
        <f t="shared" si="36"/>
        <v>CUMPLE</v>
      </c>
      <c r="AU21" s="242">
        <v>164320</v>
      </c>
      <c r="AV21" s="237" t="str">
        <f t="shared" si="36"/>
        <v>CUMPLE</v>
      </c>
      <c r="AW21" s="242">
        <v>164825</v>
      </c>
      <c r="AX21" s="237" t="str">
        <f t="shared" si="36"/>
        <v>CUMPLE</v>
      </c>
      <c r="AY21" s="242">
        <v>164303</v>
      </c>
      <c r="AZ21" s="237" t="str">
        <f t="shared" si="36"/>
        <v>CUMPLE</v>
      </c>
      <c r="BA21" s="242">
        <v>159559</v>
      </c>
      <c r="BB21" s="237" t="str">
        <f t="shared" si="37"/>
        <v>CUMPLE</v>
      </c>
      <c r="BC21" s="242">
        <v>166334</v>
      </c>
      <c r="BD21" s="237" t="str">
        <f t="shared" si="37"/>
        <v>CUMPLE</v>
      </c>
      <c r="BE21" s="268">
        <v>166709</v>
      </c>
      <c r="BF21" s="267" t="str">
        <f t="shared" si="37"/>
        <v>CUMPLE</v>
      </c>
      <c r="BG21" s="242">
        <v>168223</v>
      </c>
      <c r="BH21" s="237" t="str">
        <f t="shared" si="37"/>
        <v>CUMPLE</v>
      </c>
      <c r="BI21" s="272">
        <v>162974</v>
      </c>
      <c r="BJ21" s="237" t="str">
        <f t="shared" si="37"/>
        <v>CUMPLE</v>
      </c>
      <c r="BK21" s="268">
        <v>166272</v>
      </c>
      <c r="BL21" s="267" t="str">
        <f t="shared" si="37"/>
        <v>CUMPLE</v>
      </c>
      <c r="BM21" s="242">
        <v>164118</v>
      </c>
      <c r="BN21" s="237" t="str">
        <f t="shared" si="37"/>
        <v>CUMPLE</v>
      </c>
      <c r="BO21" s="268">
        <v>162373</v>
      </c>
      <c r="BP21" s="267" t="str">
        <f t="shared" si="37"/>
        <v>CUMPLE</v>
      </c>
      <c r="BQ21" s="242">
        <v>162335</v>
      </c>
      <c r="BR21" s="237" t="str">
        <f t="shared" si="37"/>
        <v>CUMPLE</v>
      </c>
      <c r="BS21" s="242">
        <v>162936</v>
      </c>
      <c r="BT21" s="237" t="str">
        <f t="shared" si="37"/>
        <v>CUMPLE</v>
      </c>
    </row>
    <row r="22" spans="1:72" x14ac:dyDescent="0.25">
      <c r="A22" s="173"/>
      <c r="B22" s="175">
        <f t="shared" si="38"/>
        <v>10</v>
      </c>
      <c r="C22" s="180">
        <v>9</v>
      </c>
      <c r="D22" s="174" t="s">
        <v>203</v>
      </c>
      <c r="E22" s="65" t="s">
        <v>23</v>
      </c>
      <c r="F22" s="65">
        <v>2.8</v>
      </c>
      <c r="G22" s="247">
        <v>15577</v>
      </c>
      <c r="H22" s="227">
        <f t="shared" si="32"/>
        <v>43615.6</v>
      </c>
      <c r="I22" s="242">
        <v>15390</v>
      </c>
      <c r="J22" s="237" t="str">
        <f t="shared" si="33"/>
        <v>CUMPLE</v>
      </c>
      <c r="K22" s="242">
        <v>14720</v>
      </c>
      <c r="L22" s="237" t="str">
        <f t="shared" si="36"/>
        <v>CUMPLE</v>
      </c>
      <c r="M22" s="242">
        <v>15063</v>
      </c>
      <c r="N22" s="237" t="str">
        <f t="shared" si="36"/>
        <v>CUMPLE</v>
      </c>
      <c r="O22" s="242">
        <v>14991</v>
      </c>
      <c r="P22" s="237" t="str">
        <f t="shared" si="36"/>
        <v>CUMPLE</v>
      </c>
      <c r="Q22" s="242">
        <v>15151</v>
      </c>
      <c r="R22" s="237" t="str">
        <f t="shared" si="36"/>
        <v>CUMPLE</v>
      </c>
      <c r="S22" s="242">
        <v>15005</v>
      </c>
      <c r="T22" s="237" t="str">
        <f t="shared" si="36"/>
        <v>CUMPLE</v>
      </c>
      <c r="U22" s="268">
        <v>15094</v>
      </c>
      <c r="V22" s="267" t="str">
        <f t="shared" si="36"/>
        <v>CUMPLE</v>
      </c>
      <c r="W22" s="242">
        <v>14642</v>
      </c>
      <c r="X22" s="237" t="str">
        <f t="shared" si="36"/>
        <v>CUMPLE</v>
      </c>
      <c r="Y22" s="268">
        <v>15210</v>
      </c>
      <c r="Z22" s="267" t="str">
        <f t="shared" si="36"/>
        <v>CUMPLE</v>
      </c>
      <c r="AA22" s="242">
        <v>15188</v>
      </c>
      <c r="AB22" s="237" t="str">
        <f t="shared" si="36"/>
        <v>CUMPLE</v>
      </c>
      <c r="AC22" s="268">
        <v>14019</v>
      </c>
      <c r="AD22" s="267" t="str">
        <f t="shared" si="36"/>
        <v>CUMPLE</v>
      </c>
      <c r="AE22" s="242">
        <v>15111</v>
      </c>
      <c r="AF22" s="237" t="str">
        <f t="shared" si="36"/>
        <v>CUMPLE</v>
      </c>
      <c r="AG22" s="268">
        <v>15004</v>
      </c>
      <c r="AH22" s="267" t="str">
        <f t="shared" si="36"/>
        <v>CUMPLE</v>
      </c>
      <c r="AI22" s="268">
        <v>15577</v>
      </c>
      <c r="AJ22" s="267" t="str">
        <f t="shared" si="36"/>
        <v>CUMPLE</v>
      </c>
      <c r="AK22" s="242">
        <v>15152</v>
      </c>
      <c r="AL22" s="237" t="str">
        <f t="shared" si="36"/>
        <v>CUMPLE</v>
      </c>
      <c r="AM22" s="242">
        <v>15032</v>
      </c>
      <c r="AN22" s="237" t="str">
        <f t="shared" si="36"/>
        <v>CUMPLE</v>
      </c>
      <c r="AO22" s="268">
        <v>15235</v>
      </c>
      <c r="AP22" s="267" t="str">
        <f t="shared" si="36"/>
        <v>CUMPLE</v>
      </c>
      <c r="AQ22" s="242">
        <v>15184</v>
      </c>
      <c r="AR22" s="237" t="str">
        <f t="shared" si="36"/>
        <v>CUMPLE</v>
      </c>
      <c r="AS22" s="242">
        <v>14923</v>
      </c>
      <c r="AT22" s="237" t="str">
        <f t="shared" si="36"/>
        <v>CUMPLE</v>
      </c>
      <c r="AU22" s="242">
        <v>15216</v>
      </c>
      <c r="AV22" s="237" t="str">
        <f t="shared" si="36"/>
        <v>CUMPLE</v>
      </c>
      <c r="AW22" s="242">
        <v>15262</v>
      </c>
      <c r="AX22" s="237" t="str">
        <f t="shared" si="36"/>
        <v>CUMPLE</v>
      </c>
      <c r="AY22" s="242">
        <v>15214</v>
      </c>
      <c r="AZ22" s="237" t="str">
        <f t="shared" si="36"/>
        <v>CUMPLE</v>
      </c>
      <c r="BA22" s="242">
        <v>14774</v>
      </c>
      <c r="BB22" s="237" t="str">
        <f t="shared" si="37"/>
        <v>CUMPLE</v>
      </c>
      <c r="BC22" s="242">
        <v>15402</v>
      </c>
      <c r="BD22" s="237" t="str">
        <f t="shared" si="37"/>
        <v>CUMPLE</v>
      </c>
      <c r="BE22" s="268">
        <v>15437</v>
      </c>
      <c r="BF22" s="267" t="str">
        <f t="shared" si="37"/>
        <v>CUMPLE</v>
      </c>
      <c r="BG22" s="242">
        <v>15577</v>
      </c>
      <c r="BH22" s="237" t="str">
        <f t="shared" si="37"/>
        <v>CUMPLE</v>
      </c>
      <c r="BI22" s="272">
        <v>15091</v>
      </c>
      <c r="BJ22" s="237" t="str">
        <f t="shared" si="37"/>
        <v>CUMPLE</v>
      </c>
      <c r="BK22" s="268">
        <v>15396</v>
      </c>
      <c r="BL22" s="267" t="str">
        <f t="shared" si="37"/>
        <v>CUMPLE</v>
      </c>
      <c r="BM22" s="242">
        <v>15197</v>
      </c>
      <c r="BN22" s="237" t="str">
        <f t="shared" si="37"/>
        <v>CUMPLE</v>
      </c>
      <c r="BO22" s="268">
        <v>15035</v>
      </c>
      <c r="BP22" s="267" t="str">
        <f t="shared" si="37"/>
        <v>CUMPLE</v>
      </c>
      <c r="BQ22" s="242">
        <v>15032</v>
      </c>
      <c r="BR22" s="237" t="str">
        <f t="shared" si="37"/>
        <v>CUMPLE</v>
      </c>
      <c r="BS22" s="242">
        <v>15087</v>
      </c>
      <c r="BT22" s="237" t="str">
        <f t="shared" si="37"/>
        <v>CUMPLE</v>
      </c>
    </row>
    <row r="23" spans="1:72" x14ac:dyDescent="0.25">
      <c r="A23" s="173"/>
      <c r="B23" s="175">
        <f t="shared" si="38"/>
        <v>11</v>
      </c>
      <c r="C23" s="180">
        <v>14185</v>
      </c>
      <c r="D23" s="174" t="s">
        <v>218</v>
      </c>
      <c r="E23" s="65" t="s">
        <v>23</v>
      </c>
      <c r="F23" s="65">
        <v>5.6</v>
      </c>
      <c r="G23" s="247">
        <v>18128</v>
      </c>
      <c r="H23" s="227">
        <f t="shared" si="32"/>
        <v>101516.79999999999</v>
      </c>
      <c r="I23" s="242">
        <v>17910</v>
      </c>
      <c r="J23" s="237" t="str">
        <f t="shared" si="33"/>
        <v>CUMPLE</v>
      </c>
      <c r="K23" s="242">
        <v>17130</v>
      </c>
      <c r="L23" s="237" t="str">
        <f t="shared" si="36"/>
        <v>CUMPLE</v>
      </c>
      <c r="M23" s="242">
        <v>17530</v>
      </c>
      <c r="N23" s="237" t="str">
        <f t="shared" si="36"/>
        <v>CUMPLE</v>
      </c>
      <c r="O23" s="242">
        <v>17446</v>
      </c>
      <c r="P23" s="237" t="str">
        <f t="shared" si="36"/>
        <v>CUMPLE</v>
      </c>
      <c r="Q23" s="242">
        <v>17632</v>
      </c>
      <c r="R23" s="237" t="str">
        <f t="shared" si="36"/>
        <v>CUMPLE</v>
      </c>
      <c r="S23" s="242">
        <v>17462</v>
      </c>
      <c r="T23" s="237" t="str">
        <f t="shared" si="36"/>
        <v>CUMPLE</v>
      </c>
      <c r="U23" s="268">
        <v>17566</v>
      </c>
      <c r="V23" s="267" t="str">
        <f t="shared" si="36"/>
        <v>CUMPLE</v>
      </c>
      <c r="W23" s="242">
        <v>17040</v>
      </c>
      <c r="X23" s="237" t="str">
        <f t="shared" si="36"/>
        <v>CUMPLE</v>
      </c>
      <c r="Y23" s="268">
        <v>17701</v>
      </c>
      <c r="Z23" s="267" t="str">
        <f t="shared" si="36"/>
        <v>CUMPLE</v>
      </c>
      <c r="AA23" s="242">
        <v>17675</v>
      </c>
      <c r="AB23" s="237" t="str">
        <f t="shared" si="36"/>
        <v>CUMPLE</v>
      </c>
      <c r="AC23" s="268">
        <v>16315</v>
      </c>
      <c r="AD23" s="267" t="str">
        <f t="shared" si="36"/>
        <v>CUMPLE</v>
      </c>
      <c r="AE23" s="242">
        <v>17586</v>
      </c>
      <c r="AF23" s="237" t="str">
        <f t="shared" si="36"/>
        <v>CUMPLE</v>
      </c>
      <c r="AG23" s="268">
        <v>17461</v>
      </c>
      <c r="AH23" s="267" t="str">
        <f t="shared" si="36"/>
        <v>CUMPLE</v>
      </c>
      <c r="AI23" s="268">
        <v>18128</v>
      </c>
      <c r="AJ23" s="267" t="str">
        <f t="shared" si="36"/>
        <v>CUMPLE</v>
      </c>
      <c r="AK23" s="242">
        <v>17633</v>
      </c>
      <c r="AL23" s="237" t="str">
        <f t="shared" si="36"/>
        <v>CUMPLE</v>
      </c>
      <c r="AM23" s="242">
        <v>17494</v>
      </c>
      <c r="AN23" s="237" t="str">
        <f t="shared" si="36"/>
        <v>CUMPLE</v>
      </c>
      <c r="AO23" s="268">
        <v>17730</v>
      </c>
      <c r="AP23" s="267" t="str">
        <f t="shared" si="36"/>
        <v>CUMPLE</v>
      </c>
      <c r="AQ23" s="242">
        <v>17671</v>
      </c>
      <c r="AR23" s="237" t="str">
        <f t="shared" si="36"/>
        <v>CUMPLE</v>
      </c>
      <c r="AS23" s="242">
        <v>17367</v>
      </c>
      <c r="AT23" s="237" t="str">
        <f t="shared" si="36"/>
        <v>CUMPLE</v>
      </c>
      <c r="AU23" s="242">
        <v>17707</v>
      </c>
      <c r="AV23" s="237" t="str">
        <f t="shared" si="36"/>
        <v>CUMPLE</v>
      </c>
      <c r="AW23" s="242">
        <v>17762</v>
      </c>
      <c r="AX23" s="237" t="str">
        <f t="shared" si="36"/>
        <v>CUMPLE</v>
      </c>
      <c r="AY23" s="242">
        <v>17706</v>
      </c>
      <c r="AZ23" s="237" t="str">
        <f t="shared" si="36"/>
        <v>CUMPLE</v>
      </c>
      <c r="BA23" s="242">
        <v>17194</v>
      </c>
      <c r="BB23" s="237" t="str">
        <f t="shared" si="37"/>
        <v>CUMPLE</v>
      </c>
      <c r="BC23" s="242">
        <v>17924</v>
      </c>
      <c r="BD23" s="237" t="str">
        <f t="shared" si="37"/>
        <v>CUMPLE</v>
      </c>
      <c r="BE23" s="268">
        <v>17965</v>
      </c>
      <c r="BF23" s="267" t="str">
        <f t="shared" si="37"/>
        <v>CUMPLE</v>
      </c>
      <c r="BG23" s="242">
        <v>18128</v>
      </c>
      <c r="BH23" s="237" t="str">
        <f t="shared" si="37"/>
        <v>CUMPLE</v>
      </c>
      <c r="BI23" s="272">
        <v>17562</v>
      </c>
      <c r="BJ23" s="237" t="str">
        <f t="shared" si="37"/>
        <v>CUMPLE</v>
      </c>
      <c r="BK23" s="268">
        <v>17918</v>
      </c>
      <c r="BL23" s="267" t="str">
        <f t="shared" si="37"/>
        <v>CUMPLE</v>
      </c>
      <c r="BM23" s="242">
        <v>17686</v>
      </c>
      <c r="BN23" s="237" t="str">
        <f t="shared" si="37"/>
        <v>CUMPLE</v>
      </c>
      <c r="BO23" s="268">
        <v>17497</v>
      </c>
      <c r="BP23" s="267" t="str">
        <f t="shared" si="37"/>
        <v>CUMPLE</v>
      </c>
      <c r="BQ23" s="242">
        <v>17494</v>
      </c>
      <c r="BR23" s="237" t="str">
        <f t="shared" si="37"/>
        <v>CUMPLE</v>
      </c>
      <c r="BS23" s="242">
        <v>17558</v>
      </c>
      <c r="BT23" s="237" t="str">
        <f t="shared" si="37"/>
        <v>CUMPLE</v>
      </c>
    </row>
    <row r="24" spans="1:72" x14ac:dyDescent="0.25">
      <c r="A24" s="173"/>
      <c r="B24" s="175">
        <f t="shared" si="38"/>
        <v>12</v>
      </c>
      <c r="C24" s="180">
        <v>10661</v>
      </c>
      <c r="D24" s="174" t="s">
        <v>50</v>
      </c>
      <c r="E24" s="65" t="s">
        <v>31</v>
      </c>
      <c r="F24" s="65">
        <v>1</v>
      </c>
      <c r="G24" s="247">
        <v>54290</v>
      </c>
      <c r="H24" s="227">
        <f t="shared" si="32"/>
        <v>54290</v>
      </c>
      <c r="I24" s="242">
        <v>53638</v>
      </c>
      <c r="J24" s="237" t="str">
        <f t="shared" si="33"/>
        <v>CUMPLE</v>
      </c>
      <c r="K24" s="242">
        <v>51304</v>
      </c>
      <c r="L24" s="237" t="str">
        <f t="shared" si="36"/>
        <v>CUMPLE</v>
      </c>
      <c r="M24" s="242">
        <v>52498</v>
      </c>
      <c r="N24" s="237" t="str">
        <f t="shared" si="36"/>
        <v>CUMPLE</v>
      </c>
      <c r="O24" s="242">
        <v>52248</v>
      </c>
      <c r="P24" s="237" t="str">
        <f t="shared" si="36"/>
        <v>CUMPLE</v>
      </c>
      <c r="Q24" s="242">
        <v>52805</v>
      </c>
      <c r="R24" s="237" t="str">
        <f t="shared" si="36"/>
        <v>CUMPLE</v>
      </c>
      <c r="S24" s="242">
        <v>52295</v>
      </c>
      <c r="T24" s="237" t="str">
        <f t="shared" si="36"/>
        <v>CUMPLE</v>
      </c>
      <c r="U24" s="268">
        <v>52607</v>
      </c>
      <c r="V24" s="267" t="str">
        <f t="shared" si="36"/>
        <v>CUMPLE</v>
      </c>
      <c r="W24" s="242">
        <v>51033</v>
      </c>
      <c r="X24" s="237" t="str">
        <f t="shared" si="36"/>
        <v>CUMPLE</v>
      </c>
      <c r="Y24" s="268">
        <v>53010</v>
      </c>
      <c r="Z24" s="267" t="str">
        <f t="shared" si="36"/>
        <v>CUMPLE</v>
      </c>
      <c r="AA24" s="242">
        <v>52933</v>
      </c>
      <c r="AB24" s="237" t="str">
        <f t="shared" si="36"/>
        <v>CUMPLE</v>
      </c>
      <c r="AC24" s="268">
        <v>48861</v>
      </c>
      <c r="AD24" s="267" t="str">
        <f t="shared" si="36"/>
        <v>CUMPLE</v>
      </c>
      <c r="AE24" s="242">
        <v>52667</v>
      </c>
      <c r="AF24" s="237" t="str">
        <f t="shared" si="36"/>
        <v>CUMPLE</v>
      </c>
      <c r="AG24" s="268">
        <v>52292</v>
      </c>
      <c r="AH24" s="267" t="str">
        <f t="shared" si="36"/>
        <v>CUMPLE</v>
      </c>
      <c r="AI24" s="268">
        <v>54290</v>
      </c>
      <c r="AJ24" s="267" t="str">
        <f t="shared" si="36"/>
        <v>CUMPLE</v>
      </c>
      <c r="AK24" s="242">
        <v>52808</v>
      </c>
      <c r="AL24" s="237" t="str">
        <f t="shared" si="36"/>
        <v>CUMPLE</v>
      </c>
      <c r="AM24" s="242">
        <v>52390</v>
      </c>
      <c r="AN24" s="237" t="str">
        <f t="shared" si="36"/>
        <v>CUMPLE</v>
      </c>
      <c r="AO24" s="268">
        <v>53101</v>
      </c>
      <c r="AP24" s="267" t="str">
        <f t="shared" si="36"/>
        <v>CUMPLE</v>
      </c>
      <c r="AQ24" s="242">
        <v>52922</v>
      </c>
      <c r="AR24" s="237" t="str">
        <f t="shared" si="36"/>
        <v>CUMPLE</v>
      </c>
      <c r="AS24" s="242">
        <v>52010</v>
      </c>
      <c r="AT24" s="237" t="str">
        <f t="shared" si="36"/>
        <v>CUMPLE</v>
      </c>
      <c r="AU24" s="242">
        <v>53030</v>
      </c>
      <c r="AV24" s="237" t="str">
        <f t="shared" si="36"/>
        <v>CUMPLE</v>
      </c>
      <c r="AW24" s="242">
        <v>53193</v>
      </c>
      <c r="AX24" s="237" t="str">
        <f t="shared" si="36"/>
        <v>CUMPLE</v>
      </c>
      <c r="AY24" s="242">
        <v>53025</v>
      </c>
      <c r="AZ24" s="237" t="str">
        <f t="shared" ref="AZ24:BT31" si="39">+IF((ISBLANK(AY24))=$H$11,"VACIO",IF(AND(AY24&lt;=$G24,AY24&lt;&gt;0),"CUMPLE","NO CUMPLE"))</f>
        <v>CUMPLE</v>
      </c>
      <c r="BA24" s="242">
        <v>51494</v>
      </c>
      <c r="BB24" s="237" t="str">
        <f t="shared" si="39"/>
        <v>CUMPLE</v>
      </c>
      <c r="BC24" s="242">
        <v>53681</v>
      </c>
      <c r="BD24" s="237" t="str">
        <f t="shared" si="39"/>
        <v>CUMPLE</v>
      </c>
      <c r="BE24" s="268">
        <v>53801</v>
      </c>
      <c r="BF24" s="267" t="str">
        <f t="shared" si="39"/>
        <v>CUMPLE</v>
      </c>
      <c r="BG24" s="242">
        <v>54290</v>
      </c>
      <c r="BH24" s="237" t="str">
        <f t="shared" si="39"/>
        <v>CUMPLE</v>
      </c>
      <c r="BI24" s="272">
        <v>52596</v>
      </c>
      <c r="BJ24" s="237" t="str">
        <f t="shared" si="39"/>
        <v>CUMPLE</v>
      </c>
      <c r="BK24" s="268">
        <v>53660</v>
      </c>
      <c r="BL24" s="267" t="str">
        <f t="shared" si="39"/>
        <v>CUMPLE</v>
      </c>
      <c r="BM24" s="242">
        <v>52965</v>
      </c>
      <c r="BN24" s="237" t="str">
        <f t="shared" si="39"/>
        <v>CUMPLE</v>
      </c>
      <c r="BO24" s="268">
        <v>52402</v>
      </c>
      <c r="BP24" s="267" t="str">
        <f t="shared" si="39"/>
        <v>CUMPLE</v>
      </c>
      <c r="BQ24" s="242">
        <v>52390</v>
      </c>
      <c r="BR24" s="237" t="str">
        <f t="shared" si="39"/>
        <v>CUMPLE</v>
      </c>
      <c r="BS24" s="242">
        <v>52584</v>
      </c>
      <c r="BT24" s="237" t="str">
        <f t="shared" si="39"/>
        <v>CUMPLE</v>
      </c>
    </row>
    <row r="25" spans="1:72" x14ac:dyDescent="0.25">
      <c r="A25" s="173"/>
      <c r="B25" s="175">
        <f t="shared" si="38"/>
        <v>13</v>
      </c>
      <c r="C25" s="180" t="s">
        <v>52</v>
      </c>
      <c r="D25" s="174" t="s">
        <v>51</v>
      </c>
      <c r="E25" s="65" t="s">
        <v>32</v>
      </c>
      <c r="F25" s="65">
        <v>2</v>
      </c>
      <c r="G25" s="247">
        <v>25730</v>
      </c>
      <c r="H25" s="227">
        <f t="shared" si="32"/>
        <v>51460</v>
      </c>
      <c r="I25" s="242">
        <v>25421</v>
      </c>
      <c r="J25" s="237" t="str">
        <f t="shared" si="33"/>
        <v>CUMPLE</v>
      </c>
      <c r="K25" s="242">
        <v>24314</v>
      </c>
      <c r="L25" s="237" t="str">
        <f t="shared" ref="L25:AZ32" si="40">+IF((ISBLANK(K25))=$H$11,"VACIO",IF(AND(K25&lt;=$G25,K25&lt;&gt;0),"CUMPLE","NO CUMPLE"))</f>
        <v>CUMPLE</v>
      </c>
      <c r="M25" s="242">
        <v>24881</v>
      </c>
      <c r="N25" s="237" t="str">
        <f t="shared" si="40"/>
        <v>CUMPLE</v>
      </c>
      <c r="O25" s="242">
        <v>24762</v>
      </c>
      <c r="P25" s="237" t="str">
        <f t="shared" si="40"/>
        <v>CUMPLE</v>
      </c>
      <c r="Q25" s="242">
        <v>25026</v>
      </c>
      <c r="R25" s="237" t="str">
        <f t="shared" si="40"/>
        <v>CUMPLE</v>
      </c>
      <c r="S25" s="242">
        <v>24785</v>
      </c>
      <c r="T25" s="237" t="str">
        <f t="shared" si="40"/>
        <v>CUMPLE</v>
      </c>
      <c r="U25" s="268">
        <v>24932</v>
      </c>
      <c r="V25" s="267" t="str">
        <f t="shared" si="40"/>
        <v>CUMPLE</v>
      </c>
      <c r="W25" s="242">
        <v>24186</v>
      </c>
      <c r="X25" s="237" t="str">
        <f t="shared" si="40"/>
        <v>CUMPLE</v>
      </c>
      <c r="Y25" s="268">
        <v>25124</v>
      </c>
      <c r="Z25" s="267" t="str">
        <f t="shared" si="40"/>
        <v>CUMPLE</v>
      </c>
      <c r="AA25" s="242">
        <v>25087</v>
      </c>
      <c r="AB25" s="237" t="str">
        <f t="shared" si="40"/>
        <v>CUMPLE</v>
      </c>
      <c r="AC25" s="268">
        <v>23157</v>
      </c>
      <c r="AD25" s="267" t="str">
        <f t="shared" si="40"/>
        <v>CUMPLE</v>
      </c>
      <c r="AE25" s="242">
        <v>24961</v>
      </c>
      <c r="AF25" s="237" t="str">
        <f t="shared" si="40"/>
        <v>CUMPLE</v>
      </c>
      <c r="AG25" s="268">
        <v>24783</v>
      </c>
      <c r="AH25" s="267" t="str">
        <f t="shared" si="40"/>
        <v>CUMPLE</v>
      </c>
      <c r="AI25" s="268">
        <v>25730</v>
      </c>
      <c r="AJ25" s="267" t="str">
        <f t="shared" si="40"/>
        <v>CUMPLE</v>
      </c>
      <c r="AK25" s="242">
        <v>25028</v>
      </c>
      <c r="AL25" s="237" t="str">
        <f t="shared" si="40"/>
        <v>CUMPLE</v>
      </c>
      <c r="AM25" s="242">
        <v>24829</v>
      </c>
      <c r="AN25" s="237" t="str">
        <f t="shared" si="40"/>
        <v>CUMPLE</v>
      </c>
      <c r="AO25" s="268">
        <v>25166</v>
      </c>
      <c r="AP25" s="267" t="str">
        <f t="shared" si="40"/>
        <v>CUMPLE</v>
      </c>
      <c r="AQ25" s="242">
        <v>25082</v>
      </c>
      <c r="AR25" s="237" t="str">
        <f t="shared" si="40"/>
        <v>CUMPLE</v>
      </c>
      <c r="AS25" s="242">
        <v>24649</v>
      </c>
      <c r="AT25" s="237" t="str">
        <f t="shared" si="40"/>
        <v>CUMPLE</v>
      </c>
      <c r="AU25" s="242">
        <v>25133</v>
      </c>
      <c r="AV25" s="237" t="str">
        <f t="shared" si="40"/>
        <v>CUMPLE</v>
      </c>
      <c r="AW25" s="242">
        <v>25210</v>
      </c>
      <c r="AX25" s="237" t="str">
        <f t="shared" si="40"/>
        <v>CUMPLE</v>
      </c>
      <c r="AY25" s="242">
        <v>25130</v>
      </c>
      <c r="AZ25" s="237" t="str">
        <f t="shared" si="40"/>
        <v>CUMPLE</v>
      </c>
      <c r="BA25" s="242">
        <v>24404</v>
      </c>
      <c r="BB25" s="237" t="str">
        <f t="shared" si="39"/>
        <v>CUMPLE</v>
      </c>
      <c r="BC25" s="242">
        <v>25441</v>
      </c>
      <c r="BD25" s="237" t="str">
        <f t="shared" si="39"/>
        <v>CUMPLE</v>
      </c>
      <c r="BE25" s="268">
        <v>25498</v>
      </c>
      <c r="BF25" s="267" t="str">
        <f t="shared" si="39"/>
        <v>CUMPLE</v>
      </c>
      <c r="BG25" s="242">
        <v>25730</v>
      </c>
      <c r="BH25" s="237" t="str">
        <f t="shared" si="39"/>
        <v>CUMPLE</v>
      </c>
      <c r="BI25" s="272">
        <v>24927</v>
      </c>
      <c r="BJ25" s="237" t="str">
        <f t="shared" si="39"/>
        <v>CUMPLE</v>
      </c>
      <c r="BK25" s="268">
        <v>25432</v>
      </c>
      <c r="BL25" s="267" t="str">
        <f t="shared" si="39"/>
        <v>CUMPLE</v>
      </c>
      <c r="BM25" s="242">
        <v>25102</v>
      </c>
      <c r="BN25" s="237" t="str">
        <f t="shared" si="39"/>
        <v>CUMPLE</v>
      </c>
      <c r="BO25" s="268">
        <v>24835</v>
      </c>
      <c r="BP25" s="267" t="str">
        <f t="shared" si="39"/>
        <v>CUMPLE</v>
      </c>
      <c r="BQ25" s="242">
        <v>24829</v>
      </c>
      <c r="BR25" s="237" t="str">
        <f t="shared" si="39"/>
        <v>CUMPLE</v>
      </c>
      <c r="BS25" s="242">
        <v>24921</v>
      </c>
      <c r="BT25" s="237" t="str">
        <f t="shared" si="39"/>
        <v>CUMPLE</v>
      </c>
    </row>
    <row r="26" spans="1:72" x14ac:dyDescent="0.25">
      <c r="A26" s="173"/>
      <c r="B26" s="175">
        <f t="shared" si="38"/>
        <v>14</v>
      </c>
      <c r="C26" s="180" t="s">
        <v>53</v>
      </c>
      <c r="D26" s="174" t="s">
        <v>67</v>
      </c>
      <c r="E26" s="65" t="s">
        <v>32</v>
      </c>
      <c r="F26" s="65">
        <v>10</v>
      </c>
      <c r="G26" s="247">
        <v>78550</v>
      </c>
      <c r="H26" s="227">
        <f t="shared" si="32"/>
        <v>785500</v>
      </c>
      <c r="I26" s="242">
        <v>77607</v>
      </c>
      <c r="J26" s="237" t="str">
        <f t="shared" si="33"/>
        <v>CUMPLE</v>
      </c>
      <c r="K26" s="242">
        <v>74229</v>
      </c>
      <c r="L26" s="237" t="str">
        <f t="shared" si="40"/>
        <v>CUMPLE</v>
      </c>
      <c r="M26" s="242">
        <v>75958</v>
      </c>
      <c r="N26" s="237" t="str">
        <f t="shared" si="40"/>
        <v>CUMPLE</v>
      </c>
      <c r="O26" s="242">
        <v>75595</v>
      </c>
      <c r="P26" s="237" t="str">
        <f t="shared" si="40"/>
        <v>CUMPLE</v>
      </c>
      <c r="Q26" s="242">
        <v>76401</v>
      </c>
      <c r="R26" s="237" t="str">
        <f t="shared" si="40"/>
        <v>CUMPLE</v>
      </c>
      <c r="S26" s="242">
        <v>75664</v>
      </c>
      <c r="T26" s="237" t="str">
        <f t="shared" si="40"/>
        <v>CUMPLE</v>
      </c>
      <c r="U26" s="268">
        <v>76115</v>
      </c>
      <c r="V26" s="267" t="str">
        <f t="shared" si="40"/>
        <v>CUMPLE</v>
      </c>
      <c r="W26" s="242">
        <v>73837</v>
      </c>
      <c r="X26" s="237" t="str">
        <f t="shared" si="40"/>
        <v>CUMPLE</v>
      </c>
      <c r="Y26" s="268">
        <v>76699</v>
      </c>
      <c r="Z26" s="267" t="str">
        <f t="shared" si="40"/>
        <v>CUMPLE</v>
      </c>
      <c r="AA26" s="242">
        <v>76586</v>
      </c>
      <c r="AB26" s="237" t="str">
        <f t="shared" si="40"/>
        <v>CUMPLE</v>
      </c>
      <c r="AC26" s="268">
        <v>70695</v>
      </c>
      <c r="AD26" s="267" t="str">
        <f t="shared" si="40"/>
        <v>CUMPLE</v>
      </c>
      <c r="AE26" s="242">
        <v>76201</v>
      </c>
      <c r="AF26" s="237" t="str">
        <f t="shared" si="40"/>
        <v>CUMPLE</v>
      </c>
      <c r="AG26" s="268">
        <v>75659</v>
      </c>
      <c r="AH26" s="267" t="str">
        <f t="shared" si="40"/>
        <v>CUMPLE</v>
      </c>
      <c r="AI26" s="268">
        <v>78550</v>
      </c>
      <c r="AJ26" s="267" t="str">
        <f t="shared" si="40"/>
        <v>CUMPLE</v>
      </c>
      <c r="AK26" s="242">
        <v>76406</v>
      </c>
      <c r="AL26" s="237" t="str">
        <f t="shared" si="40"/>
        <v>CUMPLE</v>
      </c>
      <c r="AM26" s="242">
        <v>75801</v>
      </c>
      <c r="AN26" s="237" t="str">
        <f t="shared" si="40"/>
        <v>CUMPLE</v>
      </c>
      <c r="AO26" s="268">
        <v>76829</v>
      </c>
      <c r="AP26" s="267" t="str">
        <f t="shared" si="40"/>
        <v>CUMPLE</v>
      </c>
      <c r="AQ26" s="242">
        <v>76571</v>
      </c>
      <c r="AR26" s="237" t="str">
        <f t="shared" si="40"/>
        <v>CUMPLE</v>
      </c>
      <c r="AS26" s="242">
        <v>75251</v>
      </c>
      <c r="AT26" s="237" t="str">
        <f t="shared" si="40"/>
        <v>CUMPLE</v>
      </c>
      <c r="AU26" s="242">
        <v>76728</v>
      </c>
      <c r="AV26" s="237" t="str">
        <f t="shared" si="40"/>
        <v>CUMPLE</v>
      </c>
      <c r="AW26" s="242">
        <v>76963</v>
      </c>
      <c r="AX26" s="237" t="str">
        <f t="shared" si="40"/>
        <v>CUMPLE</v>
      </c>
      <c r="AY26" s="242">
        <v>76720</v>
      </c>
      <c r="AZ26" s="237" t="str">
        <f t="shared" si="40"/>
        <v>CUMPLE</v>
      </c>
      <c r="BA26" s="242">
        <v>74504</v>
      </c>
      <c r="BB26" s="237" t="str">
        <f t="shared" si="39"/>
        <v>CUMPLE</v>
      </c>
      <c r="BC26" s="242">
        <v>77668</v>
      </c>
      <c r="BD26" s="237" t="str">
        <f t="shared" si="39"/>
        <v>CUMPLE</v>
      </c>
      <c r="BE26" s="268">
        <v>77843</v>
      </c>
      <c r="BF26" s="267" t="str">
        <f t="shared" si="39"/>
        <v>CUMPLE</v>
      </c>
      <c r="BG26" s="242">
        <v>78550</v>
      </c>
      <c r="BH26" s="237" t="str">
        <f t="shared" si="39"/>
        <v>CUMPLE</v>
      </c>
      <c r="BI26" s="272">
        <v>76099</v>
      </c>
      <c r="BJ26" s="237" t="str">
        <f t="shared" si="39"/>
        <v>CUMPLE</v>
      </c>
      <c r="BK26" s="268">
        <v>77639</v>
      </c>
      <c r="BL26" s="267" t="str">
        <f t="shared" si="39"/>
        <v>CUMPLE</v>
      </c>
      <c r="BM26" s="242">
        <v>76633</v>
      </c>
      <c r="BN26" s="237" t="str">
        <f t="shared" si="39"/>
        <v>CUMPLE</v>
      </c>
      <c r="BO26" s="268">
        <v>75818</v>
      </c>
      <c r="BP26" s="267" t="str">
        <f t="shared" si="39"/>
        <v>CUMPLE</v>
      </c>
      <c r="BQ26" s="242">
        <v>75801</v>
      </c>
      <c r="BR26" s="237" t="str">
        <f t="shared" si="39"/>
        <v>CUMPLE</v>
      </c>
      <c r="BS26" s="242">
        <v>76081</v>
      </c>
      <c r="BT26" s="237" t="str">
        <f t="shared" si="39"/>
        <v>CUMPLE</v>
      </c>
    </row>
    <row r="27" spans="1:72" x14ac:dyDescent="0.25">
      <c r="A27" s="173"/>
      <c r="B27" s="175">
        <f t="shared" si="38"/>
        <v>15</v>
      </c>
      <c r="C27" s="180" t="s">
        <v>54</v>
      </c>
      <c r="D27" s="174" t="s">
        <v>68</v>
      </c>
      <c r="E27" s="65" t="s">
        <v>33</v>
      </c>
      <c r="F27" s="65">
        <v>1</v>
      </c>
      <c r="G27" s="247">
        <v>34521</v>
      </c>
      <c r="H27" s="227">
        <f t="shared" si="32"/>
        <v>34521</v>
      </c>
      <c r="I27" s="242">
        <v>34106</v>
      </c>
      <c r="J27" s="237" t="str">
        <f t="shared" si="33"/>
        <v>CUMPLE</v>
      </c>
      <c r="K27" s="242">
        <v>32622</v>
      </c>
      <c r="L27" s="237" t="str">
        <f t="shared" si="40"/>
        <v>CUMPLE</v>
      </c>
      <c r="M27" s="242">
        <v>33382</v>
      </c>
      <c r="N27" s="237" t="str">
        <f t="shared" si="40"/>
        <v>CUMPLE</v>
      </c>
      <c r="O27" s="242">
        <v>33222</v>
      </c>
      <c r="P27" s="237" t="str">
        <f t="shared" si="40"/>
        <v>CUMPLE</v>
      </c>
      <c r="Q27" s="242">
        <v>33577</v>
      </c>
      <c r="R27" s="237" t="str">
        <f t="shared" si="40"/>
        <v>CUMPLE</v>
      </c>
      <c r="S27" s="242">
        <v>33253</v>
      </c>
      <c r="T27" s="237" t="str">
        <f t="shared" si="40"/>
        <v>CUMPLE</v>
      </c>
      <c r="U27" s="268">
        <v>33451</v>
      </c>
      <c r="V27" s="267" t="str">
        <f t="shared" si="40"/>
        <v>CUMPLE</v>
      </c>
      <c r="W27" s="242">
        <v>32450</v>
      </c>
      <c r="X27" s="237" t="str">
        <f t="shared" si="40"/>
        <v>CUMPLE</v>
      </c>
      <c r="Y27" s="268">
        <v>33707</v>
      </c>
      <c r="Z27" s="267" t="str">
        <f t="shared" si="40"/>
        <v>CUMPLE</v>
      </c>
      <c r="AA27" s="242">
        <v>33658</v>
      </c>
      <c r="AB27" s="237" t="str">
        <f t="shared" si="40"/>
        <v>CUMPLE</v>
      </c>
      <c r="AC27" s="268">
        <v>31069</v>
      </c>
      <c r="AD27" s="267" t="str">
        <f t="shared" si="40"/>
        <v>CUMPLE</v>
      </c>
      <c r="AE27" s="242">
        <v>33489</v>
      </c>
      <c r="AF27" s="237" t="str">
        <f t="shared" si="40"/>
        <v>CUMPLE</v>
      </c>
      <c r="AG27" s="268">
        <v>33251</v>
      </c>
      <c r="AH27" s="267" t="str">
        <f t="shared" si="40"/>
        <v>CUMPLE</v>
      </c>
      <c r="AI27" s="268">
        <v>34521</v>
      </c>
      <c r="AJ27" s="267" t="str">
        <f t="shared" si="40"/>
        <v>CUMPLE</v>
      </c>
      <c r="AK27" s="242">
        <v>33579</v>
      </c>
      <c r="AL27" s="237" t="str">
        <f t="shared" si="40"/>
        <v>CUMPLE</v>
      </c>
      <c r="AM27" s="242">
        <v>33313</v>
      </c>
      <c r="AN27" s="237" t="str">
        <f t="shared" si="40"/>
        <v>CUMPLE</v>
      </c>
      <c r="AO27" s="268">
        <v>33764</v>
      </c>
      <c r="AP27" s="267" t="str">
        <f t="shared" si="40"/>
        <v>CUMPLE</v>
      </c>
      <c r="AQ27" s="242">
        <v>33651</v>
      </c>
      <c r="AR27" s="237" t="str">
        <f t="shared" si="40"/>
        <v>CUMPLE</v>
      </c>
      <c r="AS27" s="242">
        <v>33071</v>
      </c>
      <c r="AT27" s="237" t="str">
        <f t="shared" si="40"/>
        <v>CUMPLE</v>
      </c>
      <c r="AU27" s="242">
        <v>33720</v>
      </c>
      <c r="AV27" s="237" t="str">
        <f t="shared" si="40"/>
        <v>CUMPLE</v>
      </c>
      <c r="AW27" s="242">
        <v>33824</v>
      </c>
      <c r="AX27" s="237" t="str">
        <f t="shared" si="40"/>
        <v>CUMPLE</v>
      </c>
      <c r="AY27" s="242">
        <v>33717</v>
      </c>
      <c r="AZ27" s="237" t="str">
        <f t="shared" si="40"/>
        <v>CUMPLE</v>
      </c>
      <c r="BA27" s="242">
        <v>32743</v>
      </c>
      <c r="BB27" s="237" t="str">
        <f t="shared" si="39"/>
        <v>CUMPLE</v>
      </c>
      <c r="BC27" s="242">
        <v>34133</v>
      </c>
      <c r="BD27" s="237" t="str">
        <f t="shared" si="39"/>
        <v>CUMPLE</v>
      </c>
      <c r="BE27" s="268">
        <v>34210</v>
      </c>
      <c r="BF27" s="267" t="str">
        <f t="shared" si="39"/>
        <v>CUMPLE</v>
      </c>
      <c r="BG27" s="242">
        <v>34521</v>
      </c>
      <c r="BH27" s="237" t="str">
        <f t="shared" si="39"/>
        <v>CUMPLE</v>
      </c>
      <c r="BI27" s="272">
        <v>33444</v>
      </c>
      <c r="BJ27" s="237" t="str">
        <f t="shared" si="39"/>
        <v>CUMPLE</v>
      </c>
      <c r="BK27" s="268">
        <v>34121</v>
      </c>
      <c r="BL27" s="267" t="str">
        <f t="shared" si="39"/>
        <v>CUMPLE</v>
      </c>
      <c r="BM27" s="242">
        <v>33679</v>
      </c>
      <c r="BN27" s="237" t="str">
        <f t="shared" si="39"/>
        <v>CUMPLE</v>
      </c>
      <c r="BO27" s="268">
        <v>33320</v>
      </c>
      <c r="BP27" s="267" t="str">
        <f t="shared" si="39"/>
        <v>CUMPLE</v>
      </c>
      <c r="BQ27" s="242">
        <v>33313</v>
      </c>
      <c r="BR27" s="237" t="str">
        <f t="shared" si="39"/>
        <v>CUMPLE</v>
      </c>
      <c r="BS27" s="242">
        <v>33436</v>
      </c>
      <c r="BT27" s="237" t="str">
        <f t="shared" si="39"/>
        <v>CUMPLE</v>
      </c>
    </row>
    <row r="28" spans="1:72" x14ac:dyDescent="0.25">
      <c r="A28" s="173"/>
      <c r="B28" s="175">
        <f t="shared" si="38"/>
        <v>16</v>
      </c>
      <c r="C28" s="180" t="s">
        <v>55</v>
      </c>
      <c r="D28" s="174" t="s">
        <v>57</v>
      </c>
      <c r="E28" s="65" t="s">
        <v>33</v>
      </c>
      <c r="F28" s="65">
        <v>1</v>
      </c>
      <c r="G28" s="247">
        <v>800379</v>
      </c>
      <c r="H28" s="227">
        <f t="shared" si="32"/>
        <v>800379</v>
      </c>
      <c r="I28" s="242">
        <v>790774</v>
      </c>
      <c r="J28" s="237" t="str">
        <f t="shared" si="33"/>
        <v>CUMPLE</v>
      </c>
      <c r="K28" s="242">
        <v>756358</v>
      </c>
      <c r="L28" s="237" t="str">
        <f t="shared" si="40"/>
        <v>CUMPLE</v>
      </c>
      <c r="M28" s="242">
        <v>773966</v>
      </c>
      <c r="N28" s="237" t="str">
        <f t="shared" si="40"/>
        <v>CUMPLE</v>
      </c>
      <c r="O28" s="242">
        <v>770272</v>
      </c>
      <c r="P28" s="237" t="str">
        <f t="shared" si="40"/>
        <v>CUMPLE</v>
      </c>
      <c r="Q28" s="242">
        <v>778481</v>
      </c>
      <c r="R28" s="237" t="str">
        <f t="shared" si="40"/>
        <v>CUMPLE</v>
      </c>
      <c r="S28" s="242">
        <v>770970</v>
      </c>
      <c r="T28" s="237" t="str">
        <f t="shared" si="40"/>
        <v>CUMPLE</v>
      </c>
      <c r="U28" s="268">
        <v>775567</v>
      </c>
      <c r="V28" s="267" t="str">
        <f t="shared" si="40"/>
        <v>CUMPLE</v>
      </c>
      <c r="W28" s="242">
        <v>752356</v>
      </c>
      <c r="X28" s="237" t="str">
        <f t="shared" si="40"/>
        <v>CUMPLE</v>
      </c>
      <c r="Y28" s="268">
        <v>781515</v>
      </c>
      <c r="Z28" s="267" t="str">
        <f t="shared" si="40"/>
        <v>CUMPLE</v>
      </c>
      <c r="AA28" s="242">
        <v>780370</v>
      </c>
      <c r="AB28" s="237" t="str">
        <f t="shared" si="40"/>
        <v>CUMPLE</v>
      </c>
      <c r="AC28" s="268">
        <v>720342</v>
      </c>
      <c r="AD28" s="267" t="str">
        <f t="shared" si="40"/>
        <v>CUMPLE</v>
      </c>
      <c r="AE28" s="242">
        <v>776448</v>
      </c>
      <c r="AF28" s="237" t="str">
        <f t="shared" si="40"/>
        <v>CUMPLE</v>
      </c>
      <c r="AG28" s="268">
        <v>770925</v>
      </c>
      <c r="AH28" s="267" t="str">
        <f t="shared" si="40"/>
        <v>CUMPLE</v>
      </c>
      <c r="AI28" s="268">
        <v>800379</v>
      </c>
      <c r="AJ28" s="267" t="str">
        <f t="shared" si="40"/>
        <v>CUMPLE</v>
      </c>
      <c r="AK28" s="242">
        <v>778529</v>
      </c>
      <c r="AL28" s="237" t="str">
        <f t="shared" si="40"/>
        <v>CUMPLE</v>
      </c>
      <c r="AM28" s="242">
        <v>772366</v>
      </c>
      <c r="AN28" s="237" t="str">
        <f t="shared" si="40"/>
        <v>CUMPLE</v>
      </c>
      <c r="AO28" s="268">
        <v>782850</v>
      </c>
      <c r="AP28" s="267" t="str">
        <f t="shared" si="40"/>
        <v>CUMPLE</v>
      </c>
      <c r="AQ28" s="242">
        <v>780209</v>
      </c>
      <c r="AR28" s="237" t="str">
        <f t="shared" si="40"/>
        <v>CUMPLE</v>
      </c>
      <c r="AS28" s="242">
        <v>766763</v>
      </c>
      <c r="AT28" s="237" t="str">
        <f t="shared" si="40"/>
        <v>CUMPLE</v>
      </c>
      <c r="AU28" s="242">
        <v>781810</v>
      </c>
      <c r="AV28" s="237" t="str">
        <f t="shared" si="40"/>
        <v>CUMPLE</v>
      </c>
      <c r="AW28" s="242">
        <v>784211</v>
      </c>
      <c r="AX28" s="237" t="str">
        <f t="shared" si="40"/>
        <v>CUMPLE</v>
      </c>
      <c r="AY28" s="242">
        <v>781730</v>
      </c>
      <c r="AZ28" s="237" t="str">
        <f t="shared" si="40"/>
        <v>CUMPLE</v>
      </c>
      <c r="BA28" s="242">
        <v>759159</v>
      </c>
      <c r="BB28" s="237" t="str">
        <f t="shared" si="39"/>
        <v>CUMPLE</v>
      </c>
      <c r="BC28" s="242">
        <v>791393</v>
      </c>
      <c r="BD28" s="237" t="str">
        <f t="shared" si="39"/>
        <v>CUMPLE</v>
      </c>
      <c r="BE28" s="268">
        <v>793176</v>
      </c>
      <c r="BF28" s="267" t="str">
        <f t="shared" si="39"/>
        <v>CUMPLE</v>
      </c>
      <c r="BG28" s="242">
        <v>800379</v>
      </c>
      <c r="BH28" s="237" t="str">
        <f t="shared" si="39"/>
        <v>CUMPLE</v>
      </c>
      <c r="BI28" s="272">
        <v>775407</v>
      </c>
      <c r="BJ28" s="237" t="str">
        <f t="shared" si="39"/>
        <v>CUMPLE</v>
      </c>
      <c r="BK28" s="268">
        <v>791095</v>
      </c>
      <c r="BL28" s="267" t="str">
        <f t="shared" si="39"/>
        <v>CUMPLE</v>
      </c>
      <c r="BM28" s="242">
        <v>780850</v>
      </c>
      <c r="BN28" s="237" t="str">
        <f t="shared" si="39"/>
        <v>CUMPLE</v>
      </c>
      <c r="BO28" s="268">
        <v>772549</v>
      </c>
      <c r="BP28" s="267" t="str">
        <f t="shared" si="39"/>
        <v>CUMPLE</v>
      </c>
      <c r="BQ28" s="242">
        <v>772366</v>
      </c>
      <c r="BR28" s="237" t="str">
        <f t="shared" si="39"/>
        <v>CUMPLE</v>
      </c>
      <c r="BS28" s="242">
        <v>775223</v>
      </c>
      <c r="BT28" s="237" t="str">
        <f t="shared" si="39"/>
        <v>CUMPLE</v>
      </c>
    </row>
    <row r="29" spans="1:72" x14ac:dyDescent="0.25">
      <c r="A29" s="173"/>
      <c r="B29" s="175">
        <f t="shared" si="38"/>
        <v>17</v>
      </c>
      <c r="C29" s="180" t="s">
        <v>56</v>
      </c>
      <c r="D29" s="174" t="s">
        <v>69</v>
      </c>
      <c r="E29" s="65" t="s">
        <v>33</v>
      </c>
      <c r="F29" s="65">
        <v>1</v>
      </c>
      <c r="G29" s="247">
        <v>18708</v>
      </c>
      <c r="H29" s="227">
        <f t="shared" si="32"/>
        <v>18708</v>
      </c>
      <c r="I29" s="242">
        <v>18483</v>
      </c>
      <c r="J29" s="237" t="str">
        <f t="shared" si="33"/>
        <v>CUMPLE</v>
      </c>
      <c r="K29" s="242">
        <v>17679</v>
      </c>
      <c r="L29" s="237" t="str">
        <f t="shared" si="40"/>
        <v>CUMPLE</v>
      </c>
      <c r="M29" s="242">
        <v>18091</v>
      </c>
      <c r="N29" s="237" t="str">
        <f t="shared" si="40"/>
        <v>CUMPLE</v>
      </c>
      <c r="O29" s="242">
        <v>18004</v>
      </c>
      <c r="P29" s="237" t="str">
        <f t="shared" si="40"/>
        <v>CUMPLE</v>
      </c>
      <c r="Q29" s="242">
        <v>18196</v>
      </c>
      <c r="R29" s="237" t="str">
        <f t="shared" si="40"/>
        <v>CUMPLE</v>
      </c>
      <c r="S29" s="242">
        <v>18021</v>
      </c>
      <c r="T29" s="237" t="str">
        <f t="shared" si="40"/>
        <v>CUMPLE</v>
      </c>
      <c r="U29" s="268">
        <v>18128</v>
      </c>
      <c r="V29" s="267" t="str">
        <f t="shared" si="40"/>
        <v>CUMPLE</v>
      </c>
      <c r="W29" s="242">
        <v>17586</v>
      </c>
      <c r="X29" s="237" t="str">
        <f t="shared" si="40"/>
        <v>CUMPLE</v>
      </c>
      <c r="Y29" s="268">
        <v>18267</v>
      </c>
      <c r="Z29" s="267" t="str">
        <f t="shared" si="40"/>
        <v>CUMPLE</v>
      </c>
      <c r="AA29" s="242">
        <v>18240</v>
      </c>
      <c r="AB29" s="237" t="str">
        <f t="shared" si="40"/>
        <v>CUMPLE</v>
      </c>
      <c r="AC29" s="268">
        <v>16837</v>
      </c>
      <c r="AD29" s="267" t="str">
        <f t="shared" si="40"/>
        <v>CUMPLE</v>
      </c>
      <c r="AE29" s="242">
        <v>18149</v>
      </c>
      <c r="AF29" s="237" t="str">
        <f t="shared" si="40"/>
        <v>CUMPLE</v>
      </c>
      <c r="AG29" s="268">
        <v>18020</v>
      </c>
      <c r="AH29" s="267" t="str">
        <f t="shared" si="40"/>
        <v>CUMPLE</v>
      </c>
      <c r="AI29" s="268">
        <v>18708</v>
      </c>
      <c r="AJ29" s="267" t="str">
        <f t="shared" si="40"/>
        <v>CUMPLE</v>
      </c>
      <c r="AK29" s="242">
        <v>18197</v>
      </c>
      <c r="AL29" s="237" t="str">
        <f t="shared" si="40"/>
        <v>CUMPLE</v>
      </c>
      <c r="AM29" s="242">
        <v>18053</v>
      </c>
      <c r="AN29" s="237" t="str">
        <f t="shared" si="40"/>
        <v>CUMPLE</v>
      </c>
      <c r="AO29" s="268">
        <v>18298</v>
      </c>
      <c r="AP29" s="267" t="str">
        <f t="shared" si="40"/>
        <v>CUMPLE</v>
      </c>
      <c r="AQ29" s="242">
        <v>18237</v>
      </c>
      <c r="AR29" s="237" t="str">
        <f t="shared" si="40"/>
        <v>CUMPLE</v>
      </c>
      <c r="AS29" s="242">
        <v>17922</v>
      </c>
      <c r="AT29" s="237" t="str">
        <f t="shared" si="40"/>
        <v>CUMPLE</v>
      </c>
      <c r="AU29" s="242">
        <v>18274</v>
      </c>
      <c r="AV29" s="237" t="str">
        <f t="shared" si="40"/>
        <v>CUMPLE</v>
      </c>
      <c r="AW29" s="242">
        <v>18330</v>
      </c>
      <c r="AX29" s="237" t="str">
        <f t="shared" si="40"/>
        <v>CUMPLE</v>
      </c>
      <c r="AY29" s="242">
        <v>18272</v>
      </c>
      <c r="AZ29" s="237" t="str">
        <f t="shared" si="40"/>
        <v>CUMPLE</v>
      </c>
      <c r="BA29" s="242">
        <v>17744</v>
      </c>
      <c r="BB29" s="237" t="str">
        <f t="shared" si="39"/>
        <v>CUMPLE</v>
      </c>
      <c r="BC29" s="242">
        <v>18498</v>
      </c>
      <c r="BD29" s="237" t="str">
        <f t="shared" si="39"/>
        <v>CUMPLE</v>
      </c>
      <c r="BE29" s="268">
        <v>18540</v>
      </c>
      <c r="BF29" s="267" t="str">
        <f t="shared" si="39"/>
        <v>CUMPLE</v>
      </c>
      <c r="BG29" s="242">
        <v>18708</v>
      </c>
      <c r="BH29" s="237" t="str">
        <f t="shared" si="39"/>
        <v>CUMPLE</v>
      </c>
      <c r="BI29" s="272">
        <v>18124</v>
      </c>
      <c r="BJ29" s="237" t="str">
        <f t="shared" si="39"/>
        <v>CUMPLE</v>
      </c>
      <c r="BK29" s="268">
        <v>18491</v>
      </c>
      <c r="BL29" s="267" t="str">
        <f t="shared" si="39"/>
        <v>CUMPLE</v>
      </c>
      <c r="BM29" s="242">
        <v>18252</v>
      </c>
      <c r="BN29" s="237" t="str">
        <f t="shared" si="39"/>
        <v>CUMPLE</v>
      </c>
      <c r="BO29" s="268">
        <v>18057</v>
      </c>
      <c r="BP29" s="267" t="str">
        <f t="shared" si="39"/>
        <v>CUMPLE</v>
      </c>
      <c r="BQ29" s="242">
        <v>18053</v>
      </c>
      <c r="BR29" s="237" t="str">
        <f t="shared" si="39"/>
        <v>CUMPLE</v>
      </c>
      <c r="BS29" s="242">
        <v>18120</v>
      </c>
      <c r="BT29" s="237" t="str">
        <f t="shared" si="39"/>
        <v>CUMPLE</v>
      </c>
    </row>
    <row r="30" spans="1:72" x14ac:dyDescent="0.25">
      <c r="A30" s="173"/>
      <c r="B30" s="175">
        <f t="shared" si="38"/>
        <v>18</v>
      </c>
      <c r="C30" s="180">
        <v>11477</v>
      </c>
      <c r="D30" s="174" t="s">
        <v>238</v>
      </c>
      <c r="E30" s="65" t="s">
        <v>16</v>
      </c>
      <c r="F30" s="65">
        <v>19.25</v>
      </c>
      <c r="G30" s="247">
        <v>200719</v>
      </c>
      <c r="H30" s="227">
        <f t="shared" si="32"/>
        <v>3863840.75</v>
      </c>
      <c r="I30" s="242">
        <v>198310</v>
      </c>
      <c r="J30" s="237" t="str">
        <f t="shared" si="33"/>
        <v>CUMPLE</v>
      </c>
      <c r="K30" s="242">
        <v>189679</v>
      </c>
      <c r="L30" s="237" t="str">
        <f t="shared" si="40"/>
        <v>CUMPLE</v>
      </c>
      <c r="M30" s="242">
        <v>194095</v>
      </c>
      <c r="N30" s="237" t="str">
        <f t="shared" si="40"/>
        <v>CUMPLE</v>
      </c>
      <c r="O30" s="242">
        <v>193169</v>
      </c>
      <c r="P30" s="237" t="str">
        <f t="shared" si="40"/>
        <v>CUMPLE</v>
      </c>
      <c r="Q30" s="242">
        <v>195227</v>
      </c>
      <c r="R30" s="237" t="str">
        <f t="shared" si="40"/>
        <v>CUMPLE</v>
      </c>
      <c r="S30" s="242">
        <v>193344</v>
      </c>
      <c r="T30" s="237" t="str">
        <f t="shared" si="40"/>
        <v>CUMPLE</v>
      </c>
      <c r="U30" s="268">
        <v>194497</v>
      </c>
      <c r="V30" s="267" t="str">
        <f t="shared" si="40"/>
        <v>CUMPLE</v>
      </c>
      <c r="W30" s="242">
        <v>188676</v>
      </c>
      <c r="X30" s="237" t="str">
        <f t="shared" si="40"/>
        <v>CUMPLE</v>
      </c>
      <c r="Y30" s="268">
        <v>195988</v>
      </c>
      <c r="Z30" s="267" t="str">
        <f t="shared" si="40"/>
        <v>CUMPLE</v>
      </c>
      <c r="AA30" s="242">
        <v>195701</v>
      </c>
      <c r="AB30" s="237" t="str">
        <f t="shared" si="40"/>
        <v>CUMPLE</v>
      </c>
      <c r="AC30" s="268">
        <v>180647</v>
      </c>
      <c r="AD30" s="267" t="str">
        <f t="shared" si="40"/>
        <v>CUMPLE</v>
      </c>
      <c r="AE30" s="242">
        <v>194718</v>
      </c>
      <c r="AF30" s="237" t="str">
        <f t="shared" si="40"/>
        <v>CUMPLE</v>
      </c>
      <c r="AG30" s="268">
        <v>193333</v>
      </c>
      <c r="AH30" s="267" t="str">
        <f t="shared" si="40"/>
        <v>CUMPLE</v>
      </c>
      <c r="AI30" s="268">
        <v>200719</v>
      </c>
      <c r="AJ30" s="267" t="str">
        <f t="shared" si="40"/>
        <v>CUMPLE</v>
      </c>
      <c r="AK30" s="242">
        <v>195239</v>
      </c>
      <c r="AL30" s="237" t="str">
        <f t="shared" si="40"/>
        <v>CUMPLE</v>
      </c>
      <c r="AM30" s="242">
        <v>193694</v>
      </c>
      <c r="AN30" s="237" t="str">
        <f t="shared" si="40"/>
        <v>CUMPLE</v>
      </c>
      <c r="AO30" s="268">
        <v>196323</v>
      </c>
      <c r="AP30" s="267" t="str">
        <f t="shared" si="40"/>
        <v>CUMPLE</v>
      </c>
      <c r="AQ30" s="242">
        <v>195661</v>
      </c>
      <c r="AR30" s="237" t="str">
        <f t="shared" si="40"/>
        <v>CUMPLE</v>
      </c>
      <c r="AS30" s="242">
        <v>192289</v>
      </c>
      <c r="AT30" s="237" t="str">
        <f t="shared" si="40"/>
        <v>CUMPLE</v>
      </c>
      <c r="AU30" s="242">
        <v>196062</v>
      </c>
      <c r="AV30" s="237" t="str">
        <f t="shared" si="40"/>
        <v>CUMPLE</v>
      </c>
      <c r="AW30" s="242">
        <v>196664</v>
      </c>
      <c r="AX30" s="237" t="str">
        <f t="shared" si="40"/>
        <v>CUMPLE</v>
      </c>
      <c r="AY30" s="242">
        <v>196042</v>
      </c>
      <c r="AZ30" s="237" t="str">
        <f t="shared" si="40"/>
        <v>CUMPLE</v>
      </c>
      <c r="BA30" s="242">
        <v>190381</v>
      </c>
      <c r="BB30" s="237" t="str">
        <f t="shared" si="39"/>
        <v>CUMPLE</v>
      </c>
      <c r="BC30" s="242">
        <v>198466</v>
      </c>
      <c r="BD30" s="237" t="str">
        <f t="shared" si="39"/>
        <v>CUMPLE</v>
      </c>
      <c r="BE30" s="268">
        <v>198913</v>
      </c>
      <c r="BF30" s="267" t="str">
        <f t="shared" si="39"/>
        <v>CUMPLE</v>
      </c>
      <c r="BG30" s="242">
        <v>200719</v>
      </c>
      <c r="BH30" s="237" t="str">
        <f t="shared" si="39"/>
        <v>CUMPLE</v>
      </c>
      <c r="BI30" s="272">
        <v>194457</v>
      </c>
      <c r="BJ30" s="237" t="str">
        <f t="shared" si="39"/>
        <v>CUMPLE</v>
      </c>
      <c r="BK30" s="268">
        <v>198391</v>
      </c>
      <c r="BL30" s="267" t="str">
        <f t="shared" si="39"/>
        <v>CUMPLE</v>
      </c>
      <c r="BM30" s="242">
        <v>195821</v>
      </c>
      <c r="BN30" s="237" t="str">
        <f t="shared" si="39"/>
        <v>CUMPLE</v>
      </c>
      <c r="BO30" s="268">
        <v>193740</v>
      </c>
      <c r="BP30" s="267" t="str">
        <f t="shared" si="39"/>
        <v>CUMPLE</v>
      </c>
      <c r="BQ30" s="242">
        <v>193694</v>
      </c>
      <c r="BR30" s="237" t="str">
        <f t="shared" si="39"/>
        <v>CUMPLE</v>
      </c>
      <c r="BS30" s="242">
        <v>194410</v>
      </c>
      <c r="BT30" s="237" t="str">
        <f t="shared" si="39"/>
        <v>CUMPLE</v>
      </c>
    </row>
    <row r="31" spans="1:72" x14ac:dyDescent="0.25">
      <c r="A31" s="173"/>
      <c r="B31" s="175">
        <f t="shared" si="38"/>
        <v>19</v>
      </c>
      <c r="C31" s="180">
        <v>10242</v>
      </c>
      <c r="D31" s="174" t="s">
        <v>240</v>
      </c>
      <c r="E31" s="65" t="s">
        <v>31</v>
      </c>
      <c r="F31" s="65">
        <v>1</v>
      </c>
      <c r="G31" s="247">
        <v>341690</v>
      </c>
      <c r="H31" s="227">
        <f t="shared" si="32"/>
        <v>341690</v>
      </c>
      <c r="I31" s="242">
        <v>337589</v>
      </c>
      <c r="J31" s="237" t="str">
        <f t="shared" si="33"/>
        <v>CUMPLE</v>
      </c>
      <c r="K31" s="242">
        <v>322897</v>
      </c>
      <c r="L31" s="237" t="str">
        <f t="shared" si="40"/>
        <v>CUMPLE</v>
      </c>
      <c r="M31" s="242">
        <v>330414</v>
      </c>
      <c r="N31" s="237" t="str">
        <f t="shared" si="40"/>
        <v>CUMPLE</v>
      </c>
      <c r="O31" s="242">
        <v>328837</v>
      </c>
      <c r="P31" s="237" t="str">
        <f t="shared" si="40"/>
        <v>CUMPLE</v>
      </c>
      <c r="Q31" s="242">
        <v>332341</v>
      </c>
      <c r="R31" s="237" t="str">
        <f t="shared" si="40"/>
        <v>CUMPLE</v>
      </c>
      <c r="S31" s="242">
        <v>329135</v>
      </c>
      <c r="T31" s="237" t="str">
        <f t="shared" si="40"/>
        <v>CUMPLE</v>
      </c>
      <c r="U31" s="268">
        <v>331098</v>
      </c>
      <c r="V31" s="267" t="str">
        <f t="shared" si="40"/>
        <v>CUMPLE</v>
      </c>
      <c r="W31" s="242">
        <v>321189</v>
      </c>
      <c r="X31" s="237" t="str">
        <f t="shared" si="40"/>
        <v>CUMPLE</v>
      </c>
      <c r="Y31" s="268">
        <v>333637</v>
      </c>
      <c r="Z31" s="267" t="str">
        <f t="shared" si="40"/>
        <v>CUMPLE</v>
      </c>
      <c r="AA31" s="242">
        <v>333148</v>
      </c>
      <c r="AB31" s="237" t="str">
        <f t="shared" si="40"/>
        <v>CUMPLE</v>
      </c>
      <c r="AC31" s="268">
        <v>307521</v>
      </c>
      <c r="AD31" s="267" t="str">
        <f t="shared" si="40"/>
        <v>CUMPLE</v>
      </c>
      <c r="AE31" s="242">
        <v>331473</v>
      </c>
      <c r="AF31" s="237" t="str">
        <f t="shared" si="40"/>
        <v>CUMPLE</v>
      </c>
      <c r="AG31" s="268">
        <v>329116</v>
      </c>
      <c r="AH31" s="267" t="str">
        <f t="shared" si="40"/>
        <v>CUMPLE</v>
      </c>
      <c r="AI31" s="268">
        <v>341690</v>
      </c>
      <c r="AJ31" s="267" t="str">
        <f t="shared" si="40"/>
        <v>CUMPLE</v>
      </c>
      <c r="AK31" s="242">
        <v>332362</v>
      </c>
      <c r="AL31" s="237" t="str">
        <f t="shared" si="40"/>
        <v>CUMPLE</v>
      </c>
      <c r="AM31" s="242">
        <v>329731</v>
      </c>
      <c r="AN31" s="237" t="str">
        <f t="shared" si="40"/>
        <v>CUMPLE</v>
      </c>
      <c r="AO31" s="268">
        <v>334206</v>
      </c>
      <c r="AP31" s="267" t="str">
        <f t="shared" si="40"/>
        <v>CUMPLE</v>
      </c>
      <c r="AQ31" s="242">
        <v>333079</v>
      </c>
      <c r="AR31" s="237" t="str">
        <f t="shared" si="40"/>
        <v>CUMPLE</v>
      </c>
      <c r="AS31" s="242">
        <v>327339</v>
      </c>
      <c r="AT31" s="237" t="str">
        <f t="shared" si="40"/>
        <v>CUMPLE</v>
      </c>
      <c r="AU31" s="242">
        <v>333763</v>
      </c>
      <c r="AV31" s="237" t="str">
        <f t="shared" si="40"/>
        <v>CUMPLE</v>
      </c>
      <c r="AW31" s="242">
        <v>334788</v>
      </c>
      <c r="AX31" s="237" t="str">
        <f t="shared" si="40"/>
        <v>CUMPLE</v>
      </c>
      <c r="AY31" s="242">
        <v>333729</v>
      </c>
      <c r="AZ31" s="237" t="str">
        <f t="shared" si="40"/>
        <v>CUMPLE</v>
      </c>
      <c r="BA31" s="242">
        <v>324092</v>
      </c>
      <c r="BB31" s="237" t="str">
        <f t="shared" si="39"/>
        <v>CUMPLE</v>
      </c>
      <c r="BC31" s="242">
        <v>337854</v>
      </c>
      <c r="BD31" s="237" t="str">
        <f t="shared" si="39"/>
        <v>CUMPLE</v>
      </c>
      <c r="BE31" s="268">
        <v>338615</v>
      </c>
      <c r="BF31" s="267" t="str">
        <f t="shared" si="39"/>
        <v>CUMPLE</v>
      </c>
      <c r="BG31" s="242">
        <v>341690</v>
      </c>
      <c r="BH31" s="237" t="str">
        <f t="shared" si="39"/>
        <v>CUMPLE</v>
      </c>
      <c r="BI31" s="272">
        <v>331029</v>
      </c>
      <c r="BJ31" s="237" t="str">
        <f t="shared" si="39"/>
        <v>CUMPLE</v>
      </c>
      <c r="BK31" s="268">
        <v>337726</v>
      </c>
      <c r="BL31" s="267" t="str">
        <f t="shared" si="39"/>
        <v>CUMPLE</v>
      </c>
      <c r="BM31" s="242">
        <v>333353</v>
      </c>
      <c r="BN31" s="237" t="str">
        <f t="shared" si="39"/>
        <v>CUMPLE</v>
      </c>
      <c r="BO31" s="268">
        <v>329809</v>
      </c>
      <c r="BP31" s="267" t="str">
        <f t="shared" si="39"/>
        <v>CUMPLE</v>
      </c>
      <c r="BQ31" s="242">
        <v>329731</v>
      </c>
      <c r="BR31" s="237" t="str">
        <f t="shared" si="39"/>
        <v>CUMPLE</v>
      </c>
      <c r="BS31" s="242">
        <v>330951</v>
      </c>
      <c r="BT31" s="237" t="str">
        <f t="shared" si="39"/>
        <v>CUMPLE</v>
      </c>
    </row>
    <row r="32" spans="1:72" x14ac:dyDescent="0.25">
      <c r="A32" s="173"/>
      <c r="B32" s="175">
        <f t="shared" si="38"/>
        <v>20</v>
      </c>
      <c r="C32" s="180" t="s">
        <v>360</v>
      </c>
      <c r="D32" s="174" t="s">
        <v>262</v>
      </c>
      <c r="E32" s="65" t="s">
        <v>23</v>
      </c>
      <c r="F32" s="65">
        <v>84.7</v>
      </c>
      <c r="G32" s="247">
        <v>15670</v>
      </c>
      <c r="H32" s="227">
        <f t="shared" si="32"/>
        <v>1327249</v>
      </c>
      <c r="I32" s="242">
        <v>15481</v>
      </c>
      <c r="J32" s="237" t="str">
        <f t="shared" si="33"/>
        <v>CUMPLE</v>
      </c>
      <c r="K32" s="242">
        <v>14808</v>
      </c>
      <c r="L32" s="237" t="str">
        <f t="shared" si="40"/>
        <v>CUMPLE</v>
      </c>
      <c r="M32" s="242">
        <v>15153</v>
      </c>
      <c r="N32" s="237" t="str">
        <f t="shared" si="40"/>
        <v>CUMPLE</v>
      </c>
      <c r="O32" s="242">
        <v>15081</v>
      </c>
      <c r="P32" s="237" t="str">
        <f t="shared" si="40"/>
        <v>CUMPLE</v>
      </c>
      <c r="Q32" s="242">
        <v>15241</v>
      </c>
      <c r="R32" s="237" t="str">
        <f t="shared" si="40"/>
        <v>CUMPLE</v>
      </c>
      <c r="S32" s="242">
        <v>15094</v>
      </c>
      <c r="T32" s="237" t="str">
        <f t="shared" si="40"/>
        <v>CUMPLE</v>
      </c>
      <c r="U32" s="268">
        <v>15184</v>
      </c>
      <c r="V32" s="267" t="str">
        <f t="shared" si="40"/>
        <v>CUMPLE</v>
      </c>
      <c r="W32" s="242">
        <v>14730</v>
      </c>
      <c r="X32" s="237" t="str">
        <f t="shared" si="40"/>
        <v>CUMPLE</v>
      </c>
      <c r="Y32" s="268">
        <v>15301</v>
      </c>
      <c r="Z32" s="267" t="str">
        <f t="shared" si="40"/>
        <v>CUMPLE</v>
      </c>
      <c r="AA32" s="242">
        <v>15278</v>
      </c>
      <c r="AB32" s="237" t="str">
        <f t="shared" si="40"/>
        <v>CUMPLE</v>
      </c>
      <c r="AC32" s="268">
        <v>14103</v>
      </c>
      <c r="AD32" s="267" t="str">
        <f t="shared" si="40"/>
        <v>CUMPLE</v>
      </c>
      <c r="AE32" s="242">
        <v>15201</v>
      </c>
      <c r="AF32" s="237" t="str">
        <f t="shared" si="40"/>
        <v>CUMPLE</v>
      </c>
      <c r="AG32" s="268">
        <v>15093</v>
      </c>
      <c r="AH32" s="267" t="str">
        <f t="shared" si="40"/>
        <v>CUMPLE</v>
      </c>
      <c r="AI32" s="268">
        <v>15670</v>
      </c>
      <c r="AJ32" s="267" t="str">
        <f t="shared" si="40"/>
        <v>CUMPLE</v>
      </c>
      <c r="AK32" s="242">
        <v>15242</v>
      </c>
      <c r="AL32" s="237" t="str">
        <f t="shared" si="40"/>
        <v>CUMPLE</v>
      </c>
      <c r="AM32" s="242">
        <v>15122</v>
      </c>
      <c r="AN32" s="237" t="str">
        <f t="shared" si="40"/>
        <v>CUMPLE</v>
      </c>
      <c r="AO32" s="268">
        <v>15326</v>
      </c>
      <c r="AP32" s="267" t="str">
        <f t="shared" si="40"/>
        <v>CUMPLE</v>
      </c>
      <c r="AQ32" s="242">
        <v>15275</v>
      </c>
      <c r="AR32" s="237" t="str">
        <f t="shared" si="40"/>
        <v>CUMPLE</v>
      </c>
      <c r="AS32" s="242">
        <v>15012</v>
      </c>
      <c r="AT32" s="237" t="str">
        <f t="shared" si="40"/>
        <v>CUMPLE</v>
      </c>
      <c r="AU32" s="242">
        <v>15306</v>
      </c>
      <c r="AV32" s="237" t="str">
        <f t="shared" si="40"/>
        <v>CUMPLE</v>
      </c>
      <c r="AW32" s="242">
        <v>15353</v>
      </c>
      <c r="AX32" s="237" t="str">
        <f t="shared" si="40"/>
        <v>CUMPLE</v>
      </c>
      <c r="AY32" s="242">
        <v>15305</v>
      </c>
      <c r="AZ32" s="237" t="str">
        <f t="shared" ref="AZ32:BT32" si="41">+IF((ISBLANK(AY32))=$H$11,"VACIO",IF(AND(AY32&lt;=$G32,AY32&lt;&gt;0),"CUMPLE","NO CUMPLE"))</f>
        <v>CUMPLE</v>
      </c>
      <c r="BA32" s="242">
        <v>14862</v>
      </c>
      <c r="BB32" s="237" t="str">
        <f t="shared" si="41"/>
        <v>CUMPLE</v>
      </c>
      <c r="BC32" s="242">
        <v>15494</v>
      </c>
      <c r="BD32" s="237" t="str">
        <f t="shared" si="41"/>
        <v>CUMPLE</v>
      </c>
      <c r="BE32" s="268">
        <v>15529</v>
      </c>
      <c r="BF32" s="267" t="str">
        <f t="shared" si="41"/>
        <v>CUMPLE</v>
      </c>
      <c r="BG32" s="242">
        <v>15670</v>
      </c>
      <c r="BH32" s="237" t="str">
        <f t="shared" si="41"/>
        <v>CUMPLE</v>
      </c>
      <c r="BI32" s="272">
        <v>15181</v>
      </c>
      <c r="BJ32" s="237" t="str">
        <f t="shared" si="41"/>
        <v>CUMPLE</v>
      </c>
      <c r="BK32" s="268">
        <v>15488</v>
      </c>
      <c r="BL32" s="267" t="str">
        <f t="shared" si="41"/>
        <v>CUMPLE</v>
      </c>
      <c r="BM32" s="242">
        <v>15288</v>
      </c>
      <c r="BN32" s="237" t="str">
        <f t="shared" si="41"/>
        <v>CUMPLE</v>
      </c>
      <c r="BO32" s="268">
        <v>15125</v>
      </c>
      <c r="BP32" s="267" t="str">
        <f t="shared" si="41"/>
        <v>CUMPLE</v>
      </c>
      <c r="BQ32" s="242">
        <v>15122</v>
      </c>
      <c r="BR32" s="237" t="str">
        <f t="shared" si="41"/>
        <v>CUMPLE</v>
      </c>
      <c r="BS32" s="242">
        <v>15177</v>
      </c>
      <c r="BT32" s="237" t="str">
        <f t="shared" si="41"/>
        <v>CUMPLE</v>
      </c>
    </row>
    <row r="33" spans="1:72" x14ac:dyDescent="0.25">
      <c r="A33" s="173"/>
      <c r="B33" s="217"/>
      <c r="C33" s="202" t="s">
        <v>4</v>
      </c>
      <c r="D33" s="214" t="s">
        <v>58</v>
      </c>
      <c r="E33" s="203" t="s">
        <v>5</v>
      </c>
      <c r="F33" s="203"/>
      <c r="G33" s="248"/>
      <c r="H33" s="228"/>
      <c r="I33" s="242"/>
      <c r="J33" s="237"/>
      <c r="K33" s="242"/>
      <c r="L33" s="237"/>
      <c r="M33" s="242"/>
      <c r="N33" s="237"/>
      <c r="O33" s="242"/>
      <c r="P33" s="237"/>
      <c r="Q33" s="242" t="s">
        <v>464</v>
      </c>
      <c r="R33" s="237"/>
      <c r="S33" s="242"/>
      <c r="T33" s="237"/>
      <c r="U33" s="268"/>
      <c r="V33" s="267"/>
      <c r="W33" s="242"/>
      <c r="X33" s="237"/>
      <c r="Y33" s="268" t="s">
        <v>464</v>
      </c>
      <c r="Z33" s="267"/>
      <c r="AA33" s="242"/>
      <c r="AB33" s="237"/>
      <c r="AC33" s="268"/>
      <c r="AD33" s="267"/>
      <c r="AE33" s="242"/>
      <c r="AF33" s="237"/>
      <c r="AG33" s="268"/>
      <c r="AH33" s="267"/>
      <c r="AI33" s="268"/>
      <c r="AJ33" s="267"/>
      <c r="AK33" s="242"/>
      <c r="AL33" s="237"/>
      <c r="AM33" s="242"/>
      <c r="AN33" s="237"/>
      <c r="AO33" s="268"/>
      <c r="AP33" s="267"/>
      <c r="AQ33" s="242"/>
      <c r="AR33" s="237"/>
      <c r="AS33" s="242"/>
      <c r="AT33" s="237"/>
      <c r="AU33" s="242"/>
      <c r="AV33" s="237"/>
      <c r="AW33" s="242"/>
      <c r="AX33" s="237"/>
      <c r="AY33" s="242"/>
      <c r="AZ33" s="237"/>
      <c r="BA33" s="242"/>
      <c r="BB33" s="237"/>
      <c r="BC33" s="242"/>
      <c r="BD33" s="237"/>
      <c r="BE33" s="268"/>
      <c r="BF33" s="267"/>
      <c r="BG33" s="242"/>
      <c r="BH33" s="237"/>
      <c r="BI33" s="272"/>
      <c r="BJ33" s="237"/>
      <c r="BK33" s="268"/>
      <c r="BL33" s="267"/>
      <c r="BM33" s="242"/>
      <c r="BN33" s="237"/>
      <c r="BO33" s="268"/>
      <c r="BP33" s="267"/>
      <c r="BQ33" s="242"/>
      <c r="BR33" s="237"/>
      <c r="BS33" s="242" t="s">
        <v>464</v>
      </c>
      <c r="BT33" s="237"/>
    </row>
    <row r="34" spans="1:72" x14ac:dyDescent="0.25">
      <c r="A34" s="173"/>
      <c r="B34" s="175">
        <f>+B32+1</f>
        <v>21</v>
      </c>
      <c r="C34" s="180">
        <v>15430</v>
      </c>
      <c r="D34" s="174" t="s">
        <v>204</v>
      </c>
      <c r="E34" s="65" t="s">
        <v>10</v>
      </c>
      <c r="F34" s="65">
        <v>335.63</v>
      </c>
      <c r="G34" s="247">
        <v>13668</v>
      </c>
      <c r="H34" s="227">
        <f t="shared" si="32"/>
        <v>4587390.84</v>
      </c>
      <c r="I34" s="242">
        <v>13503</v>
      </c>
      <c r="J34" s="237" t="str">
        <f t="shared" si="33"/>
        <v>CUMPLE</v>
      </c>
      <c r="K34" s="242">
        <v>12916</v>
      </c>
      <c r="L34" s="237" t="str">
        <f t="shared" ref="L34:AZ35" si="42">+IF((ISBLANK(K34))=$H$11,"VACIO",IF(AND(K34&lt;=$G34,K34&lt;&gt;0),"CUMPLE","NO CUMPLE"))</f>
        <v>CUMPLE</v>
      </c>
      <c r="M34" s="242">
        <v>13217</v>
      </c>
      <c r="N34" s="237" t="str">
        <f t="shared" si="42"/>
        <v>CUMPLE</v>
      </c>
      <c r="O34" s="242">
        <v>13154</v>
      </c>
      <c r="P34" s="237" t="str">
        <f t="shared" si="42"/>
        <v>CUMPLE</v>
      </c>
      <c r="Q34" s="242">
        <v>13294</v>
      </c>
      <c r="R34" s="237" t="str">
        <f t="shared" si="42"/>
        <v>CUMPLE</v>
      </c>
      <c r="S34" s="242">
        <v>13166</v>
      </c>
      <c r="T34" s="237" t="str">
        <f t="shared" si="42"/>
        <v>CUMPLE</v>
      </c>
      <c r="U34" s="268">
        <v>13244</v>
      </c>
      <c r="V34" s="267" t="str">
        <f t="shared" si="42"/>
        <v>CUMPLE</v>
      </c>
      <c r="W34" s="242">
        <v>12848</v>
      </c>
      <c r="X34" s="237" t="str">
        <f t="shared" si="42"/>
        <v>CUMPLE</v>
      </c>
      <c r="Y34" s="268">
        <v>13346</v>
      </c>
      <c r="Z34" s="267" t="str">
        <f t="shared" si="42"/>
        <v>CUMPLE</v>
      </c>
      <c r="AA34" s="242">
        <v>13326</v>
      </c>
      <c r="AB34" s="237" t="str">
        <f t="shared" si="42"/>
        <v>CUMPLE</v>
      </c>
      <c r="AC34" s="268">
        <v>12301</v>
      </c>
      <c r="AD34" s="267" t="str">
        <f t="shared" si="42"/>
        <v>CUMPLE</v>
      </c>
      <c r="AE34" s="242">
        <v>13259</v>
      </c>
      <c r="AF34" s="237" t="str">
        <f t="shared" si="42"/>
        <v>CUMPLE</v>
      </c>
      <c r="AG34" s="268">
        <v>13165</v>
      </c>
      <c r="AH34" s="267" t="str">
        <f t="shared" si="42"/>
        <v>CUMPLE</v>
      </c>
      <c r="AI34" s="268">
        <v>13668</v>
      </c>
      <c r="AJ34" s="267" t="str">
        <f t="shared" si="42"/>
        <v>CUMPLE</v>
      </c>
      <c r="AK34" s="242">
        <v>13295</v>
      </c>
      <c r="AL34" s="237" t="str">
        <f t="shared" si="42"/>
        <v>CUMPLE</v>
      </c>
      <c r="AM34" s="242">
        <v>13190</v>
      </c>
      <c r="AN34" s="237" t="str">
        <f t="shared" si="42"/>
        <v>CUMPLE</v>
      </c>
      <c r="AO34" s="268">
        <v>13368</v>
      </c>
      <c r="AP34" s="267" t="str">
        <f t="shared" si="42"/>
        <v>CUMPLE</v>
      </c>
      <c r="AQ34" s="242">
        <v>13324</v>
      </c>
      <c r="AR34" s="237" t="str">
        <f t="shared" si="42"/>
        <v>CUMPLE</v>
      </c>
      <c r="AS34" s="242">
        <v>13094</v>
      </c>
      <c r="AT34" s="237" t="str">
        <f t="shared" si="42"/>
        <v>CUMPLE</v>
      </c>
      <c r="AU34" s="242">
        <v>13351</v>
      </c>
      <c r="AV34" s="237" t="str">
        <f t="shared" si="42"/>
        <v>CUMPLE</v>
      </c>
      <c r="AW34" s="242">
        <v>13392</v>
      </c>
      <c r="AX34" s="237" t="str">
        <f t="shared" si="42"/>
        <v>CUMPLE</v>
      </c>
      <c r="AY34" s="242">
        <v>13350</v>
      </c>
      <c r="AZ34" s="237" t="str">
        <f t="shared" si="42"/>
        <v>CUMPLE</v>
      </c>
      <c r="BA34" s="242">
        <v>12964</v>
      </c>
      <c r="BB34" s="237" t="str">
        <f t="shared" ref="BB34:BT35" si="43">+IF((ISBLANK(BA34))=$H$11,"VACIO",IF(AND(BA34&lt;=$G34,BA34&lt;&gt;0),"CUMPLE","NO CUMPLE"))</f>
        <v>CUMPLE</v>
      </c>
      <c r="BC34" s="242">
        <v>13515</v>
      </c>
      <c r="BD34" s="237" t="str">
        <f t="shared" si="43"/>
        <v>CUMPLE</v>
      </c>
      <c r="BE34" s="268">
        <v>13545</v>
      </c>
      <c r="BF34" s="267" t="str">
        <f t="shared" si="43"/>
        <v>CUMPLE</v>
      </c>
      <c r="BG34" s="242">
        <v>13668</v>
      </c>
      <c r="BH34" s="237" t="str">
        <f t="shared" si="43"/>
        <v>CUMPLE</v>
      </c>
      <c r="BI34" s="272">
        <v>13242</v>
      </c>
      <c r="BJ34" s="237" t="str">
        <f t="shared" si="43"/>
        <v>CUMPLE</v>
      </c>
      <c r="BK34" s="268">
        <v>13509</v>
      </c>
      <c r="BL34" s="267" t="str">
        <f t="shared" si="43"/>
        <v>CUMPLE</v>
      </c>
      <c r="BM34" s="242">
        <v>13335</v>
      </c>
      <c r="BN34" s="237" t="str">
        <f t="shared" si="43"/>
        <v>CUMPLE</v>
      </c>
      <c r="BO34" s="268">
        <v>13192</v>
      </c>
      <c r="BP34" s="267" t="str">
        <f t="shared" si="43"/>
        <v>CUMPLE</v>
      </c>
      <c r="BQ34" s="242">
        <v>13190</v>
      </c>
      <c r="BR34" s="237" t="str">
        <f t="shared" si="43"/>
        <v>CUMPLE</v>
      </c>
      <c r="BS34" s="242">
        <v>13238</v>
      </c>
      <c r="BT34" s="237" t="str">
        <f t="shared" si="43"/>
        <v>CUMPLE</v>
      </c>
    </row>
    <row r="35" spans="1:72" x14ac:dyDescent="0.25">
      <c r="A35" s="173"/>
      <c r="B35" s="175">
        <f>+B34+1</f>
        <v>22</v>
      </c>
      <c r="C35" s="180" t="s">
        <v>9</v>
      </c>
      <c r="D35" s="174" t="s">
        <v>267</v>
      </c>
      <c r="E35" s="65" t="s">
        <v>10</v>
      </c>
      <c r="F35" s="65">
        <v>643.66</v>
      </c>
      <c r="G35" s="247">
        <v>27369</v>
      </c>
      <c r="H35" s="227">
        <f t="shared" si="32"/>
        <v>17616330.539999999</v>
      </c>
      <c r="I35" s="242">
        <v>27040</v>
      </c>
      <c r="J35" s="237" t="str">
        <f t="shared" si="33"/>
        <v>CUMPLE</v>
      </c>
      <c r="K35" s="242">
        <v>25863</v>
      </c>
      <c r="L35" s="237" t="str">
        <f t="shared" si="42"/>
        <v>CUMPLE</v>
      </c>
      <c r="M35" s="242">
        <v>26466</v>
      </c>
      <c r="N35" s="237" t="str">
        <f t="shared" si="42"/>
        <v>CUMPLE</v>
      </c>
      <c r="O35" s="242">
        <v>26340</v>
      </c>
      <c r="P35" s="237" t="str">
        <f t="shared" si="42"/>
        <v>CUMPLE</v>
      </c>
      <c r="Q35" s="242">
        <v>26620</v>
      </c>
      <c r="R35" s="237" t="str">
        <f t="shared" si="42"/>
        <v>CUMPLE</v>
      </c>
      <c r="S35" s="242">
        <v>26363</v>
      </c>
      <c r="T35" s="237" t="str">
        <f t="shared" si="42"/>
        <v>CUMPLE</v>
      </c>
      <c r="U35" s="268">
        <v>26521</v>
      </c>
      <c r="V35" s="267" t="str">
        <f t="shared" si="42"/>
        <v>CUMPLE</v>
      </c>
      <c r="W35" s="242">
        <v>25727</v>
      </c>
      <c r="X35" s="237" t="str">
        <f t="shared" si="42"/>
        <v>CUMPLE</v>
      </c>
      <c r="Y35" s="268">
        <v>26724</v>
      </c>
      <c r="Z35" s="267" t="str">
        <f t="shared" si="42"/>
        <v>CUMPLE</v>
      </c>
      <c r="AA35" s="242">
        <v>26685</v>
      </c>
      <c r="AB35" s="237" t="str">
        <f t="shared" si="42"/>
        <v>CUMPLE</v>
      </c>
      <c r="AC35" s="268">
        <v>24632</v>
      </c>
      <c r="AD35" s="267" t="str">
        <f t="shared" si="42"/>
        <v>CUMPLE</v>
      </c>
      <c r="AE35" s="242">
        <v>26551</v>
      </c>
      <c r="AF35" s="237" t="str">
        <f t="shared" si="42"/>
        <v>CUMPLE</v>
      </c>
      <c r="AG35" s="268">
        <v>26362</v>
      </c>
      <c r="AH35" s="267" t="str">
        <f t="shared" si="42"/>
        <v>CUMPLE</v>
      </c>
      <c r="AI35" s="268">
        <v>27369</v>
      </c>
      <c r="AJ35" s="267" t="str">
        <f t="shared" si="42"/>
        <v>CUMPLE</v>
      </c>
      <c r="AK35" s="242">
        <v>26622</v>
      </c>
      <c r="AL35" s="237" t="str">
        <f t="shared" si="42"/>
        <v>CUMPLE</v>
      </c>
      <c r="AM35" s="242">
        <v>26411</v>
      </c>
      <c r="AN35" s="237" t="str">
        <f t="shared" si="42"/>
        <v>CUMPLE</v>
      </c>
      <c r="AO35" s="268">
        <v>26769</v>
      </c>
      <c r="AP35" s="267" t="str">
        <f t="shared" si="42"/>
        <v>CUMPLE</v>
      </c>
      <c r="AQ35" s="242">
        <v>26679</v>
      </c>
      <c r="AR35" s="237" t="str">
        <f t="shared" si="42"/>
        <v>CUMPLE</v>
      </c>
      <c r="AS35" s="242">
        <v>26220</v>
      </c>
      <c r="AT35" s="237" t="str">
        <f t="shared" si="42"/>
        <v>CUMPLE</v>
      </c>
      <c r="AU35" s="242">
        <v>26734</v>
      </c>
      <c r="AV35" s="237" t="str">
        <f t="shared" si="42"/>
        <v>CUMPLE</v>
      </c>
      <c r="AW35" s="242">
        <v>26816</v>
      </c>
      <c r="AX35" s="237" t="str">
        <f t="shared" si="42"/>
        <v>CUMPLE</v>
      </c>
      <c r="AY35" s="242">
        <v>26731</v>
      </c>
      <c r="AZ35" s="237" t="str">
        <f t="shared" si="42"/>
        <v>CUMPLE</v>
      </c>
      <c r="BA35" s="242">
        <v>25959</v>
      </c>
      <c r="BB35" s="237" t="str">
        <f t="shared" si="43"/>
        <v>CUMPLE</v>
      </c>
      <c r="BC35" s="242">
        <v>27062</v>
      </c>
      <c r="BD35" s="237" t="str">
        <f t="shared" si="43"/>
        <v>CUMPLE</v>
      </c>
      <c r="BE35" s="268">
        <v>27123</v>
      </c>
      <c r="BF35" s="267" t="str">
        <f t="shared" si="43"/>
        <v>CUMPLE</v>
      </c>
      <c r="BG35" s="242">
        <v>27369</v>
      </c>
      <c r="BH35" s="237" t="str">
        <f t="shared" si="43"/>
        <v>CUMPLE</v>
      </c>
      <c r="BI35" s="272">
        <v>26515</v>
      </c>
      <c r="BJ35" s="237" t="str">
        <f t="shared" si="43"/>
        <v>CUMPLE</v>
      </c>
      <c r="BK35" s="268">
        <v>27052</v>
      </c>
      <c r="BL35" s="267" t="str">
        <f t="shared" si="43"/>
        <v>CUMPLE</v>
      </c>
      <c r="BM35" s="242">
        <v>26701</v>
      </c>
      <c r="BN35" s="237" t="str">
        <f t="shared" si="43"/>
        <v>CUMPLE</v>
      </c>
      <c r="BO35" s="268">
        <v>26417</v>
      </c>
      <c r="BP35" s="267" t="str">
        <f t="shared" si="43"/>
        <v>CUMPLE</v>
      </c>
      <c r="BQ35" s="242">
        <v>26411</v>
      </c>
      <c r="BR35" s="237" t="str">
        <f t="shared" si="43"/>
        <v>CUMPLE</v>
      </c>
      <c r="BS35" s="242">
        <v>26509</v>
      </c>
      <c r="BT35" s="237" t="str">
        <f t="shared" si="43"/>
        <v>CUMPLE</v>
      </c>
    </row>
    <row r="36" spans="1:72" x14ac:dyDescent="0.25">
      <c r="A36" s="173"/>
      <c r="B36" s="217"/>
      <c r="C36" s="202" t="s">
        <v>4</v>
      </c>
      <c r="D36" s="214" t="s">
        <v>59</v>
      </c>
      <c r="E36" s="203" t="s">
        <v>5</v>
      </c>
      <c r="F36" s="203"/>
      <c r="G36" s="248"/>
      <c r="H36" s="228"/>
      <c r="I36" s="242"/>
      <c r="J36" s="237"/>
      <c r="K36" s="242"/>
      <c r="L36" s="237"/>
      <c r="M36" s="242"/>
      <c r="N36" s="237"/>
      <c r="O36" s="242"/>
      <c r="P36" s="237"/>
      <c r="Q36" s="242" t="s">
        <v>464</v>
      </c>
      <c r="R36" s="237"/>
      <c r="S36" s="242"/>
      <c r="T36" s="237"/>
      <c r="U36" s="268"/>
      <c r="V36" s="267"/>
      <c r="W36" s="242"/>
      <c r="X36" s="237"/>
      <c r="Y36" s="268" t="s">
        <v>464</v>
      </c>
      <c r="Z36" s="267"/>
      <c r="AA36" s="242"/>
      <c r="AB36" s="237"/>
      <c r="AC36" s="268"/>
      <c r="AD36" s="267"/>
      <c r="AE36" s="242"/>
      <c r="AF36" s="237"/>
      <c r="AG36" s="268"/>
      <c r="AH36" s="267"/>
      <c r="AI36" s="268"/>
      <c r="AJ36" s="267"/>
      <c r="AK36" s="242"/>
      <c r="AL36" s="237"/>
      <c r="AM36" s="242"/>
      <c r="AN36" s="237"/>
      <c r="AO36" s="268"/>
      <c r="AP36" s="267"/>
      <c r="AQ36" s="242"/>
      <c r="AR36" s="237"/>
      <c r="AS36" s="242"/>
      <c r="AT36" s="237"/>
      <c r="AU36" s="242"/>
      <c r="AV36" s="237"/>
      <c r="AW36" s="242"/>
      <c r="AX36" s="237"/>
      <c r="AY36" s="242"/>
      <c r="AZ36" s="237"/>
      <c r="BA36" s="242"/>
      <c r="BB36" s="237"/>
      <c r="BC36" s="242"/>
      <c r="BD36" s="237"/>
      <c r="BE36" s="268"/>
      <c r="BF36" s="267"/>
      <c r="BG36" s="242"/>
      <c r="BH36" s="237"/>
      <c r="BI36" s="272"/>
      <c r="BJ36" s="237"/>
      <c r="BK36" s="268"/>
      <c r="BL36" s="267"/>
      <c r="BM36" s="242"/>
      <c r="BN36" s="237"/>
      <c r="BO36" s="268"/>
      <c r="BP36" s="267"/>
      <c r="BQ36" s="242"/>
      <c r="BR36" s="237"/>
      <c r="BS36" s="242" t="s">
        <v>464</v>
      </c>
      <c r="BT36" s="237"/>
    </row>
    <row r="37" spans="1:72" x14ac:dyDescent="0.25">
      <c r="A37" s="173"/>
      <c r="B37" s="175">
        <v>23</v>
      </c>
      <c r="C37" s="180" t="s">
        <v>61</v>
      </c>
      <c r="D37" s="174" t="s">
        <v>60</v>
      </c>
      <c r="E37" s="65" t="s">
        <v>17</v>
      </c>
      <c r="F37" s="65">
        <v>2240.8200000000002</v>
      </c>
      <c r="G37" s="247">
        <v>19441</v>
      </c>
      <c r="H37" s="227">
        <f t="shared" si="32"/>
        <v>43563781.620000005</v>
      </c>
      <c r="I37" s="242">
        <v>19207</v>
      </c>
      <c r="J37" s="237" t="str">
        <f t="shared" si="33"/>
        <v>CUMPLE</v>
      </c>
      <c r="K37" s="242">
        <v>18371</v>
      </c>
      <c r="L37" s="237" t="str">
        <f t="shared" ref="L37:AZ37" si="44">+IF((ISBLANK(K37))=$H$11,"VACIO",IF(AND(K37&lt;=$G37,K37&lt;&gt;0),"CUMPLE","NO CUMPLE"))</f>
        <v>CUMPLE</v>
      </c>
      <c r="M37" s="242">
        <v>18799</v>
      </c>
      <c r="N37" s="237" t="str">
        <f t="shared" si="44"/>
        <v>CUMPLE</v>
      </c>
      <c r="O37" s="242">
        <v>18710</v>
      </c>
      <c r="P37" s="237" t="str">
        <f t="shared" si="44"/>
        <v>CUMPLE</v>
      </c>
      <c r="Q37" s="242">
        <v>18909</v>
      </c>
      <c r="R37" s="237" t="str">
        <f t="shared" si="44"/>
        <v>CUMPLE</v>
      </c>
      <c r="S37" s="242">
        <v>18727</v>
      </c>
      <c r="T37" s="237" t="str">
        <f t="shared" si="44"/>
        <v>CUMPLE</v>
      </c>
      <c r="U37" s="268">
        <v>18838</v>
      </c>
      <c r="V37" s="267" t="str">
        <f t="shared" si="44"/>
        <v>CUMPLE</v>
      </c>
      <c r="W37" s="242">
        <v>18275</v>
      </c>
      <c r="X37" s="237" t="str">
        <f t="shared" si="44"/>
        <v>CUMPLE</v>
      </c>
      <c r="Y37" s="268">
        <v>18983</v>
      </c>
      <c r="Z37" s="267" t="str">
        <f t="shared" si="44"/>
        <v>CUMPLE</v>
      </c>
      <c r="AA37" s="242">
        <v>18955</v>
      </c>
      <c r="AB37" s="237" t="str">
        <f t="shared" si="44"/>
        <v>CUMPLE</v>
      </c>
      <c r="AC37" s="268">
        <v>17497</v>
      </c>
      <c r="AD37" s="267" t="str">
        <f t="shared" si="44"/>
        <v>CUMPLE</v>
      </c>
      <c r="AE37" s="242">
        <v>18860</v>
      </c>
      <c r="AF37" s="237" t="str">
        <f t="shared" si="44"/>
        <v>CUMPLE</v>
      </c>
      <c r="AG37" s="268">
        <v>18726</v>
      </c>
      <c r="AH37" s="267" t="str">
        <f t="shared" si="44"/>
        <v>CUMPLE</v>
      </c>
      <c r="AI37" s="268">
        <v>19441</v>
      </c>
      <c r="AJ37" s="267" t="str">
        <f t="shared" si="44"/>
        <v>CUMPLE</v>
      </c>
      <c r="AK37" s="242">
        <v>18910</v>
      </c>
      <c r="AL37" s="237" t="str">
        <f t="shared" si="44"/>
        <v>CUMPLE</v>
      </c>
      <c r="AM37" s="242">
        <v>18761</v>
      </c>
      <c r="AN37" s="237" t="str">
        <f t="shared" si="44"/>
        <v>CUMPLE</v>
      </c>
      <c r="AO37" s="268">
        <v>19015</v>
      </c>
      <c r="AP37" s="267" t="str">
        <f t="shared" si="44"/>
        <v>CUMPLE</v>
      </c>
      <c r="AQ37" s="242">
        <v>18951</v>
      </c>
      <c r="AR37" s="237" t="str">
        <f t="shared" si="44"/>
        <v>CUMPLE</v>
      </c>
      <c r="AS37" s="242">
        <v>18624</v>
      </c>
      <c r="AT37" s="237" t="str">
        <f t="shared" si="44"/>
        <v>CUMPLE</v>
      </c>
      <c r="AU37" s="242">
        <v>18990</v>
      </c>
      <c r="AV37" s="237" t="str">
        <f t="shared" si="44"/>
        <v>CUMPLE</v>
      </c>
      <c r="AW37" s="242">
        <v>19048</v>
      </c>
      <c r="AX37" s="237" t="str">
        <f t="shared" si="44"/>
        <v>CUMPLE</v>
      </c>
      <c r="AY37" s="242">
        <v>18988</v>
      </c>
      <c r="AZ37" s="237" t="str">
        <f t="shared" si="44"/>
        <v>CUMPLE</v>
      </c>
      <c r="BA37" s="242">
        <v>18439</v>
      </c>
      <c r="BB37" s="237" t="str">
        <f t="shared" ref="BB37:BT37" si="45">+IF((ISBLANK(BA37))=$H$11,"VACIO",IF(AND(BA37&lt;=$G37,BA37&lt;&gt;0),"CUMPLE","NO CUMPLE"))</f>
        <v>CUMPLE</v>
      </c>
      <c r="BC37" s="242">
        <v>19223</v>
      </c>
      <c r="BD37" s="237" t="str">
        <f t="shared" si="45"/>
        <v>CUMPLE</v>
      </c>
      <c r="BE37" s="268">
        <v>19266</v>
      </c>
      <c r="BF37" s="267" t="str">
        <f t="shared" si="45"/>
        <v>CUMPLE</v>
      </c>
      <c r="BG37" s="242">
        <v>19400</v>
      </c>
      <c r="BH37" s="237" t="str">
        <f t="shared" si="45"/>
        <v>CUMPLE</v>
      </c>
      <c r="BI37" s="272">
        <v>18834</v>
      </c>
      <c r="BJ37" s="237" t="str">
        <f t="shared" si="45"/>
        <v>CUMPLE</v>
      </c>
      <c r="BK37" s="268">
        <v>19215</v>
      </c>
      <c r="BL37" s="267" t="str">
        <f t="shared" si="45"/>
        <v>CUMPLE</v>
      </c>
      <c r="BM37" s="242">
        <v>18967</v>
      </c>
      <c r="BN37" s="237" t="str">
        <f t="shared" si="45"/>
        <v>CUMPLE</v>
      </c>
      <c r="BO37" s="268">
        <v>18765</v>
      </c>
      <c r="BP37" s="267" t="str">
        <f t="shared" si="45"/>
        <v>CUMPLE</v>
      </c>
      <c r="BQ37" s="242">
        <v>18761</v>
      </c>
      <c r="BR37" s="237" t="str">
        <f t="shared" si="45"/>
        <v>CUMPLE</v>
      </c>
      <c r="BS37" s="242">
        <v>18830</v>
      </c>
      <c r="BT37" s="237" t="str">
        <f t="shared" si="45"/>
        <v>CUMPLE</v>
      </c>
    </row>
    <row r="38" spans="1:72" x14ac:dyDescent="0.25">
      <c r="A38" s="173"/>
      <c r="B38" s="217"/>
      <c r="C38" s="202" t="s">
        <v>4</v>
      </c>
      <c r="D38" s="214" t="s">
        <v>62</v>
      </c>
      <c r="E38" s="203" t="s">
        <v>5</v>
      </c>
      <c r="F38" s="203"/>
      <c r="G38" s="248"/>
      <c r="H38" s="228"/>
      <c r="I38" s="242"/>
      <c r="J38" s="237"/>
      <c r="K38" s="242"/>
      <c r="L38" s="237"/>
      <c r="M38" s="242"/>
      <c r="N38" s="237"/>
      <c r="O38" s="242"/>
      <c r="P38" s="237"/>
      <c r="Q38" s="242" t="s">
        <v>464</v>
      </c>
      <c r="R38" s="237"/>
      <c r="S38" s="242"/>
      <c r="T38" s="237"/>
      <c r="U38" s="268"/>
      <c r="V38" s="267"/>
      <c r="W38" s="242"/>
      <c r="X38" s="237"/>
      <c r="Y38" s="268" t="s">
        <v>464</v>
      </c>
      <c r="Z38" s="267"/>
      <c r="AA38" s="242"/>
      <c r="AB38" s="237"/>
      <c r="AC38" s="268"/>
      <c r="AD38" s="267"/>
      <c r="AE38" s="242"/>
      <c r="AF38" s="237"/>
      <c r="AG38" s="268"/>
      <c r="AH38" s="267"/>
      <c r="AI38" s="268"/>
      <c r="AJ38" s="267"/>
      <c r="AK38" s="242"/>
      <c r="AL38" s="237"/>
      <c r="AM38" s="242"/>
      <c r="AN38" s="237"/>
      <c r="AO38" s="268"/>
      <c r="AP38" s="267"/>
      <c r="AQ38" s="242"/>
      <c r="AR38" s="237"/>
      <c r="AS38" s="242"/>
      <c r="AT38" s="237"/>
      <c r="AU38" s="242"/>
      <c r="AV38" s="237"/>
      <c r="AW38" s="242"/>
      <c r="AX38" s="237"/>
      <c r="AY38" s="242"/>
      <c r="AZ38" s="237"/>
      <c r="BA38" s="242"/>
      <c r="BB38" s="237"/>
      <c r="BC38" s="242"/>
      <c r="BD38" s="237"/>
      <c r="BE38" s="268"/>
      <c r="BF38" s="267"/>
      <c r="BG38" s="242"/>
      <c r="BH38" s="237"/>
      <c r="BI38" s="272"/>
      <c r="BJ38" s="237"/>
      <c r="BK38" s="268"/>
      <c r="BL38" s="267"/>
      <c r="BM38" s="242"/>
      <c r="BN38" s="237"/>
      <c r="BO38" s="268"/>
      <c r="BP38" s="267"/>
      <c r="BQ38" s="242"/>
      <c r="BR38" s="237"/>
      <c r="BS38" s="242" t="s">
        <v>464</v>
      </c>
      <c r="BT38" s="237"/>
    </row>
    <row r="39" spans="1:72" x14ac:dyDescent="0.25">
      <c r="A39" s="173"/>
      <c r="B39" s="175">
        <v>24</v>
      </c>
      <c r="C39" s="180" t="s">
        <v>63</v>
      </c>
      <c r="D39" s="174" t="s">
        <v>65</v>
      </c>
      <c r="E39" s="65" t="s">
        <v>23</v>
      </c>
      <c r="F39" s="65">
        <v>46.4</v>
      </c>
      <c r="G39" s="247">
        <v>15594</v>
      </c>
      <c r="H39" s="227">
        <f t="shared" si="32"/>
        <v>723561.6</v>
      </c>
      <c r="I39" s="242">
        <v>15406</v>
      </c>
      <c r="J39" s="237" t="str">
        <f t="shared" si="33"/>
        <v>CUMPLE</v>
      </c>
      <c r="K39" s="242">
        <v>14736</v>
      </c>
      <c r="L39" s="237" t="str">
        <f t="shared" ref="L39:AZ40" si="46">+IF((ISBLANK(K39))=$H$11,"VACIO",IF(AND(K39&lt;=$G39,K39&lt;&gt;0),"CUMPLE","NO CUMPLE"))</f>
        <v>CUMPLE</v>
      </c>
      <c r="M39" s="242">
        <v>15079</v>
      </c>
      <c r="N39" s="237" t="str">
        <f t="shared" si="46"/>
        <v>CUMPLE</v>
      </c>
      <c r="O39" s="242">
        <v>15007</v>
      </c>
      <c r="P39" s="237" t="str">
        <f t="shared" si="46"/>
        <v>CUMPLE</v>
      </c>
      <c r="Q39" s="242">
        <v>15167</v>
      </c>
      <c r="R39" s="237" t="str">
        <f t="shared" si="46"/>
        <v>CUMPLE</v>
      </c>
      <c r="S39" s="242">
        <v>15021</v>
      </c>
      <c r="T39" s="237" t="str">
        <f t="shared" si="46"/>
        <v>CUMPLE</v>
      </c>
      <c r="U39" s="268">
        <v>15111</v>
      </c>
      <c r="V39" s="267" t="str">
        <f t="shared" si="46"/>
        <v>CUMPLE</v>
      </c>
      <c r="W39" s="242">
        <v>14658</v>
      </c>
      <c r="X39" s="237" t="str">
        <f t="shared" si="46"/>
        <v>CUMPLE</v>
      </c>
      <c r="Y39" s="268">
        <v>15226</v>
      </c>
      <c r="Z39" s="267" t="str">
        <f t="shared" si="46"/>
        <v>CUMPLE</v>
      </c>
      <c r="AA39" s="242">
        <v>15204</v>
      </c>
      <c r="AB39" s="237" t="str">
        <f t="shared" si="46"/>
        <v>CUMPLE</v>
      </c>
      <c r="AC39" s="268">
        <v>14035</v>
      </c>
      <c r="AD39" s="267" t="str">
        <f t="shared" si="46"/>
        <v>CUMPLE</v>
      </c>
      <c r="AE39" s="242">
        <v>15128</v>
      </c>
      <c r="AF39" s="237" t="str">
        <f t="shared" si="46"/>
        <v>CUMPLE</v>
      </c>
      <c r="AG39" s="268">
        <v>15020</v>
      </c>
      <c r="AH39" s="267" t="str">
        <f t="shared" si="46"/>
        <v>CUMPLE</v>
      </c>
      <c r="AI39" s="268">
        <v>15594</v>
      </c>
      <c r="AJ39" s="267" t="str">
        <f t="shared" si="46"/>
        <v>CUMPLE</v>
      </c>
      <c r="AK39" s="242">
        <v>15168</v>
      </c>
      <c r="AL39" s="237" t="str">
        <f t="shared" si="46"/>
        <v>CUMPLE</v>
      </c>
      <c r="AM39" s="242">
        <v>15048</v>
      </c>
      <c r="AN39" s="237" t="str">
        <f t="shared" si="46"/>
        <v>CUMPLE</v>
      </c>
      <c r="AO39" s="268">
        <v>15252</v>
      </c>
      <c r="AP39" s="267" t="str">
        <f t="shared" si="46"/>
        <v>CUMPLE</v>
      </c>
      <c r="AQ39" s="242">
        <v>15201</v>
      </c>
      <c r="AR39" s="237" t="str">
        <f t="shared" si="46"/>
        <v>CUMPLE</v>
      </c>
      <c r="AS39" s="242">
        <v>14939</v>
      </c>
      <c r="AT39" s="237" t="str">
        <f t="shared" si="46"/>
        <v>CUMPLE</v>
      </c>
      <c r="AU39" s="242">
        <v>15232</v>
      </c>
      <c r="AV39" s="237" t="str">
        <f t="shared" si="46"/>
        <v>CUMPLE</v>
      </c>
      <c r="AW39" s="242">
        <v>15279</v>
      </c>
      <c r="AX39" s="237" t="str">
        <f t="shared" si="46"/>
        <v>CUMPLE</v>
      </c>
      <c r="AY39" s="242">
        <v>15231</v>
      </c>
      <c r="AZ39" s="237" t="str">
        <f t="shared" si="46"/>
        <v>CUMPLE</v>
      </c>
      <c r="BA39" s="242">
        <v>14790</v>
      </c>
      <c r="BB39" s="237" t="str">
        <f t="shared" ref="BB39:BT40" si="47">+IF((ISBLANK(BA39))=$H$11,"VACIO",IF(AND(BA39&lt;=$G39,BA39&lt;&gt;0),"CUMPLE","NO CUMPLE"))</f>
        <v>CUMPLE</v>
      </c>
      <c r="BC39" s="242">
        <v>15419</v>
      </c>
      <c r="BD39" s="237" t="str">
        <f t="shared" si="47"/>
        <v>CUMPLE</v>
      </c>
      <c r="BE39" s="268">
        <v>15454</v>
      </c>
      <c r="BF39" s="267" t="str">
        <f t="shared" si="47"/>
        <v>CUMPLE</v>
      </c>
      <c r="BG39" s="242">
        <v>15594</v>
      </c>
      <c r="BH39" s="237" t="str">
        <f t="shared" si="47"/>
        <v>CUMPLE</v>
      </c>
      <c r="BI39" s="272">
        <v>15107</v>
      </c>
      <c r="BJ39" s="237" t="str">
        <f t="shared" si="47"/>
        <v>CUMPLE</v>
      </c>
      <c r="BK39" s="268">
        <v>15413</v>
      </c>
      <c r="BL39" s="267" t="str">
        <f t="shared" si="47"/>
        <v>CUMPLE</v>
      </c>
      <c r="BM39" s="242">
        <v>15214</v>
      </c>
      <c r="BN39" s="237" t="str">
        <f t="shared" si="47"/>
        <v>CUMPLE</v>
      </c>
      <c r="BO39" s="268">
        <v>15051</v>
      </c>
      <c r="BP39" s="267" t="str">
        <f t="shared" si="47"/>
        <v>CUMPLE</v>
      </c>
      <c r="BQ39" s="242">
        <v>15048</v>
      </c>
      <c r="BR39" s="237" t="str">
        <f t="shared" si="47"/>
        <v>CUMPLE</v>
      </c>
      <c r="BS39" s="242">
        <v>15104</v>
      </c>
      <c r="BT39" s="237" t="str">
        <f t="shared" si="47"/>
        <v>CUMPLE</v>
      </c>
    </row>
    <row r="40" spans="1:72" x14ac:dyDescent="0.25">
      <c r="A40" s="173"/>
      <c r="B40" s="175">
        <v>25</v>
      </c>
      <c r="C40" s="180" t="s">
        <v>64</v>
      </c>
      <c r="D40" s="174" t="s">
        <v>239</v>
      </c>
      <c r="E40" s="65" t="s">
        <v>10</v>
      </c>
      <c r="F40" s="65">
        <v>10.19</v>
      </c>
      <c r="G40" s="247">
        <v>564977</v>
      </c>
      <c r="H40" s="227">
        <f t="shared" si="32"/>
        <v>5757115.6299999999</v>
      </c>
      <c r="I40" s="242">
        <v>558197</v>
      </c>
      <c r="J40" s="237" t="str">
        <f t="shared" si="33"/>
        <v>CUMPLE</v>
      </c>
      <c r="K40" s="242">
        <v>533903</v>
      </c>
      <c r="L40" s="237" t="str">
        <f t="shared" si="46"/>
        <v>CUMPLE</v>
      </c>
      <c r="M40" s="242">
        <v>546333</v>
      </c>
      <c r="N40" s="237" t="str">
        <f t="shared" si="46"/>
        <v>CUMPLE</v>
      </c>
      <c r="O40" s="242">
        <v>543725</v>
      </c>
      <c r="P40" s="237" t="str">
        <f t="shared" si="46"/>
        <v>CUMPLE</v>
      </c>
      <c r="Q40" s="242">
        <v>549519</v>
      </c>
      <c r="R40" s="237" t="str">
        <f t="shared" si="46"/>
        <v>CUMPLE</v>
      </c>
      <c r="S40" s="242">
        <v>544217</v>
      </c>
      <c r="T40" s="237" t="str">
        <f t="shared" si="46"/>
        <v>CUMPLE</v>
      </c>
      <c r="U40" s="268">
        <v>547463</v>
      </c>
      <c r="V40" s="267" t="str">
        <f t="shared" si="46"/>
        <v>CUMPLE</v>
      </c>
      <c r="W40" s="242">
        <v>531078</v>
      </c>
      <c r="X40" s="237" t="str">
        <f t="shared" si="46"/>
        <v>CUMPLE</v>
      </c>
      <c r="Y40" s="268">
        <v>551661</v>
      </c>
      <c r="Z40" s="267" t="str">
        <f t="shared" si="46"/>
        <v>CUMPLE</v>
      </c>
      <c r="AA40" s="242">
        <v>550853</v>
      </c>
      <c r="AB40" s="237" t="str">
        <f t="shared" si="46"/>
        <v>CUMPLE</v>
      </c>
      <c r="AC40" s="268">
        <v>508480</v>
      </c>
      <c r="AD40" s="267" t="str">
        <f t="shared" si="46"/>
        <v>CUMPLE</v>
      </c>
      <c r="AE40" s="242">
        <v>548084</v>
      </c>
      <c r="AF40" s="237" t="str">
        <f t="shared" si="46"/>
        <v>CUMPLE</v>
      </c>
      <c r="AG40" s="268">
        <v>544186</v>
      </c>
      <c r="AH40" s="267" t="str">
        <f t="shared" si="46"/>
        <v>CUMPLE</v>
      </c>
      <c r="AI40" s="268">
        <v>564977</v>
      </c>
      <c r="AJ40" s="267" t="str">
        <f t="shared" si="46"/>
        <v>CUMPLE</v>
      </c>
      <c r="AK40" s="242">
        <v>549553</v>
      </c>
      <c r="AL40" s="237" t="str">
        <f t="shared" si="46"/>
        <v>CUMPLE</v>
      </c>
      <c r="AM40" s="242">
        <v>545203</v>
      </c>
      <c r="AN40" s="237" t="str">
        <f t="shared" si="46"/>
        <v>CUMPLE</v>
      </c>
      <c r="AO40" s="268">
        <v>552604</v>
      </c>
      <c r="AP40" s="267" t="str">
        <f t="shared" si="46"/>
        <v>CUMPLE</v>
      </c>
      <c r="AQ40" s="242">
        <v>550740</v>
      </c>
      <c r="AR40" s="237" t="str">
        <f t="shared" si="46"/>
        <v>CUMPLE</v>
      </c>
      <c r="AS40" s="242">
        <v>541248</v>
      </c>
      <c r="AT40" s="237" t="str">
        <f t="shared" si="46"/>
        <v>CUMPLE</v>
      </c>
      <c r="AU40" s="242">
        <v>551870</v>
      </c>
      <c r="AV40" s="237" t="str">
        <f t="shared" si="46"/>
        <v>CUMPLE</v>
      </c>
      <c r="AW40" s="242">
        <v>553564</v>
      </c>
      <c r="AX40" s="237" t="str">
        <f t="shared" si="46"/>
        <v>CUMPLE</v>
      </c>
      <c r="AY40" s="242">
        <v>551813</v>
      </c>
      <c r="AZ40" s="237" t="str">
        <f t="shared" si="46"/>
        <v>CUMPLE</v>
      </c>
      <c r="BA40" s="242">
        <v>535880</v>
      </c>
      <c r="BB40" s="237" t="str">
        <f t="shared" si="47"/>
        <v>CUMPLE</v>
      </c>
      <c r="BC40" s="242">
        <v>558634</v>
      </c>
      <c r="BD40" s="237" t="str">
        <f t="shared" si="47"/>
        <v>CUMPLE</v>
      </c>
      <c r="BE40" s="268">
        <v>559892</v>
      </c>
      <c r="BF40" s="267" t="str">
        <f t="shared" si="47"/>
        <v>CUMPLE</v>
      </c>
      <c r="BG40" s="242">
        <v>564977</v>
      </c>
      <c r="BH40" s="237" t="str">
        <f t="shared" si="47"/>
        <v>CUMPLE</v>
      </c>
      <c r="BI40" s="272">
        <v>54735</v>
      </c>
      <c r="BJ40" s="237" t="str">
        <f t="shared" si="47"/>
        <v>CUMPLE</v>
      </c>
      <c r="BK40" s="268">
        <v>558423</v>
      </c>
      <c r="BL40" s="267" t="str">
        <f t="shared" si="47"/>
        <v>CUMPLE</v>
      </c>
      <c r="BM40" s="242">
        <v>551192</v>
      </c>
      <c r="BN40" s="237" t="str">
        <f t="shared" si="47"/>
        <v>CUMPLE</v>
      </c>
      <c r="BO40" s="268">
        <v>545332</v>
      </c>
      <c r="BP40" s="267" t="str">
        <f t="shared" si="47"/>
        <v>CUMPLE</v>
      </c>
      <c r="BQ40" s="242">
        <v>545203</v>
      </c>
      <c r="BR40" s="237" t="str">
        <f t="shared" si="47"/>
        <v>CUMPLE</v>
      </c>
      <c r="BS40" s="242">
        <v>547220</v>
      </c>
      <c r="BT40" s="237" t="str">
        <f t="shared" si="47"/>
        <v>CUMPLE</v>
      </c>
    </row>
    <row r="41" spans="1:72" x14ac:dyDescent="0.25">
      <c r="A41" s="173"/>
      <c r="B41" s="217"/>
      <c r="C41" s="202" t="s">
        <v>4</v>
      </c>
      <c r="D41" s="214" t="s">
        <v>71</v>
      </c>
      <c r="E41" s="203" t="s">
        <v>5</v>
      </c>
      <c r="F41" s="203"/>
      <c r="G41" s="248"/>
      <c r="H41" s="228"/>
      <c r="I41" s="242"/>
      <c r="J41" s="237"/>
      <c r="K41" s="242"/>
      <c r="L41" s="237"/>
      <c r="M41" s="242"/>
      <c r="N41" s="237"/>
      <c r="O41" s="242"/>
      <c r="P41" s="237"/>
      <c r="Q41" s="242" t="s">
        <v>464</v>
      </c>
      <c r="R41" s="237"/>
      <c r="S41" s="242"/>
      <c r="T41" s="237"/>
      <c r="U41" s="268"/>
      <c r="V41" s="267"/>
      <c r="W41" s="242"/>
      <c r="X41" s="237"/>
      <c r="Y41" s="268" t="s">
        <v>464</v>
      </c>
      <c r="Z41" s="267"/>
      <c r="AA41" s="242"/>
      <c r="AB41" s="237"/>
      <c r="AC41" s="268"/>
      <c r="AD41" s="267"/>
      <c r="AE41" s="242"/>
      <c r="AF41" s="237"/>
      <c r="AG41" s="268"/>
      <c r="AH41" s="267"/>
      <c r="AI41" s="268"/>
      <c r="AJ41" s="267"/>
      <c r="AK41" s="242"/>
      <c r="AL41" s="237"/>
      <c r="AM41" s="242"/>
      <c r="AN41" s="237"/>
      <c r="AO41" s="268"/>
      <c r="AP41" s="267"/>
      <c r="AQ41" s="242"/>
      <c r="AR41" s="237"/>
      <c r="AS41" s="242"/>
      <c r="AT41" s="237"/>
      <c r="AU41" s="242"/>
      <c r="AV41" s="237"/>
      <c r="AW41" s="242"/>
      <c r="AX41" s="237"/>
      <c r="AY41" s="242"/>
      <c r="AZ41" s="237"/>
      <c r="BA41" s="242"/>
      <c r="BB41" s="237"/>
      <c r="BC41" s="242"/>
      <c r="BD41" s="237"/>
      <c r="BE41" s="268"/>
      <c r="BF41" s="267"/>
      <c r="BG41" s="242"/>
      <c r="BH41" s="237"/>
      <c r="BI41" s="272"/>
      <c r="BJ41" s="237"/>
      <c r="BK41" s="268"/>
      <c r="BL41" s="267"/>
      <c r="BM41" s="242"/>
      <c r="BN41" s="237"/>
      <c r="BO41" s="268"/>
      <c r="BP41" s="267"/>
      <c r="BQ41" s="242"/>
      <c r="BR41" s="237"/>
      <c r="BS41" s="242" t="s">
        <v>464</v>
      </c>
      <c r="BT41" s="237"/>
    </row>
    <row r="42" spans="1:72" x14ac:dyDescent="0.25">
      <c r="A42" s="173"/>
      <c r="B42" s="175">
        <v>26</v>
      </c>
      <c r="C42" s="180" t="s">
        <v>70</v>
      </c>
      <c r="D42" s="174" t="s">
        <v>268</v>
      </c>
      <c r="E42" s="65" t="s">
        <v>17</v>
      </c>
      <c r="F42" s="65">
        <v>435.5</v>
      </c>
      <c r="G42" s="247">
        <v>357799</v>
      </c>
      <c r="H42" s="227">
        <f t="shared" si="32"/>
        <v>155821464.5</v>
      </c>
      <c r="I42" s="242">
        <v>353505</v>
      </c>
      <c r="J42" s="237" t="str">
        <f t="shared" si="33"/>
        <v>CUMPLE</v>
      </c>
      <c r="K42" s="242">
        <v>338120</v>
      </c>
      <c r="L42" s="237" t="str">
        <f t="shared" ref="L42:AZ45" si="48">+IF((ISBLANK(K42))=$H$11,"VACIO",IF(AND(K42&lt;=$G42,K42&lt;&gt;0),"CUMPLE","NO CUMPLE"))</f>
        <v>CUMPLE</v>
      </c>
      <c r="M42" s="242">
        <v>345992</v>
      </c>
      <c r="N42" s="237" t="str">
        <f t="shared" si="48"/>
        <v>CUMPLE</v>
      </c>
      <c r="O42" s="242">
        <v>344340</v>
      </c>
      <c r="P42" s="237" t="str">
        <f t="shared" si="48"/>
        <v>CUMPLE</v>
      </c>
      <c r="Q42" s="242">
        <v>348010</v>
      </c>
      <c r="R42" s="237" t="str">
        <f t="shared" si="48"/>
        <v>CUMPLE</v>
      </c>
      <c r="S42" s="242">
        <v>344652</v>
      </c>
      <c r="T42" s="237" t="str">
        <f t="shared" si="48"/>
        <v>CUMPLE</v>
      </c>
      <c r="U42" s="268">
        <v>346707</v>
      </c>
      <c r="V42" s="267" t="str">
        <f t="shared" si="48"/>
        <v>CUMPLE</v>
      </c>
      <c r="W42" s="242">
        <v>336331</v>
      </c>
      <c r="X42" s="237" t="str">
        <f t="shared" si="48"/>
        <v>CUMPLE</v>
      </c>
      <c r="Y42" s="268">
        <v>349366</v>
      </c>
      <c r="Z42" s="267" t="str">
        <f t="shared" si="48"/>
        <v>CUMPLE</v>
      </c>
      <c r="AA42" s="242">
        <v>348854</v>
      </c>
      <c r="AB42" s="237" t="str">
        <f t="shared" si="48"/>
        <v>CUMPLE</v>
      </c>
      <c r="AC42" s="268">
        <v>322019</v>
      </c>
      <c r="AD42" s="267" t="str">
        <f t="shared" si="48"/>
        <v>CUMPLE</v>
      </c>
      <c r="AE42" s="242">
        <v>347101</v>
      </c>
      <c r="AF42" s="237" t="str">
        <f t="shared" si="48"/>
        <v>CUMPLE</v>
      </c>
      <c r="AG42" s="268">
        <v>344632</v>
      </c>
      <c r="AH42" s="267" t="str">
        <f t="shared" si="48"/>
        <v>CUMPLE</v>
      </c>
      <c r="AI42" s="268">
        <v>357799</v>
      </c>
      <c r="AJ42" s="267" t="str">
        <f t="shared" si="48"/>
        <v>CUMPLE</v>
      </c>
      <c r="AK42" s="242">
        <v>348031</v>
      </c>
      <c r="AL42" s="237" t="str">
        <f t="shared" si="48"/>
        <v>CUMPLE</v>
      </c>
      <c r="AM42" s="242">
        <v>345276</v>
      </c>
      <c r="AN42" s="237" t="str">
        <f t="shared" si="48"/>
        <v>CUMPLE</v>
      </c>
      <c r="AO42" s="268">
        <v>349963</v>
      </c>
      <c r="AP42" s="267" t="str">
        <f t="shared" si="48"/>
        <v>CUMPLE</v>
      </c>
      <c r="AQ42" s="242">
        <v>348782</v>
      </c>
      <c r="AR42" s="237" t="str">
        <f t="shared" si="48"/>
        <v>CUMPLE</v>
      </c>
      <c r="AS42" s="242">
        <v>342771</v>
      </c>
      <c r="AT42" s="237" t="str">
        <f t="shared" si="48"/>
        <v>CUMPLE</v>
      </c>
      <c r="AU42" s="242">
        <v>349498</v>
      </c>
      <c r="AV42" s="237" t="str">
        <f t="shared" si="48"/>
        <v>CUMPLE</v>
      </c>
      <c r="AW42" s="242">
        <v>350571</v>
      </c>
      <c r="AX42" s="237" t="str">
        <f t="shared" si="48"/>
        <v>CUMPLE</v>
      </c>
      <c r="AY42" s="242">
        <v>349462</v>
      </c>
      <c r="AZ42" s="237" t="str">
        <f t="shared" si="48"/>
        <v>CUMPLE</v>
      </c>
      <c r="BA42" s="242">
        <v>339372</v>
      </c>
      <c r="BB42" s="237" t="str">
        <f t="shared" ref="BB42:BT45" si="49">+IF((ISBLANK(BA42))=$H$11,"VACIO",IF(AND(BA42&lt;=$G42,BA42&lt;&gt;0),"CUMPLE","NO CUMPLE"))</f>
        <v>CUMPLE</v>
      </c>
      <c r="BC42" s="242">
        <v>353782</v>
      </c>
      <c r="BD42" s="237" t="str">
        <f t="shared" si="49"/>
        <v>CUMPLE</v>
      </c>
      <c r="BE42" s="268">
        <v>354579</v>
      </c>
      <c r="BF42" s="267" t="str">
        <f t="shared" si="49"/>
        <v>CUMPLE</v>
      </c>
      <c r="BG42" s="242">
        <v>350000</v>
      </c>
      <c r="BH42" s="237" t="str">
        <f t="shared" si="49"/>
        <v>CUMPLE</v>
      </c>
      <c r="BI42" s="272">
        <v>346636</v>
      </c>
      <c r="BJ42" s="237" t="str">
        <f t="shared" si="49"/>
        <v>CUMPLE</v>
      </c>
      <c r="BK42" s="268">
        <v>353649</v>
      </c>
      <c r="BL42" s="267" t="str">
        <f t="shared" si="49"/>
        <v>CUMPLE</v>
      </c>
      <c r="BM42" s="242">
        <v>349069</v>
      </c>
      <c r="BN42" s="237" t="str">
        <f t="shared" si="49"/>
        <v>CUMPLE</v>
      </c>
      <c r="BO42" s="268">
        <v>345358</v>
      </c>
      <c r="BP42" s="267" t="str">
        <f t="shared" si="49"/>
        <v>CUMPLE</v>
      </c>
      <c r="BQ42" s="242">
        <v>345276</v>
      </c>
      <c r="BR42" s="237" t="str">
        <f t="shared" si="49"/>
        <v>CUMPLE</v>
      </c>
      <c r="BS42" s="242">
        <v>346553</v>
      </c>
      <c r="BT42" s="237" t="str">
        <f t="shared" si="49"/>
        <v>CUMPLE</v>
      </c>
    </row>
    <row r="43" spans="1:72" x14ac:dyDescent="0.25">
      <c r="A43" s="173"/>
      <c r="B43" s="175">
        <f>+B42+1</f>
        <v>27</v>
      </c>
      <c r="C43" s="180">
        <v>16024</v>
      </c>
      <c r="D43" s="174" t="s">
        <v>242</v>
      </c>
      <c r="E43" s="65" t="s">
        <v>17</v>
      </c>
      <c r="F43" s="65">
        <v>435.5</v>
      </c>
      <c r="G43" s="247">
        <v>44560</v>
      </c>
      <c r="H43" s="227">
        <f t="shared" si="32"/>
        <v>19405880</v>
      </c>
      <c r="I43" s="242">
        <v>44025</v>
      </c>
      <c r="J43" s="237" t="str">
        <f t="shared" si="33"/>
        <v>CUMPLE</v>
      </c>
      <c r="K43" s="242">
        <v>42109</v>
      </c>
      <c r="L43" s="237" t="str">
        <f t="shared" si="48"/>
        <v>CUMPLE</v>
      </c>
      <c r="M43" s="242">
        <v>43090</v>
      </c>
      <c r="N43" s="237" t="str">
        <f t="shared" si="48"/>
        <v>CUMPLE</v>
      </c>
      <c r="O43" s="242">
        <v>42884</v>
      </c>
      <c r="P43" s="237" t="str">
        <f t="shared" si="48"/>
        <v>CUMPLE</v>
      </c>
      <c r="Q43" s="242">
        <v>43341</v>
      </c>
      <c r="R43" s="237" t="str">
        <f t="shared" si="48"/>
        <v>CUMPLE</v>
      </c>
      <c r="S43" s="242">
        <v>42923</v>
      </c>
      <c r="T43" s="237" t="str">
        <f t="shared" si="48"/>
        <v>CUMPLE</v>
      </c>
      <c r="U43" s="268">
        <v>43179</v>
      </c>
      <c r="V43" s="267" t="str">
        <f t="shared" si="48"/>
        <v>CUMPLE</v>
      </c>
      <c r="W43" s="242">
        <v>41886</v>
      </c>
      <c r="X43" s="237" t="str">
        <f t="shared" si="48"/>
        <v>CUMPLE</v>
      </c>
      <c r="Y43" s="268">
        <v>43510</v>
      </c>
      <c r="Z43" s="267" t="str">
        <f t="shared" si="48"/>
        <v>CUMPLE</v>
      </c>
      <c r="AA43" s="242">
        <v>43446</v>
      </c>
      <c r="AB43" s="237" t="str">
        <f t="shared" si="48"/>
        <v>CUMPLE</v>
      </c>
      <c r="AC43" s="268">
        <v>40104</v>
      </c>
      <c r="AD43" s="267" t="str">
        <f t="shared" si="48"/>
        <v>CUMPLE</v>
      </c>
      <c r="AE43" s="242">
        <v>43228</v>
      </c>
      <c r="AF43" s="237" t="str">
        <f t="shared" si="48"/>
        <v>CUMPLE</v>
      </c>
      <c r="AG43" s="268">
        <v>42920</v>
      </c>
      <c r="AH43" s="267" t="str">
        <f t="shared" si="48"/>
        <v>CUMPLE</v>
      </c>
      <c r="AI43" s="268">
        <v>44560</v>
      </c>
      <c r="AJ43" s="267" t="str">
        <f t="shared" si="48"/>
        <v>CUMPLE</v>
      </c>
      <c r="AK43" s="242">
        <v>43344</v>
      </c>
      <c r="AL43" s="237" t="str">
        <f t="shared" si="48"/>
        <v>CUMPLE</v>
      </c>
      <c r="AM43" s="242">
        <v>43000</v>
      </c>
      <c r="AN43" s="237" t="str">
        <f t="shared" si="48"/>
        <v>CUMPLE</v>
      </c>
      <c r="AO43" s="268">
        <v>43584</v>
      </c>
      <c r="AP43" s="267" t="str">
        <f t="shared" si="48"/>
        <v>CUMPLE</v>
      </c>
      <c r="AQ43" s="242">
        <v>43437</v>
      </c>
      <c r="AR43" s="237" t="str">
        <f t="shared" si="48"/>
        <v>CUMPLE</v>
      </c>
      <c r="AS43" s="242">
        <v>42688</v>
      </c>
      <c r="AT43" s="237" t="str">
        <f t="shared" si="48"/>
        <v>CUMPLE</v>
      </c>
      <c r="AU43" s="242">
        <v>43526</v>
      </c>
      <c r="AV43" s="237" t="str">
        <f t="shared" si="48"/>
        <v>CUMPLE</v>
      </c>
      <c r="AW43" s="242">
        <v>43660</v>
      </c>
      <c r="AX43" s="237" t="str">
        <f t="shared" si="48"/>
        <v>CUMPLE</v>
      </c>
      <c r="AY43" s="242">
        <v>43522</v>
      </c>
      <c r="AZ43" s="237" t="str">
        <f t="shared" si="48"/>
        <v>CUMPLE</v>
      </c>
      <c r="BA43" s="242">
        <v>42265</v>
      </c>
      <c r="BB43" s="237" t="str">
        <f t="shared" si="49"/>
        <v>CUMPLE</v>
      </c>
      <c r="BC43" s="242">
        <v>44060</v>
      </c>
      <c r="BD43" s="237" t="str">
        <f t="shared" si="49"/>
        <v>CUMPLE</v>
      </c>
      <c r="BE43" s="268">
        <v>44159</v>
      </c>
      <c r="BF43" s="267" t="str">
        <f t="shared" si="49"/>
        <v>CUMPLE</v>
      </c>
      <c r="BG43" s="242">
        <v>44560</v>
      </c>
      <c r="BH43" s="237" t="str">
        <f t="shared" si="49"/>
        <v>CUMPLE</v>
      </c>
      <c r="BI43" s="272">
        <v>43170</v>
      </c>
      <c r="BJ43" s="237" t="str">
        <f t="shared" si="49"/>
        <v>CUMPLE</v>
      </c>
      <c r="BK43" s="268">
        <v>44043</v>
      </c>
      <c r="BL43" s="267" t="str">
        <f t="shared" si="49"/>
        <v>CUMPLE</v>
      </c>
      <c r="BM43" s="242">
        <v>43473</v>
      </c>
      <c r="BN43" s="237" t="str">
        <f t="shared" si="49"/>
        <v>CUMPLE</v>
      </c>
      <c r="BO43" s="268">
        <v>43010</v>
      </c>
      <c r="BP43" s="267" t="str">
        <f t="shared" si="49"/>
        <v>CUMPLE</v>
      </c>
      <c r="BQ43" s="242">
        <v>43000</v>
      </c>
      <c r="BR43" s="237" t="str">
        <f t="shared" si="49"/>
        <v>CUMPLE</v>
      </c>
      <c r="BS43" s="242">
        <v>43159</v>
      </c>
      <c r="BT43" s="237" t="str">
        <f t="shared" si="49"/>
        <v>CUMPLE</v>
      </c>
    </row>
    <row r="44" spans="1:72" x14ac:dyDescent="0.25">
      <c r="A44" s="173"/>
      <c r="B44" s="175">
        <f t="shared" ref="B44:B45" si="50">+B43+1</f>
        <v>28</v>
      </c>
      <c r="C44" s="180" t="s">
        <v>255</v>
      </c>
      <c r="D44" s="174" t="s">
        <v>258</v>
      </c>
      <c r="E44" s="65" t="s">
        <v>13</v>
      </c>
      <c r="F44" s="65">
        <v>43.55</v>
      </c>
      <c r="G44" s="247">
        <v>119126</v>
      </c>
      <c r="H44" s="227">
        <f t="shared" si="32"/>
        <v>5187937.3</v>
      </c>
      <c r="I44" s="242">
        <v>117696</v>
      </c>
      <c r="J44" s="237" t="str">
        <f t="shared" si="33"/>
        <v>CUMPLE</v>
      </c>
      <c r="K44" s="242">
        <v>112574</v>
      </c>
      <c r="L44" s="237" t="str">
        <f t="shared" si="48"/>
        <v>CUMPLE</v>
      </c>
      <c r="M44" s="242">
        <v>115195</v>
      </c>
      <c r="N44" s="237" t="str">
        <f t="shared" si="48"/>
        <v>CUMPLE</v>
      </c>
      <c r="O44" s="242">
        <v>114645</v>
      </c>
      <c r="P44" s="237" t="str">
        <f t="shared" si="48"/>
        <v>CUMPLE</v>
      </c>
      <c r="Q44" s="242">
        <v>115867</v>
      </c>
      <c r="R44" s="237" t="str">
        <f t="shared" si="48"/>
        <v>CUMPLE</v>
      </c>
      <c r="S44" s="242">
        <v>114749</v>
      </c>
      <c r="T44" s="237" t="str">
        <f t="shared" si="48"/>
        <v>CUMPLE</v>
      </c>
      <c r="U44" s="268">
        <v>115433</v>
      </c>
      <c r="V44" s="267" t="str">
        <f t="shared" si="48"/>
        <v>CUMPLE</v>
      </c>
      <c r="W44" s="242">
        <v>111978</v>
      </c>
      <c r="X44" s="237" t="str">
        <f t="shared" si="48"/>
        <v>CUMPLE</v>
      </c>
      <c r="Y44" s="268">
        <v>116318</v>
      </c>
      <c r="Z44" s="267" t="str">
        <f t="shared" si="48"/>
        <v>CUMPLE</v>
      </c>
      <c r="AA44" s="242">
        <v>116148</v>
      </c>
      <c r="AB44" s="237" t="str">
        <f t="shared" si="48"/>
        <v>CUMPLE</v>
      </c>
      <c r="AC44" s="268">
        <v>107214</v>
      </c>
      <c r="AD44" s="267" t="str">
        <f t="shared" si="48"/>
        <v>CUMPLE</v>
      </c>
      <c r="AE44" s="242">
        <v>115564</v>
      </c>
      <c r="AF44" s="237" t="str">
        <f t="shared" si="48"/>
        <v>CUMPLE</v>
      </c>
      <c r="AG44" s="268">
        <v>114742</v>
      </c>
      <c r="AH44" s="267" t="str">
        <f t="shared" si="48"/>
        <v>CUMPLE</v>
      </c>
      <c r="AI44" s="268">
        <v>119126</v>
      </c>
      <c r="AJ44" s="267" t="str">
        <f t="shared" si="48"/>
        <v>CUMPLE</v>
      </c>
      <c r="AK44" s="242">
        <v>115874</v>
      </c>
      <c r="AL44" s="237" t="str">
        <f t="shared" si="48"/>
        <v>CUMPLE</v>
      </c>
      <c r="AM44" s="242">
        <v>114957</v>
      </c>
      <c r="AN44" s="237" t="str">
        <f t="shared" si="48"/>
        <v>CUMPLE</v>
      </c>
      <c r="AO44" s="268">
        <v>116517</v>
      </c>
      <c r="AP44" s="267" t="str">
        <f t="shared" si="48"/>
        <v>CUMPLE</v>
      </c>
      <c r="AQ44" s="242">
        <v>116124</v>
      </c>
      <c r="AR44" s="237" t="str">
        <f t="shared" si="48"/>
        <v>CUMPLE</v>
      </c>
      <c r="AS44" s="242">
        <v>114123</v>
      </c>
      <c r="AT44" s="237" t="str">
        <f t="shared" si="48"/>
        <v>CUMPLE</v>
      </c>
      <c r="AU44" s="242">
        <v>116362</v>
      </c>
      <c r="AV44" s="237" t="str">
        <f t="shared" si="48"/>
        <v>CUMPLE</v>
      </c>
      <c r="AW44" s="242">
        <v>116720</v>
      </c>
      <c r="AX44" s="237" t="str">
        <f t="shared" si="48"/>
        <v>CUMPLE</v>
      </c>
      <c r="AY44" s="242">
        <v>116350</v>
      </c>
      <c r="AZ44" s="237" t="str">
        <f t="shared" si="48"/>
        <v>CUMPLE</v>
      </c>
      <c r="BA44" s="242">
        <v>112991</v>
      </c>
      <c r="BB44" s="237" t="str">
        <f t="shared" si="49"/>
        <v>CUMPLE</v>
      </c>
      <c r="BC44" s="242">
        <v>117789</v>
      </c>
      <c r="BD44" s="237" t="str">
        <f t="shared" si="49"/>
        <v>CUMPLE</v>
      </c>
      <c r="BE44" s="268">
        <v>118054</v>
      </c>
      <c r="BF44" s="267" t="str">
        <f t="shared" si="49"/>
        <v>CUMPLE</v>
      </c>
      <c r="BG44" s="242">
        <v>119126</v>
      </c>
      <c r="BH44" s="237" t="str">
        <f t="shared" si="49"/>
        <v>CUMPLE</v>
      </c>
      <c r="BI44" s="272">
        <v>115409</v>
      </c>
      <c r="BJ44" s="237" t="str">
        <f t="shared" si="49"/>
        <v>CUMPLE</v>
      </c>
      <c r="BK44" s="268">
        <v>117744</v>
      </c>
      <c r="BL44" s="267" t="str">
        <f t="shared" si="49"/>
        <v>CUMPLE</v>
      </c>
      <c r="BM44" s="242">
        <v>116219</v>
      </c>
      <c r="BN44" s="237" t="str">
        <f t="shared" si="49"/>
        <v>CUMPLE</v>
      </c>
      <c r="BO44" s="268">
        <v>114983</v>
      </c>
      <c r="BP44" s="267" t="str">
        <f t="shared" si="49"/>
        <v>CUMPLE</v>
      </c>
      <c r="BQ44" s="242">
        <v>114957</v>
      </c>
      <c r="BR44" s="237" t="str">
        <f t="shared" si="49"/>
        <v>CUMPLE</v>
      </c>
      <c r="BS44" s="242">
        <v>115382</v>
      </c>
      <c r="BT44" s="237" t="str">
        <f t="shared" si="49"/>
        <v>CUMPLE</v>
      </c>
    </row>
    <row r="45" spans="1:72" x14ac:dyDescent="0.25">
      <c r="A45" s="173"/>
      <c r="B45" s="175">
        <f t="shared" si="50"/>
        <v>29</v>
      </c>
      <c r="C45" s="180" t="s">
        <v>256</v>
      </c>
      <c r="D45" s="174" t="s">
        <v>257</v>
      </c>
      <c r="E45" s="65" t="s">
        <v>13</v>
      </c>
      <c r="F45" s="65">
        <v>65.319999999999993</v>
      </c>
      <c r="G45" s="247">
        <v>136517</v>
      </c>
      <c r="H45" s="227">
        <f t="shared" si="32"/>
        <v>8917290.4399999995</v>
      </c>
      <c r="I45" s="242">
        <v>134878</v>
      </c>
      <c r="J45" s="237" t="str">
        <f t="shared" si="33"/>
        <v>CUMPLE</v>
      </c>
      <c r="K45" s="242">
        <v>129008</v>
      </c>
      <c r="L45" s="237" t="str">
        <f t="shared" si="48"/>
        <v>CUMPLE</v>
      </c>
      <c r="M45" s="242">
        <v>132012</v>
      </c>
      <c r="N45" s="237" t="str">
        <f t="shared" si="48"/>
        <v>CUMPLE</v>
      </c>
      <c r="O45" s="242">
        <v>131382</v>
      </c>
      <c r="P45" s="237" t="str">
        <f t="shared" si="48"/>
        <v>CUMPLE</v>
      </c>
      <c r="Q45" s="242">
        <v>132782</v>
      </c>
      <c r="R45" s="237" t="str">
        <f t="shared" si="48"/>
        <v>CUMPLE</v>
      </c>
      <c r="S45" s="242">
        <v>131501</v>
      </c>
      <c r="T45" s="237" t="str">
        <f t="shared" si="48"/>
        <v>CUMPLE</v>
      </c>
      <c r="U45" s="268">
        <v>132285</v>
      </c>
      <c r="V45" s="267" t="str">
        <f t="shared" si="48"/>
        <v>CUMPLE</v>
      </c>
      <c r="W45" s="242">
        <v>128326</v>
      </c>
      <c r="X45" s="237" t="str">
        <f t="shared" si="48"/>
        <v>CUMPLE</v>
      </c>
      <c r="Y45" s="268">
        <v>133299</v>
      </c>
      <c r="Z45" s="267" t="str">
        <f t="shared" si="48"/>
        <v>CUMPLE</v>
      </c>
      <c r="AA45" s="242">
        <v>133104</v>
      </c>
      <c r="AB45" s="237" t="str">
        <f t="shared" si="48"/>
        <v>CUMPLE</v>
      </c>
      <c r="AC45" s="268">
        <v>122865</v>
      </c>
      <c r="AD45" s="267" t="str">
        <f t="shared" si="48"/>
        <v>CUMPLE</v>
      </c>
      <c r="AE45" s="242">
        <v>132435</v>
      </c>
      <c r="AF45" s="237" t="str">
        <f t="shared" si="48"/>
        <v>CUMPLE</v>
      </c>
      <c r="AG45" s="268">
        <v>131493</v>
      </c>
      <c r="AH45" s="267" t="str">
        <f t="shared" si="48"/>
        <v>CUMPLE</v>
      </c>
      <c r="AI45" s="268">
        <v>136517</v>
      </c>
      <c r="AJ45" s="267" t="str">
        <f t="shared" si="48"/>
        <v>CUMPLE</v>
      </c>
      <c r="AK45" s="242">
        <v>132790</v>
      </c>
      <c r="AL45" s="237" t="str">
        <f t="shared" si="48"/>
        <v>CUMPLE</v>
      </c>
      <c r="AM45" s="242">
        <v>131739</v>
      </c>
      <c r="AN45" s="237" t="str">
        <f t="shared" si="48"/>
        <v>CUMPLE</v>
      </c>
      <c r="AO45" s="268">
        <v>133527</v>
      </c>
      <c r="AP45" s="267" t="str">
        <f t="shared" si="48"/>
        <v>CUMPLE</v>
      </c>
      <c r="AQ45" s="242">
        <v>133077</v>
      </c>
      <c r="AR45" s="237" t="str">
        <f t="shared" si="48"/>
        <v>CUMPLE</v>
      </c>
      <c r="AS45" s="242">
        <v>130783</v>
      </c>
      <c r="AT45" s="237" t="str">
        <f t="shared" si="48"/>
        <v>CUMPLE</v>
      </c>
      <c r="AU45" s="242">
        <v>133350</v>
      </c>
      <c r="AV45" s="237" t="str">
        <f t="shared" si="48"/>
        <v>CUMPLE</v>
      </c>
      <c r="AW45" s="242">
        <v>133759</v>
      </c>
      <c r="AX45" s="237" t="str">
        <f t="shared" si="48"/>
        <v>CUMPLE</v>
      </c>
      <c r="AY45" s="242">
        <v>133336</v>
      </c>
      <c r="AZ45" s="237" t="str">
        <f t="shared" si="48"/>
        <v>CUMPLE</v>
      </c>
      <c r="BA45" s="242">
        <v>129486</v>
      </c>
      <c r="BB45" s="237" t="str">
        <f t="shared" si="49"/>
        <v>CUMPLE</v>
      </c>
      <c r="BC45" s="242">
        <v>134984</v>
      </c>
      <c r="BD45" s="237" t="str">
        <f t="shared" si="49"/>
        <v>CUMPLE</v>
      </c>
      <c r="BE45" s="268">
        <v>135288</v>
      </c>
      <c r="BF45" s="267" t="str">
        <f t="shared" si="49"/>
        <v>CUMPLE</v>
      </c>
      <c r="BG45" s="242">
        <v>136517</v>
      </c>
      <c r="BH45" s="237" t="str">
        <f t="shared" si="49"/>
        <v>CUMPLE</v>
      </c>
      <c r="BI45" s="272">
        <v>132258</v>
      </c>
      <c r="BJ45" s="237" t="str">
        <f t="shared" si="49"/>
        <v>CUMPLE</v>
      </c>
      <c r="BK45" s="268">
        <v>134933</v>
      </c>
      <c r="BL45" s="267" t="str">
        <f t="shared" si="49"/>
        <v>CUMPLE</v>
      </c>
      <c r="BM45" s="242">
        <v>133186</v>
      </c>
      <c r="BN45" s="237" t="str">
        <f t="shared" si="49"/>
        <v>CUMPLE</v>
      </c>
      <c r="BO45" s="268">
        <v>131770</v>
      </c>
      <c r="BP45" s="267" t="str">
        <f t="shared" si="49"/>
        <v>CUMPLE</v>
      </c>
      <c r="BQ45" s="242">
        <v>131739</v>
      </c>
      <c r="BR45" s="237" t="str">
        <f t="shared" si="49"/>
        <v>CUMPLE</v>
      </c>
      <c r="BS45" s="242">
        <v>132226</v>
      </c>
      <c r="BT45" s="237" t="str">
        <f t="shared" si="49"/>
        <v>CUMPLE</v>
      </c>
    </row>
    <row r="46" spans="1:72" x14ac:dyDescent="0.25">
      <c r="A46" s="173"/>
      <c r="B46" s="217"/>
      <c r="C46" s="202" t="s">
        <v>4</v>
      </c>
      <c r="D46" s="214" t="s">
        <v>72</v>
      </c>
      <c r="E46" s="203" t="s">
        <v>5</v>
      </c>
      <c r="F46" s="203"/>
      <c r="G46" s="248"/>
      <c r="H46" s="228"/>
      <c r="I46" s="242"/>
      <c r="J46" s="237"/>
      <c r="K46" s="242"/>
      <c r="L46" s="237"/>
      <c r="M46" s="242"/>
      <c r="N46" s="237"/>
      <c r="O46" s="242"/>
      <c r="P46" s="237"/>
      <c r="Q46" s="242" t="s">
        <v>464</v>
      </c>
      <c r="R46" s="237"/>
      <c r="S46" s="242"/>
      <c r="T46" s="237"/>
      <c r="U46" s="268"/>
      <c r="V46" s="267"/>
      <c r="W46" s="242"/>
      <c r="X46" s="237"/>
      <c r="Y46" s="268" t="s">
        <v>464</v>
      </c>
      <c r="Z46" s="267"/>
      <c r="AA46" s="242"/>
      <c r="AB46" s="237"/>
      <c r="AC46" s="268"/>
      <c r="AD46" s="267"/>
      <c r="AE46" s="242"/>
      <c r="AF46" s="237"/>
      <c r="AG46" s="268"/>
      <c r="AH46" s="267"/>
      <c r="AI46" s="268"/>
      <c r="AJ46" s="267"/>
      <c r="AK46" s="242"/>
      <c r="AL46" s="237"/>
      <c r="AM46" s="242"/>
      <c r="AN46" s="237"/>
      <c r="AO46" s="268"/>
      <c r="AP46" s="267"/>
      <c r="AQ46" s="242"/>
      <c r="AR46" s="237"/>
      <c r="AS46" s="242"/>
      <c r="AT46" s="237"/>
      <c r="AU46" s="242"/>
      <c r="AV46" s="237"/>
      <c r="AW46" s="242"/>
      <c r="AX46" s="237"/>
      <c r="AY46" s="242"/>
      <c r="AZ46" s="237"/>
      <c r="BA46" s="242"/>
      <c r="BB46" s="237"/>
      <c r="BC46" s="242"/>
      <c r="BD46" s="237"/>
      <c r="BE46" s="268"/>
      <c r="BF46" s="267"/>
      <c r="BG46" s="242"/>
      <c r="BH46" s="237"/>
      <c r="BI46" s="272"/>
      <c r="BJ46" s="237"/>
      <c r="BK46" s="268"/>
      <c r="BL46" s="267"/>
      <c r="BM46" s="242"/>
      <c r="BN46" s="237"/>
      <c r="BO46" s="268"/>
      <c r="BP46" s="267"/>
      <c r="BQ46" s="242"/>
      <c r="BR46" s="237"/>
      <c r="BS46" s="242" t="s">
        <v>464</v>
      </c>
      <c r="BT46" s="237"/>
    </row>
    <row r="47" spans="1:72" x14ac:dyDescent="0.25">
      <c r="A47" s="173"/>
      <c r="B47" s="175">
        <f>+B45+1</f>
        <v>30</v>
      </c>
      <c r="C47" s="180" t="s">
        <v>74</v>
      </c>
      <c r="D47" s="174" t="s">
        <v>73</v>
      </c>
      <c r="E47" s="65" t="s">
        <v>16</v>
      </c>
      <c r="F47" s="65">
        <v>98.56</v>
      </c>
      <c r="G47" s="247">
        <v>17823</v>
      </c>
      <c r="H47" s="227">
        <f t="shared" si="32"/>
        <v>1756634.8800000001</v>
      </c>
      <c r="I47" s="242">
        <v>17609</v>
      </c>
      <c r="J47" s="237" t="str">
        <f t="shared" si="33"/>
        <v>CUMPLE</v>
      </c>
      <c r="K47" s="242">
        <v>16842</v>
      </c>
      <c r="L47" s="237" t="str">
        <f t="shared" ref="L47:AZ49" si="51">+IF((ISBLANK(K47))=$H$11,"VACIO",IF(AND(K47&lt;=$G47,K47&lt;&gt;0),"CUMPLE","NO CUMPLE"))</f>
        <v>CUMPLE</v>
      </c>
      <c r="M47" s="242">
        <v>17235</v>
      </c>
      <c r="N47" s="237" t="str">
        <f t="shared" si="51"/>
        <v>CUMPLE</v>
      </c>
      <c r="O47" s="242">
        <v>17153</v>
      </c>
      <c r="P47" s="237" t="str">
        <f t="shared" si="51"/>
        <v>CUMPLE</v>
      </c>
      <c r="Q47" s="242">
        <v>17335</v>
      </c>
      <c r="R47" s="237" t="str">
        <f t="shared" si="51"/>
        <v>CUMPLE</v>
      </c>
      <c r="S47" s="242">
        <v>17168</v>
      </c>
      <c r="T47" s="237" t="str">
        <f t="shared" si="51"/>
        <v>CUMPLE</v>
      </c>
      <c r="U47" s="268">
        <v>17270</v>
      </c>
      <c r="V47" s="267" t="str">
        <f t="shared" si="51"/>
        <v>CUMPLE</v>
      </c>
      <c r="W47" s="242">
        <v>16754</v>
      </c>
      <c r="X47" s="237" t="str">
        <f t="shared" si="51"/>
        <v>CUMPLE</v>
      </c>
      <c r="Y47" s="268">
        <v>17403</v>
      </c>
      <c r="Z47" s="267" t="str">
        <f t="shared" si="51"/>
        <v>CUMPLE</v>
      </c>
      <c r="AA47" s="242">
        <v>17377</v>
      </c>
      <c r="AB47" s="237" t="str">
        <f t="shared" si="51"/>
        <v>CUMPLE</v>
      </c>
      <c r="AC47" s="268">
        <v>16041</v>
      </c>
      <c r="AD47" s="267" t="str">
        <f t="shared" si="51"/>
        <v>CUMPLE</v>
      </c>
      <c r="AE47" s="242">
        <v>17290</v>
      </c>
      <c r="AF47" s="237" t="str">
        <f t="shared" si="51"/>
        <v>CUMPLE</v>
      </c>
      <c r="AG47" s="268">
        <v>17167</v>
      </c>
      <c r="AH47" s="267" t="str">
        <f t="shared" si="51"/>
        <v>CUMPLE</v>
      </c>
      <c r="AI47" s="268">
        <v>17823</v>
      </c>
      <c r="AJ47" s="267" t="str">
        <f t="shared" si="51"/>
        <v>CUMPLE</v>
      </c>
      <c r="AK47" s="242">
        <v>17336</v>
      </c>
      <c r="AL47" s="237" t="str">
        <f t="shared" si="51"/>
        <v>CUMPLE</v>
      </c>
      <c r="AM47" s="242">
        <v>17199</v>
      </c>
      <c r="AN47" s="237" t="str">
        <f t="shared" si="51"/>
        <v>CUMPLE</v>
      </c>
      <c r="AO47" s="268">
        <v>17432</v>
      </c>
      <c r="AP47" s="267" t="str">
        <f t="shared" si="51"/>
        <v>CUMPLE</v>
      </c>
      <c r="AQ47" s="242">
        <v>17374</v>
      </c>
      <c r="AR47" s="237" t="str">
        <f t="shared" si="51"/>
        <v>CUMPLE</v>
      </c>
      <c r="AS47" s="242">
        <v>17074</v>
      </c>
      <c r="AT47" s="237" t="str">
        <f t="shared" si="51"/>
        <v>CUMPLE</v>
      </c>
      <c r="AU47" s="242">
        <v>17410</v>
      </c>
      <c r="AV47" s="237" t="str">
        <f t="shared" si="51"/>
        <v>CUMPLE</v>
      </c>
      <c r="AW47" s="242">
        <v>17463</v>
      </c>
      <c r="AX47" s="237" t="str">
        <f t="shared" si="51"/>
        <v>CUMPLE</v>
      </c>
      <c r="AY47" s="242">
        <v>17408</v>
      </c>
      <c r="AZ47" s="237" t="str">
        <f t="shared" si="51"/>
        <v>CUMPLE</v>
      </c>
      <c r="BA47" s="242">
        <v>16905</v>
      </c>
      <c r="BB47" s="237" t="str">
        <f t="shared" ref="BB47:BT49" si="52">+IF((ISBLANK(BA47))=$H$11,"VACIO",IF(AND(BA47&lt;=$G47,BA47&lt;&gt;0),"CUMPLE","NO CUMPLE"))</f>
        <v>CUMPLE</v>
      </c>
      <c r="BC47" s="242">
        <v>17623</v>
      </c>
      <c r="BD47" s="237" t="str">
        <f t="shared" si="52"/>
        <v>CUMPLE</v>
      </c>
      <c r="BE47" s="268">
        <v>17663</v>
      </c>
      <c r="BF47" s="267" t="str">
        <f t="shared" si="52"/>
        <v>CUMPLE</v>
      </c>
      <c r="BG47" s="242">
        <v>17823</v>
      </c>
      <c r="BH47" s="237" t="str">
        <f t="shared" si="52"/>
        <v>CUMPLE</v>
      </c>
      <c r="BI47" s="272">
        <v>17267</v>
      </c>
      <c r="BJ47" s="237" t="str">
        <f t="shared" si="52"/>
        <v>CUMPLE</v>
      </c>
      <c r="BK47" s="268">
        <v>17616</v>
      </c>
      <c r="BL47" s="267" t="str">
        <f t="shared" si="52"/>
        <v>CUMPLE</v>
      </c>
      <c r="BM47" s="242">
        <v>17388</v>
      </c>
      <c r="BN47" s="237" t="str">
        <f t="shared" si="52"/>
        <v>CUMPLE</v>
      </c>
      <c r="BO47" s="268">
        <v>17203</v>
      </c>
      <c r="BP47" s="267" t="str">
        <f t="shared" si="52"/>
        <v>CUMPLE</v>
      </c>
      <c r="BQ47" s="242">
        <v>17199</v>
      </c>
      <c r="BR47" s="237" t="str">
        <f t="shared" si="52"/>
        <v>CUMPLE</v>
      </c>
      <c r="BS47" s="242">
        <v>17263</v>
      </c>
      <c r="BT47" s="237" t="str">
        <f t="shared" si="52"/>
        <v>CUMPLE</v>
      </c>
    </row>
    <row r="48" spans="1:72" x14ac:dyDescent="0.25">
      <c r="A48" s="173"/>
      <c r="B48" s="175">
        <f>+B47+1</f>
        <v>31</v>
      </c>
      <c r="C48" s="180">
        <v>10713</v>
      </c>
      <c r="D48" s="174" t="s">
        <v>244</v>
      </c>
      <c r="E48" s="65" t="s">
        <v>16</v>
      </c>
      <c r="F48" s="65">
        <v>249</v>
      </c>
      <c r="G48" s="247">
        <v>6147</v>
      </c>
      <c r="H48" s="227">
        <f t="shared" si="32"/>
        <v>1530603</v>
      </c>
      <c r="I48" s="242">
        <v>6073</v>
      </c>
      <c r="J48" s="237" t="str">
        <f t="shared" si="33"/>
        <v>CUMPLE</v>
      </c>
      <c r="K48" s="242">
        <v>5808</v>
      </c>
      <c r="L48" s="237" t="str">
        <f t="shared" si="51"/>
        <v>CUMPLE</v>
      </c>
      <c r="M48" s="242">
        <v>5944</v>
      </c>
      <c r="N48" s="237" t="str">
        <f t="shared" si="51"/>
        <v>CUMPLE</v>
      </c>
      <c r="O48" s="242">
        <v>5916</v>
      </c>
      <c r="P48" s="237" t="str">
        <f t="shared" si="51"/>
        <v>CUMPLE</v>
      </c>
      <c r="Q48" s="242">
        <v>5979</v>
      </c>
      <c r="R48" s="237" t="str">
        <f t="shared" si="51"/>
        <v>CUMPLE</v>
      </c>
      <c r="S48" s="242">
        <v>5921</v>
      </c>
      <c r="T48" s="237" t="str">
        <f t="shared" si="51"/>
        <v>CUMPLE</v>
      </c>
      <c r="U48" s="268">
        <v>5956</v>
      </c>
      <c r="V48" s="267" t="str">
        <f t="shared" si="51"/>
        <v>CUMPLE</v>
      </c>
      <c r="W48" s="242">
        <v>5778</v>
      </c>
      <c r="X48" s="237" t="str">
        <f t="shared" si="51"/>
        <v>CUMPLE</v>
      </c>
      <c r="Y48" s="268">
        <v>6002</v>
      </c>
      <c r="Z48" s="267" t="str">
        <f t="shared" si="51"/>
        <v>CUMPLE</v>
      </c>
      <c r="AA48" s="242">
        <v>5993</v>
      </c>
      <c r="AB48" s="237" t="str">
        <f t="shared" si="51"/>
        <v>CUMPLE</v>
      </c>
      <c r="AC48" s="268">
        <v>5532</v>
      </c>
      <c r="AD48" s="267" t="str">
        <f t="shared" si="51"/>
        <v>CUMPLE</v>
      </c>
      <c r="AE48" s="242">
        <v>5963</v>
      </c>
      <c r="AF48" s="237" t="str">
        <f t="shared" si="51"/>
        <v>CUMPLE</v>
      </c>
      <c r="AG48" s="268">
        <v>5921</v>
      </c>
      <c r="AH48" s="267" t="str">
        <f t="shared" si="51"/>
        <v>CUMPLE</v>
      </c>
      <c r="AI48" s="268">
        <v>6147</v>
      </c>
      <c r="AJ48" s="267" t="str">
        <f t="shared" si="51"/>
        <v>CUMPLE</v>
      </c>
      <c r="AK48" s="242">
        <v>5979</v>
      </c>
      <c r="AL48" s="237" t="str">
        <f t="shared" si="51"/>
        <v>CUMPLE</v>
      </c>
      <c r="AM48" s="242">
        <v>5932</v>
      </c>
      <c r="AN48" s="237" t="str">
        <f t="shared" si="51"/>
        <v>CUMPLE</v>
      </c>
      <c r="AO48" s="268">
        <v>6012</v>
      </c>
      <c r="AP48" s="267" t="str">
        <f t="shared" si="51"/>
        <v>CUMPLE</v>
      </c>
      <c r="AQ48" s="242">
        <v>5992</v>
      </c>
      <c r="AR48" s="237" t="str">
        <f t="shared" si="51"/>
        <v>CUMPLE</v>
      </c>
      <c r="AS48" s="242">
        <v>5889</v>
      </c>
      <c r="AT48" s="237" t="str">
        <f t="shared" si="51"/>
        <v>CUMPLE</v>
      </c>
      <c r="AU48" s="242">
        <v>6004</v>
      </c>
      <c r="AV48" s="237" t="str">
        <f t="shared" si="51"/>
        <v>CUMPLE</v>
      </c>
      <c r="AW48" s="242">
        <v>6023</v>
      </c>
      <c r="AX48" s="237" t="str">
        <f t="shared" si="51"/>
        <v>CUMPLE</v>
      </c>
      <c r="AY48" s="242">
        <v>6004</v>
      </c>
      <c r="AZ48" s="237" t="str">
        <f t="shared" si="51"/>
        <v>CUMPLE</v>
      </c>
      <c r="BA48" s="242">
        <v>5830</v>
      </c>
      <c r="BB48" s="237" t="str">
        <f t="shared" si="52"/>
        <v>CUMPLE</v>
      </c>
      <c r="BC48" s="242">
        <v>6078</v>
      </c>
      <c r="BD48" s="237" t="str">
        <f t="shared" si="52"/>
        <v>CUMPLE</v>
      </c>
      <c r="BE48" s="268">
        <v>6092</v>
      </c>
      <c r="BF48" s="267" t="str">
        <f t="shared" si="52"/>
        <v>CUMPLE</v>
      </c>
      <c r="BG48" s="242">
        <v>6147</v>
      </c>
      <c r="BH48" s="237" t="str">
        <f t="shared" si="52"/>
        <v>CUMPLE</v>
      </c>
      <c r="BI48" s="272">
        <v>5955</v>
      </c>
      <c r="BJ48" s="237" t="str">
        <f t="shared" si="52"/>
        <v>CUMPLE</v>
      </c>
      <c r="BK48" s="268">
        <v>6076</v>
      </c>
      <c r="BL48" s="267" t="str">
        <f t="shared" si="52"/>
        <v>CUMPLE</v>
      </c>
      <c r="BM48" s="242">
        <v>5997</v>
      </c>
      <c r="BN48" s="237" t="str">
        <f t="shared" si="52"/>
        <v>CUMPLE</v>
      </c>
      <c r="BO48" s="268">
        <v>5933</v>
      </c>
      <c r="BP48" s="267" t="str">
        <f t="shared" si="52"/>
        <v>CUMPLE</v>
      </c>
      <c r="BQ48" s="242">
        <v>5932</v>
      </c>
      <c r="BR48" s="237" t="str">
        <f t="shared" si="52"/>
        <v>CUMPLE</v>
      </c>
      <c r="BS48" s="242">
        <v>5954</v>
      </c>
      <c r="BT48" s="237" t="str">
        <f t="shared" si="52"/>
        <v>CUMPLE</v>
      </c>
    </row>
    <row r="49" spans="1:72" x14ac:dyDescent="0.25">
      <c r="A49" s="173"/>
      <c r="B49" s="175">
        <f>+B48+1</f>
        <v>32</v>
      </c>
      <c r="C49" s="180" t="s">
        <v>360</v>
      </c>
      <c r="D49" s="174" t="s">
        <v>263</v>
      </c>
      <c r="E49" s="65" t="s">
        <v>17</v>
      </c>
      <c r="F49" s="65">
        <v>1889.05</v>
      </c>
      <c r="G49" s="247">
        <v>1125</v>
      </c>
      <c r="H49" s="227">
        <f t="shared" si="32"/>
        <v>2125181.25</v>
      </c>
      <c r="I49" s="242">
        <v>1111</v>
      </c>
      <c r="J49" s="237" t="str">
        <f t="shared" si="33"/>
        <v>CUMPLE</v>
      </c>
      <c r="K49" s="242">
        <v>1063</v>
      </c>
      <c r="L49" s="237" t="str">
        <f t="shared" si="51"/>
        <v>CUMPLE</v>
      </c>
      <c r="M49" s="242">
        <v>1088</v>
      </c>
      <c r="N49" s="237" t="str">
        <f t="shared" si="51"/>
        <v>CUMPLE</v>
      </c>
      <c r="O49" s="242">
        <v>1083</v>
      </c>
      <c r="P49" s="237" t="str">
        <f t="shared" si="51"/>
        <v>CUMPLE</v>
      </c>
      <c r="Q49" s="242">
        <v>1094</v>
      </c>
      <c r="R49" s="237" t="str">
        <f t="shared" si="51"/>
        <v>CUMPLE</v>
      </c>
      <c r="S49" s="242">
        <v>1084</v>
      </c>
      <c r="T49" s="237" t="str">
        <f t="shared" si="51"/>
        <v>CUMPLE</v>
      </c>
      <c r="U49" s="268">
        <v>1090</v>
      </c>
      <c r="V49" s="267" t="str">
        <f t="shared" si="51"/>
        <v>CUMPLE</v>
      </c>
      <c r="W49" s="242">
        <v>1058</v>
      </c>
      <c r="X49" s="237" t="str">
        <f t="shared" si="51"/>
        <v>CUMPLE</v>
      </c>
      <c r="Y49" s="268">
        <v>1098</v>
      </c>
      <c r="Z49" s="267" t="str">
        <f t="shared" si="51"/>
        <v>CUMPLE</v>
      </c>
      <c r="AA49" s="242">
        <v>1097</v>
      </c>
      <c r="AB49" s="237" t="str">
        <f t="shared" si="51"/>
        <v>CUMPLE</v>
      </c>
      <c r="AC49" s="268">
        <v>1013</v>
      </c>
      <c r="AD49" s="267" t="str">
        <f t="shared" si="51"/>
        <v>CUMPLE</v>
      </c>
      <c r="AE49" s="242">
        <v>1091</v>
      </c>
      <c r="AF49" s="237" t="str">
        <f t="shared" si="51"/>
        <v>CUMPLE</v>
      </c>
      <c r="AG49" s="268">
        <v>1084</v>
      </c>
      <c r="AH49" s="267" t="str">
        <f t="shared" si="51"/>
        <v>CUMPLE</v>
      </c>
      <c r="AI49" s="268">
        <v>1125</v>
      </c>
      <c r="AJ49" s="267" t="str">
        <f t="shared" si="51"/>
        <v>CUMPLE</v>
      </c>
      <c r="AK49" s="242">
        <v>1094</v>
      </c>
      <c r="AL49" s="237" t="str">
        <f t="shared" si="51"/>
        <v>CUMPLE</v>
      </c>
      <c r="AM49" s="242">
        <v>1086</v>
      </c>
      <c r="AN49" s="237" t="str">
        <f t="shared" si="51"/>
        <v>CUMPLE</v>
      </c>
      <c r="AO49" s="268">
        <v>1100</v>
      </c>
      <c r="AP49" s="267" t="str">
        <f t="shared" si="51"/>
        <v>CUMPLE</v>
      </c>
      <c r="AQ49" s="242">
        <v>1097</v>
      </c>
      <c r="AR49" s="237" t="str">
        <f t="shared" si="51"/>
        <v>CUMPLE</v>
      </c>
      <c r="AS49" s="242">
        <v>1078</v>
      </c>
      <c r="AT49" s="237" t="str">
        <f t="shared" si="51"/>
        <v>CUMPLE</v>
      </c>
      <c r="AU49" s="242">
        <v>1099</v>
      </c>
      <c r="AV49" s="237" t="str">
        <f t="shared" si="51"/>
        <v>CUMPLE</v>
      </c>
      <c r="AW49" s="242">
        <v>1102</v>
      </c>
      <c r="AX49" s="237" t="str">
        <f t="shared" si="51"/>
        <v>CUMPLE</v>
      </c>
      <c r="AY49" s="242">
        <v>1099</v>
      </c>
      <c r="AZ49" s="237" t="str">
        <f t="shared" si="51"/>
        <v>CUMPLE</v>
      </c>
      <c r="BA49" s="242">
        <v>1067</v>
      </c>
      <c r="BB49" s="237" t="str">
        <f t="shared" si="52"/>
        <v>CUMPLE</v>
      </c>
      <c r="BC49" s="242">
        <v>1112</v>
      </c>
      <c r="BD49" s="237" t="str">
        <f t="shared" si="52"/>
        <v>CUMPLE</v>
      </c>
      <c r="BE49" s="268">
        <v>1115</v>
      </c>
      <c r="BF49" s="267" t="str">
        <f t="shared" si="52"/>
        <v>CUMPLE</v>
      </c>
      <c r="BG49" s="242">
        <v>1125</v>
      </c>
      <c r="BH49" s="237" t="str">
        <f t="shared" si="52"/>
        <v>CUMPLE</v>
      </c>
      <c r="BI49" s="272">
        <v>1090</v>
      </c>
      <c r="BJ49" s="237" t="str">
        <f t="shared" si="52"/>
        <v>CUMPLE</v>
      </c>
      <c r="BK49" s="268">
        <v>1112</v>
      </c>
      <c r="BL49" s="267" t="str">
        <f t="shared" si="52"/>
        <v>CUMPLE</v>
      </c>
      <c r="BM49" s="242">
        <v>1098</v>
      </c>
      <c r="BN49" s="237" t="str">
        <f t="shared" si="52"/>
        <v>CUMPLE</v>
      </c>
      <c r="BO49" s="268">
        <v>1085</v>
      </c>
      <c r="BP49" s="267" t="str">
        <f t="shared" si="52"/>
        <v>CUMPLE</v>
      </c>
      <c r="BQ49" s="242">
        <v>1086</v>
      </c>
      <c r="BR49" s="237" t="str">
        <f t="shared" si="52"/>
        <v>CUMPLE</v>
      </c>
      <c r="BS49" s="242">
        <v>1090</v>
      </c>
      <c r="BT49" s="237" t="str">
        <f t="shared" si="52"/>
        <v>CUMPLE</v>
      </c>
    </row>
    <row r="50" spans="1:72" x14ac:dyDescent="0.25">
      <c r="A50" s="173"/>
      <c r="B50" s="218"/>
      <c r="C50" s="202" t="s">
        <v>4</v>
      </c>
      <c r="D50" s="214" t="s">
        <v>75</v>
      </c>
      <c r="E50" s="203" t="s">
        <v>5</v>
      </c>
      <c r="F50" s="203"/>
      <c r="G50" s="248"/>
      <c r="H50" s="228"/>
      <c r="I50" s="242"/>
      <c r="J50" s="237"/>
      <c r="K50" s="242"/>
      <c r="L50" s="237"/>
      <c r="M50" s="242"/>
      <c r="N50" s="237"/>
      <c r="O50" s="242"/>
      <c r="P50" s="237"/>
      <c r="Q50" s="242" t="s">
        <v>464</v>
      </c>
      <c r="R50" s="237"/>
      <c r="S50" s="242"/>
      <c r="T50" s="237"/>
      <c r="U50" s="268"/>
      <c r="V50" s="267"/>
      <c r="W50" s="242"/>
      <c r="X50" s="237"/>
      <c r="Y50" s="268" t="s">
        <v>464</v>
      </c>
      <c r="Z50" s="267"/>
      <c r="AA50" s="242"/>
      <c r="AB50" s="237"/>
      <c r="AC50" s="268"/>
      <c r="AD50" s="267"/>
      <c r="AE50" s="242"/>
      <c r="AF50" s="237"/>
      <c r="AG50" s="268"/>
      <c r="AH50" s="267"/>
      <c r="AI50" s="268"/>
      <c r="AJ50" s="267"/>
      <c r="AK50" s="242"/>
      <c r="AL50" s="237"/>
      <c r="AM50" s="242"/>
      <c r="AN50" s="237"/>
      <c r="AO50" s="268"/>
      <c r="AP50" s="267"/>
      <c r="AQ50" s="242"/>
      <c r="AR50" s="237"/>
      <c r="AS50" s="242"/>
      <c r="AT50" s="237"/>
      <c r="AU50" s="242"/>
      <c r="AV50" s="237"/>
      <c r="AW50" s="242"/>
      <c r="AX50" s="237"/>
      <c r="AY50" s="242"/>
      <c r="AZ50" s="237"/>
      <c r="BA50" s="242"/>
      <c r="BB50" s="237"/>
      <c r="BC50" s="242"/>
      <c r="BD50" s="237"/>
      <c r="BE50" s="268"/>
      <c r="BF50" s="267"/>
      <c r="BG50" s="242"/>
      <c r="BH50" s="237"/>
      <c r="BI50" s="272"/>
      <c r="BJ50" s="237"/>
      <c r="BK50" s="268"/>
      <c r="BL50" s="267"/>
      <c r="BM50" s="242"/>
      <c r="BN50" s="237"/>
      <c r="BO50" s="268"/>
      <c r="BP50" s="267"/>
      <c r="BQ50" s="242"/>
      <c r="BR50" s="237"/>
      <c r="BS50" s="242" t="s">
        <v>464</v>
      </c>
      <c r="BT50" s="237"/>
    </row>
    <row r="51" spans="1:72" x14ac:dyDescent="0.25">
      <c r="A51" s="173"/>
      <c r="B51" s="175">
        <f>+B49+1</f>
        <v>33</v>
      </c>
      <c r="C51" s="180" t="s">
        <v>77</v>
      </c>
      <c r="D51" s="174" t="s">
        <v>76</v>
      </c>
      <c r="E51" s="65" t="s">
        <v>17</v>
      </c>
      <c r="F51" s="65">
        <v>1791.01</v>
      </c>
      <c r="G51" s="247">
        <v>12067</v>
      </c>
      <c r="H51" s="227">
        <f t="shared" si="32"/>
        <v>21612117.669999998</v>
      </c>
      <c r="I51" s="242">
        <v>11922</v>
      </c>
      <c r="J51" s="237" t="str">
        <f t="shared" si="33"/>
        <v>CUMPLE</v>
      </c>
      <c r="K51" s="242">
        <v>11403</v>
      </c>
      <c r="L51" s="237" t="str">
        <f t="shared" ref="L51:AZ55" si="53">+IF((ISBLANK(K51))=$H$11,"VACIO",IF(AND(K51&lt;=$G51,K51&lt;&gt;0),"CUMPLE","NO CUMPLE"))</f>
        <v>CUMPLE</v>
      </c>
      <c r="M51" s="242">
        <v>11669</v>
      </c>
      <c r="N51" s="237" t="str">
        <f t="shared" si="53"/>
        <v>CUMPLE</v>
      </c>
      <c r="O51" s="242">
        <v>11613</v>
      </c>
      <c r="P51" s="237" t="str">
        <f t="shared" si="53"/>
        <v>CUMPLE</v>
      </c>
      <c r="Q51" s="242">
        <v>11737</v>
      </c>
      <c r="R51" s="237" t="str">
        <f t="shared" si="53"/>
        <v>CUMPLE</v>
      </c>
      <c r="S51" s="242">
        <v>11624</v>
      </c>
      <c r="T51" s="237" t="str">
        <f t="shared" si="53"/>
        <v>CUMPLE</v>
      </c>
      <c r="U51" s="268">
        <v>11693</v>
      </c>
      <c r="V51" s="267" t="str">
        <f t="shared" si="53"/>
        <v>CUMPLE</v>
      </c>
      <c r="W51" s="242">
        <v>11343</v>
      </c>
      <c r="X51" s="237" t="str">
        <f t="shared" si="53"/>
        <v>CUMPLE</v>
      </c>
      <c r="Y51" s="268">
        <v>11783</v>
      </c>
      <c r="Z51" s="267" t="str">
        <f t="shared" si="53"/>
        <v>CUMPLE</v>
      </c>
      <c r="AA51" s="242">
        <v>11765</v>
      </c>
      <c r="AB51" s="237" t="str">
        <f t="shared" si="53"/>
        <v>CUMPLE</v>
      </c>
      <c r="AC51" s="268">
        <v>10860</v>
      </c>
      <c r="AD51" s="267" t="str">
        <f t="shared" si="53"/>
        <v>CUMPLE</v>
      </c>
      <c r="AE51" s="242">
        <v>11706</v>
      </c>
      <c r="AF51" s="237" t="str">
        <f t="shared" si="53"/>
        <v>CUMPLE</v>
      </c>
      <c r="AG51" s="268">
        <v>11623</v>
      </c>
      <c r="AH51" s="267" t="str">
        <f t="shared" si="53"/>
        <v>CUMPLE</v>
      </c>
      <c r="AI51" s="268">
        <v>12067</v>
      </c>
      <c r="AJ51" s="267" t="str">
        <f t="shared" si="53"/>
        <v>CUMPLE</v>
      </c>
      <c r="AK51" s="242">
        <v>11738</v>
      </c>
      <c r="AL51" s="237" t="str">
        <f t="shared" si="53"/>
        <v>CUMPLE</v>
      </c>
      <c r="AM51" s="242">
        <v>11645</v>
      </c>
      <c r="AN51" s="237" t="str">
        <f t="shared" si="53"/>
        <v>CUMPLE</v>
      </c>
      <c r="AO51" s="268">
        <v>11802</v>
      </c>
      <c r="AP51" s="267" t="str">
        <f t="shared" si="53"/>
        <v>CUMPLE</v>
      </c>
      <c r="AQ51" s="242">
        <v>11763</v>
      </c>
      <c r="AR51" s="237" t="str">
        <f t="shared" si="53"/>
        <v>CUMPLE</v>
      </c>
      <c r="AS51" s="242">
        <v>11560</v>
      </c>
      <c r="AT51" s="237" t="str">
        <f t="shared" si="53"/>
        <v>CUMPLE</v>
      </c>
      <c r="AU51" s="242">
        <v>11787</v>
      </c>
      <c r="AV51" s="237" t="str">
        <f t="shared" si="53"/>
        <v>CUMPLE</v>
      </c>
      <c r="AW51" s="242">
        <v>11823</v>
      </c>
      <c r="AX51" s="237" t="str">
        <f t="shared" si="53"/>
        <v>CUMPLE</v>
      </c>
      <c r="AY51" s="242">
        <v>11786</v>
      </c>
      <c r="AZ51" s="237" t="str">
        <f t="shared" si="53"/>
        <v>CUMPLE</v>
      </c>
      <c r="BA51" s="242">
        <v>11445</v>
      </c>
      <c r="BB51" s="237" t="str">
        <f t="shared" ref="BB51:BT55" si="54">+IF((ISBLANK(BA51))=$H$11,"VACIO",IF(AND(BA51&lt;=$G51,BA51&lt;&gt;0),"CUMPLE","NO CUMPLE"))</f>
        <v>CUMPLE</v>
      </c>
      <c r="BC51" s="242">
        <v>11932</v>
      </c>
      <c r="BD51" s="237" t="str">
        <f t="shared" si="54"/>
        <v>CUMPLE</v>
      </c>
      <c r="BE51" s="268">
        <v>11958</v>
      </c>
      <c r="BF51" s="267" t="str">
        <f t="shared" si="54"/>
        <v>CUMPLE</v>
      </c>
      <c r="BG51" s="242">
        <v>12067</v>
      </c>
      <c r="BH51" s="237" t="str">
        <f t="shared" si="54"/>
        <v>CUMPLE</v>
      </c>
      <c r="BI51" s="272">
        <v>11691</v>
      </c>
      <c r="BJ51" s="237" t="str">
        <f t="shared" si="54"/>
        <v>CUMPLE</v>
      </c>
      <c r="BK51" s="268">
        <v>11927</v>
      </c>
      <c r="BL51" s="267" t="str">
        <f t="shared" si="54"/>
        <v>CUMPLE</v>
      </c>
      <c r="BM51" s="242">
        <v>11773</v>
      </c>
      <c r="BN51" s="237" t="str">
        <f t="shared" si="54"/>
        <v>CUMPLE</v>
      </c>
      <c r="BO51" s="268">
        <v>11647</v>
      </c>
      <c r="BP51" s="267" t="str">
        <f t="shared" si="54"/>
        <v>CUMPLE</v>
      </c>
      <c r="BQ51" s="242">
        <v>11645</v>
      </c>
      <c r="BR51" s="237" t="str">
        <f t="shared" si="54"/>
        <v>CUMPLE</v>
      </c>
      <c r="BS51" s="242">
        <v>11688</v>
      </c>
      <c r="BT51" s="237" t="str">
        <f t="shared" si="54"/>
        <v>CUMPLE</v>
      </c>
    </row>
    <row r="52" spans="1:72" x14ac:dyDescent="0.25">
      <c r="A52" s="173"/>
      <c r="B52" s="175">
        <f>+B51+1</f>
        <v>34</v>
      </c>
      <c r="C52" s="180" t="s">
        <v>79</v>
      </c>
      <c r="D52" s="174" t="s">
        <v>78</v>
      </c>
      <c r="E52" s="65" t="s">
        <v>13</v>
      </c>
      <c r="F52" s="65">
        <v>179.1</v>
      </c>
      <c r="G52" s="247">
        <v>17799</v>
      </c>
      <c r="H52" s="227">
        <f t="shared" si="32"/>
        <v>3187800.9</v>
      </c>
      <c r="I52" s="242">
        <v>17585</v>
      </c>
      <c r="J52" s="237" t="str">
        <f t="shared" si="33"/>
        <v>CUMPLE</v>
      </c>
      <c r="K52" s="242">
        <v>16820</v>
      </c>
      <c r="L52" s="237" t="str">
        <f t="shared" si="53"/>
        <v>CUMPLE</v>
      </c>
      <c r="M52" s="242">
        <v>17212</v>
      </c>
      <c r="N52" s="237" t="str">
        <f t="shared" si="53"/>
        <v>CUMPLE</v>
      </c>
      <c r="O52" s="242">
        <v>17129</v>
      </c>
      <c r="P52" s="237" t="str">
        <f t="shared" si="53"/>
        <v>CUMPLE</v>
      </c>
      <c r="Q52" s="242">
        <v>17312</v>
      </c>
      <c r="R52" s="237" t="str">
        <f t="shared" si="53"/>
        <v>CUMPLE</v>
      </c>
      <c r="S52" s="242">
        <v>17145</v>
      </c>
      <c r="T52" s="237" t="str">
        <f t="shared" si="53"/>
        <v>CUMPLE</v>
      </c>
      <c r="U52" s="268">
        <v>17247</v>
      </c>
      <c r="V52" s="267" t="str">
        <f t="shared" si="53"/>
        <v>CUMPLE</v>
      </c>
      <c r="W52" s="242">
        <v>16731</v>
      </c>
      <c r="X52" s="237" t="str">
        <f t="shared" si="53"/>
        <v>CUMPLE</v>
      </c>
      <c r="Y52" s="268">
        <v>17379</v>
      </c>
      <c r="Z52" s="267" t="str">
        <f t="shared" si="53"/>
        <v>CUMPLE</v>
      </c>
      <c r="AA52" s="242">
        <v>17354</v>
      </c>
      <c r="AB52" s="237" t="str">
        <f t="shared" si="53"/>
        <v>CUMPLE</v>
      </c>
      <c r="AC52" s="268">
        <v>16019</v>
      </c>
      <c r="AD52" s="267" t="str">
        <f t="shared" si="53"/>
        <v>CUMPLE</v>
      </c>
      <c r="AE52" s="242">
        <v>17267</v>
      </c>
      <c r="AF52" s="237" t="str">
        <f t="shared" si="53"/>
        <v>CUMPLE</v>
      </c>
      <c r="AG52" s="268">
        <v>17144</v>
      </c>
      <c r="AH52" s="267" t="str">
        <f t="shared" si="53"/>
        <v>CUMPLE</v>
      </c>
      <c r="AI52" s="268">
        <v>17799</v>
      </c>
      <c r="AJ52" s="267" t="str">
        <f t="shared" si="53"/>
        <v>CUMPLE</v>
      </c>
      <c r="AK52" s="242">
        <v>17313</v>
      </c>
      <c r="AL52" s="237" t="str">
        <f t="shared" si="53"/>
        <v>CUMPLE</v>
      </c>
      <c r="AM52" s="242">
        <v>17176</v>
      </c>
      <c r="AN52" s="237" t="str">
        <f t="shared" si="53"/>
        <v>CUMPLE</v>
      </c>
      <c r="AO52" s="268">
        <v>17409</v>
      </c>
      <c r="AP52" s="267" t="str">
        <f t="shared" si="53"/>
        <v>CUMPLE</v>
      </c>
      <c r="AQ52" s="242">
        <v>17350</v>
      </c>
      <c r="AR52" s="237" t="str">
        <f t="shared" si="53"/>
        <v>CUMPLE</v>
      </c>
      <c r="AS52" s="242">
        <v>17051</v>
      </c>
      <c r="AT52" s="237" t="str">
        <f t="shared" si="53"/>
        <v>CUMPLE</v>
      </c>
      <c r="AU52" s="242">
        <v>17386</v>
      </c>
      <c r="AV52" s="237" t="str">
        <f t="shared" si="53"/>
        <v>CUMPLE</v>
      </c>
      <c r="AW52" s="242">
        <v>17439</v>
      </c>
      <c r="AX52" s="237" t="str">
        <f t="shared" si="53"/>
        <v>CUMPLE</v>
      </c>
      <c r="AY52" s="242">
        <v>17384</v>
      </c>
      <c r="AZ52" s="237" t="str">
        <f t="shared" si="53"/>
        <v>CUMPLE</v>
      </c>
      <c r="BA52" s="242">
        <v>16882</v>
      </c>
      <c r="BB52" s="237" t="str">
        <f t="shared" si="54"/>
        <v>CUMPLE</v>
      </c>
      <c r="BC52" s="242">
        <v>17599</v>
      </c>
      <c r="BD52" s="237" t="str">
        <f t="shared" si="54"/>
        <v>CUMPLE</v>
      </c>
      <c r="BE52" s="268">
        <v>17639</v>
      </c>
      <c r="BF52" s="267" t="str">
        <f t="shared" si="54"/>
        <v>CUMPLE</v>
      </c>
      <c r="BG52" s="242">
        <v>17799</v>
      </c>
      <c r="BH52" s="237" t="str">
        <f t="shared" si="54"/>
        <v>CUMPLE</v>
      </c>
      <c r="BI52" s="272">
        <v>17244</v>
      </c>
      <c r="BJ52" s="237" t="str">
        <f t="shared" si="54"/>
        <v>CUMPLE</v>
      </c>
      <c r="BK52" s="268">
        <v>17593</v>
      </c>
      <c r="BL52" s="267" t="str">
        <f t="shared" si="54"/>
        <v>CUMPLE</v>
      </c>
      <c r="BM52" s="242">
        <v>17365</v>
      </c>
      <c r="BN52" s="237" t="str">
        <f t="shared" si="54"/>
        <v>CUMPLE</v>
      </c>
      <c r="BO52" s="268">
        <v>17180</v>
      </c>
      <c r="BP52" s="267" t="str">
        <f t="shared" si="54"/>
        <v>CUMPLE</v>
      </c>
      <c r="BQ52" s="242">
        <v>17176</v>
      </c>
      <c r="BR52" s="237" t="str">
        <f t="shared" si="54"/>
        <v>CUMPLE</v>
      </c>
      <c r="BS52" s="242">
        <v>17240</v>
      </c>
      <c r="BT52" s="237" t="str">
        <f t="shared" si="54"/>
        <v>CUMPLE</v>
      </c>
    </row>
    <row r="53" spans="1:72" x14ac:dyDescent="0.25">
      <c r="A53" s="173"/>
      <c r="B53" s="175">
        <f t="shared" ref="B53:B55" si="55">+B52+1</f>
        <v>35</v>
      </c>
      <c r="C53" s="180" t="s">
        <v>81</v>
      </c>
      <c r="D53" s="174" t="s">
        <v>80</v>
      </c>
      <c r="E53" s="65" t="s">
        <v>32</v>
      </c>
      <c r="F53" s="65">
        <v>13</v>
      </c>
      <c r="G53" s="247">
        <v>1099975</v>
      </c>
      <c r="H53" s="227">
        <f t="shared" si="32"/>
        <v>14299675</v>
      </c>
      <c r="I53" s="242">
        <v>1086775</v>
      </c>
      <c r="J53" s="237" t="str">
        <f t="shared" si="33"/>
        <v>CUMPLE</v>
      </c>
      <c r="K53" s="242">
        <v>1039476</v>
      </c>
      <c r="L53" s="237" t="str">
        <f t="shared" si="53"/>
        <v>CUMPLE</v>
      </c>
      <c r="M53" s="242">
        <v>1063676</v>
      </c>
      <c r="N53" s="237" t="str">
        <f t="shared" si="53"/>
        <v>CUMPLE</v>
      </c>
      <c r="O53" s="242">
        <v>1058599</v>
      </c>
      <c r="P53" s="237" t="str">
        <f t="shared" si="53"/>
        <v>CUMPLE</v>
      </c>
      <c r="Q53" s="242">
        <v>1069880</v>
      </c>
      <c r="R53" s="237" t="str">
        <f t="shared" si="53"/>
        <v>CUMPLE</v>
      </c>
      <c r="S53" s="242">
        <v>1059558</v>
      </c>
      <c r="T53" s="237" t="str">
        <f t="shared" si="53"/>
        <v>CUMPLE</v>
      </c>
      <c r="U53" s="268">
        <v>1065876</v>
      </c>
      <c r="V53" s="267" t="str">
        <f t="shared" si="53"/>
        <v>CUMPLE</v>
      </c>
      <c r="W53" s="242">
        <v>1033977</v>
      </c>
      <c r="X53" s="237" t="str">
        <f t="shared" si="53"/>
        <v>CUMPLE</v>
      </c>
      <c r="Y53" s="268">
        <v>1074050</v>
      </c>
      <c r="Z53" s="267" t="str">
        <f t="shared" si="53"/>
        <v>CUMPLE</v>
      </c>
      <c r="AA53" s="242">
        <v>1072476</v>
      </c>
      <c r="AB53" s="237" t="str">
        <f t="shared" si="53"/>
        <v>CUMPLE</v>
      </c>
      <c r="AC53" s="268">
        <v>989979</v>
      </c>
      <c r="AD53" s="267" t="str">
        <f t="shared" si="53"/>
        <v>CUMPLE</v>
      </c>
      <c r="AE53" s="242">
        <v>1067086</v>
      </c>
      <c r="AF53" s="237" t="str">
        <f t="shared" si="53"/>
        <v>CUMPLE</v>
      </c>
      <c r="AG53" s="268">
        <v>1059496</v>
      </c>
      <c r="AH53" s="267" t="str">
        <f t="shared" si="53"/>
        <v>CUMPLE</v>
      </c>
      <c r="AI53" s="268">
        <v>1099975</v>
      </c>
      <c r="AJ53" s="267" t="str">
        <f t="shared" si="53"/>
        <v>CUMPLE</v>
      </c>
      <c r="AK53" s="242">
        <v>1069946</v>
      </c>
      <c r="AL53" s="237" t="str">
        <f t="shared" si="53"/>
        <v>CUMPLE</v>
      </c>
      <c r="AM53" s="242">
        <v>1061476</v>
      </c>
      <c r="AN53" s="237" t="str">
        <f t="shared" si="53"/>
        <v>CUMPLE</v>
      </c>
      <c r="AO53" s="268">
        <v>1075885</v>
      </c>
      <c r="AP53" s="267" t="str">
        <f t="shared" si="53"/>
        <v>CUMPLE</v>
      </c>
      <c r="AQ53" s="242">
        <v>1072256</v>
      </c>
      <c r="AR53" s="237" t="str">
        <f t="shared" si="53"/>
        <v>CUMPLE</v>
      </c>
      <c r="AS53" s="242">
        <v>1053776</v>
      </c>
      <c r="AT53" s="237" t="str">
        <f t="shared" si="53"/>
        <v>CUMPLE</v>
      </c>
      <c r="AU53" s="242">
        <v>1074456</v>
      </c>
      <c r="AV53" s="237" t="str">
        <f t="shared" si="53"/>
        <v>CUMPLE</v>
      </c>
      <c r="AW53" s="242">
        <v>1077756</v>
      </c>
      <c r="AX53" s="237" t="str">
        <f t="shared" si="53"/>
        <v>CUMPLE</v>
      </c>
      <c r="AY53" s="242">
        <v>1074346</v>
      </c>
      <c r="AZ53" s="237" t="str">
        <f t="shared" si="53"/>
        <v>CUMPLE</v>
      </c>
      <c r="BA53" s="242">
        <v>1043326</v>
      </c>
      <c r="BB53" s="237" t="str">
        <f t="shared" si="54"/>
        <v>CUMPLE</v>
      </c>
      <c r="BC53" s="242">
        <v>1087626</v>
      </c>
      <c r="BD53" s="237" t="str">
        <f t="shared" si="54"/>
        <v>CUMPLE</v>
      </c>
      <c r="BE53" s="268">
        <v>1090075</v>
      </c>
      <c r="BF53" s="267" t="str">
        <f t="shared" si="54"/>
        <v>CUMPLE</v>
      </c>
      <c r="BG53" s="242">
        <v>1099975</v>
      </c>
      <c r="BH53" s="237" t="str">
        <f t="shared" si="54"/>
        <v>CUMPLE</v>
      </c>
      <c r="BI53" s="272">
        <v>1065656</v>
      </c>
      <c r="BJ53" s="237" t="str">
        <f t="shared" si="54"/>
        <v>CUMPLE</v>
      </c>
      <c r="BK53" s="268">
        <v>1087215</v>
      </c>
      <c r="BL53" s="267" t="str">
        <f t="shared" si="54"/>
        <v>CUMPLE</v>
      </c>
      <c r="BM53" s="242">
        <v>1073136</v>
      </c>
      <c r="BN53" s="237" t="str">
        <f t="shared" si="54"/>
        <v>CUMPLE</v>
      </c>
      <c r="BO53" s="268">
        <v>1061728</v>
      </c>
      <c r="BP53" s="267" t="str">
        <f t="shared" si="54"/>
        <v>CUMPLE</v>
      </c>
      <c r="BQ53" s="242">
        <v>1061476</v>
      </c>
      <c r="BR53" s="237" t="str">
        <f t="shared" si="54"/>
        <v>CUMPLE</v>
      </c>
      <c r="BS53" s="242">
        <v>1065403</v>
      </c>
      <c r="BT53" s="237" t="str">
        <f t="shared" si="54"/>
        <v>CUMPLE</v>
      </c>
    </row>
    <row r="54" spans="1:72" x14ac:dyDescent="0.25">
      <c r="A54" s="173"/>
      <c r="B54" s="175">
        <f t="shared" si="55"/>
        <v>36</v>
      </c>
      <c r="C54" s="180" t="s">
        <v>83</v>
      </c>
      <c r="D54" s="174" t="s">
        <v>82</v>
      </c>
      <c r="E54" s="65" t="s">
        <v>32</v>
      </c>
      <c r="F54" s="65">
        <v>7</v>
      </c>
      <c r="G54" s="247">
        <v>741425</v>
      </c>
      <c r="H54" s="227">
        <f t="shared" si="32"/>
        <v>5189975</v>
      </c>
      <c r="I54" s="242">
        <v>732527</v>
      </c>
      <c r="J54" s="237" t="str">
        <f t="shared" si="33"/>
        <v>CUMPLE</v>
      </c>
      <c r="K54" s="242">
        <v>700646</v>
      </c>
      <c r="L54" s="237" t="str">
        <f t="shared" si="53"/>
        <v>CUMPLE</v>
      </c>
      <c r="M54" s="242">
        <v>716958</v>
      </c>
      <c r="N54" s="237" t="str">
        <f t="shared" si="53"/>
        <v>CUMPLE</v>
      </c>
      <c r="O54" s="242">
        <v>713536</v>
      </c>
      <c r="P54" s="237" t="str">
        <f t="shared" si="53"/>
        <v>CUMPLE</v>
      </c>
      <c r="Q54" s="242">
        <v>721140</v>
      </c>
      <c r="R54" s="237" t="str">
        <f t="shared" si="53"/>
        <v>CUMPLE</v>
      </c>
      <c r="S54" s="242">
        <v>714182</v>
      </c>
      <c r="T54" s="237" t="str">
        <f t="shared" si="53"/>
        <v>CUMPLE</v>
      </c>
      <c r="U54" s="268">
        <v>718441</v>
      </c>
      <c r="V54" s="267" t="str">
        <f t="shared" si="53"/>
        <v>CUMPLE</v>
      </c>
      <c r="W54" s="242">
        <v>696940</v>
      </c>
      <c r="X54" s="237" t="str">
        <f t="shared" si="53"/>
        <v>CUMPLE</v>
      </c>
      <c r="Y54" s="268">
        <v>723950</v>
      </c>
      <c r="Z54" s="267" t="str">
        <f t="shared" si="53"/>
        <v>CUMPLE</v>
      </c>
      <c r="AA54" s="242">
        <v>722889</v>
      </c>
      <c r="AB54" s="237" t="str">
        <f t="shared" si="53"/>
        <v>CUMPLE</v>
      </c>
      <c r="AC54" s="268">
        <v>667283</v>
      </c>
      <c r="AD54" s="267" t="str">
        <f t="shared" si="53"/>
        <v>CUMPLE</v>
      </c>
      <c r="AE54" s="242">
        <v>719256</v>
      </c>
      <c r="AF54" s="237" t="str">
        <f t="shared" si="53"/>
        <v>CUMPLE</v>
      </c>
      <c r="AG54" s="268">
        <v>714141</v>
      </c>
      <c r="AH54" s="267" t="str">
        <f t="shared" si="53"/>
        <v>CUMPLE</v>
      </c>
      <c r="AI54" s="268">
        <v>741425</v>
      </c>
      <c r="AJ54" s="267" t="str">
        <f t="shared" si="53"/>
        <v>CUMPLE</v>
      </c>
      <c r="AK54" s="242">
        <v>721184</v>
      </c>
      <c r="AL54" s="237" t="str">
        <f t="shared" si="53"/>
        <v>CUMPLE</v>
      </c>
      <c r="AM54" s="242">
        <v>715475</v>
      </c>
      <c r="AN54" s="237" t="str">
        <f t="shared" si="53"/>
        <v>CUMPLE</v>
      </c>
      <c r="AO54" s="268">
        <v>725187</v>
      </c>
      <c r="AP54" s="267" t="str">
        <f t="shared" si="53"/>
        <v>CUMPLE</v>
      </c>
      <c r="AQ54" s="242">
        <v>722741</v>
      </c>
      <c r="AR54" s="237" t="str">
        <f t="shared" si="53"/>
        <v>CUMPLE</v>
      </c>
      <c r="AS54" s="242">
        <v>710285</v>
      </c>
      <c r="AT54" s="237" t="str">
        <f t="shared" si="53"/>
        <v>CUMPLE</v>
      </c>
      <c r="AU54" s="242">
        <v>724224</v>
      </c>
      <c r="AV54" s="237" t="str">
        <f t="shared" si="53"/>
        <v>CUMPLE</v>
      </c>
      <c r="AW54" s="242">
        <v>726448</v>
      </c>
      <c r="AX54" s="237" t="str">
        <f t="shared" si="53"/>
        <v>CUMPLE</v>
      </c>
      <c r="AY54" s="242">
        <v>724150</v>
      </c>
      <c r="AZ54" s="237" t="str">
        <f t="shared" si="53"/>
        <v>CUMPLE</v>
      </c>
      <c r="BA54" s="242">
        <v>703241</v>
      </c>
      <c r="BB54" s="237" t="str">
        <f t="shared" si="54"/>
        <v>CUMPLE</v>
      </c>
      <c r="BC54" s="242">
        <v>733101</v>
      </c>
      <c r="BD54" s="237" t="str">
        <f t="shared" si="54"/>
        <v>CUMPLE</v>
      </c>
      <c r="BE54" s="268">
        <v>734752</v>
      </c>
      <c r="BF54" s="267" t="str">
        <f t="shared" si="54"/>
        <v>CUMPLE</v>
      </c>
      <c r="BG54" s="242">
        <v>741425</v>
      </c>
      <c r="BH54" s="237" t="str">
        <f t="shared" si="54"/>
        <v>CUMPLE</v>
      </c>
      <c r="BI54" s="272">
        <v>718293</v>
      </c>
      <c r="BJ54" s="237" t="str">
        <f t="shared" si="54"/>
        <v>CUMPLE</v>
      </c>
      <c r="BK54" s="268">
        <v>732824</v>
      </c>
      <c r="BL54" s="267" t="str">
        <f t="shared" si="54"/>
        <v>CUMPLE</v>
      </c>
      <c r="BM54" s="242">
        <v>723334</v>
      </c>
      <c r="BN54" s="237" t="str">
        <f t="shared" si="54"/>
        <v>CUMPLE</v>
      </c>
      <c r="BO54" s="268">
        <v>715645</v>
      </c>
      <c r="BP54" s="267" t="str">
        <f t="shared" si="54"/>
        <v>CUMPLE</v>
      </c>
      <c r="BQ54" s="242">
        <v>715475</v>
      </c>
      <c r="BR54" s="237" t="str">
        <f t="shared" si="54"/>
        <v>CUMPLE</v>
      </c>
      <c r="BS54" s="242">
        <v>718122</v>
      </c>
      <c r="BT54" s="237" t="str">
        <f t="shared" si="54"/>
        <v>CUMPLE</v>
      </c>
    </row>
    <row r="55" spans="1:72" x14ac:dyDescent="0.25">
      <c r="A55" s="173"/>
      <c r="B55" s="175">
        <f t="shared" si="55"/>
        <v>37</v>
      </c>
      <c r="C55" s="180">
        <v>18738</v>
      </c>
      <c r="D55" s="174" t="s">
        <v>224</v>
      </c>
      <c r="E55" s="65" t="s">
        <v>32</v>
      </c>
      <c r="F55" s="65">
        <v>3</v>
      </c>
      <c r="G55" s="247">
        <v>178737</v>
      </c>
      <c r="H55" s="227">
        <f t="shared" si="32"/>
        <v>536211</v>
      </c>
      <c r="I55" s="242">
        <v>176592</v>
      </c>
      <c r="J55" s="237" t="str">
        <f t="shared" si="33"/>
        <v>CUMPLE</v>
      </c>
      <c r="K55" s="242">
        <v>168906</v>
      </c>
      <c r="L55" s="237" t="str">
        <f t="shared" si="53"/>
        <v>CUMPLE</v>
      </c>
      <c r="M55" s="242">
        <v>172839</v>
      </c>
      <c r="N55" s="237" t="str">
        <f t="shared" si="53"/>
        <v>CUMPLE</v>
      </c>
      <c r="O55" s="242">
        <v>172014</v>
      </c>
      <c r="P55" s="237" t="str">
        <f t="shared" si="53"/>
        <v>CUMPLE</v>
      </c>
      <c r="Q55" s="242">
        <v>173847</v>
      </c>
      <c r="R55" s="237" t="str">
        <f t="shared" si="53"/>
        <v>CUMPLE</v>
      </c>
      <c r="S55" s="242">
        <v>172169</v>
      </c>
      <c r="T55" s="237" t="str">
        <f t="shared" si="53"/>
        <v>CUMPLE</v>
      </c>
      <c r="U55" s="268">
        <v>173196</v>
      </c>
      <c r="V55" s="267" t="str">
        <f t="shared" si="53"/>
        <v>CUMPLE</v>
      </c>
      <c r="W55" s="242">
        <v>168013</v>
      </c>
      <c r="X55" s="237" t="str">
        <f t="shared" si="53"/>
        <v>CUMPLE</v>
      </c>
      <c r="Y55" s="268">
        <v>174524</v>
      </c>
      <c r="Z55" s="267" t="str">
        <f t="shared" si="53"/>
        <v>CUMPLE</v>
      </c>
      <c r="AA55" s="242">
        <v>174269</v>
      </c>
      <c r="AB55" s="237" t="str">
        <f t="shared" si="53"/>
        <v>CUMPLE</v>
      </c>
      <c r="AC55" s="268">
        <v>160863</v>
      </c>
      <c r="AD55" s="267" t="str">
        <f t="shared" si="53"/>
        <v>CUMPLE</v>
      </c>
      <c r="AE55" s="242">
        <v>173393</v>
      </c>
      <c r="AF55" s="237" t="str">
        <f t="shared" si="53"/>
        <v>CUMPLE</v>
      </c>
      <c r="AG55" s="268">
        <v>172159</v>
      </c>
      <c r="AH55" s="267" t="str">
        <f t="shared" si="53"/>
        <v>CUMPLE</v>
      </c>
      <c r="AI55" s="268">
        <v>178737</v>
      </c>
      <c r="AJ55" s="267" t="str">
        <f t="shared" si="53"/>
        <v>CUMPLE</v>
      </c>
      <c r="AK55" s="242">
        <v>173857</v>
      </c>
      <c r="AL55" s="237" t="str">
        <f t="shared" si="53"/>
        <v>CUMPLE</v>
      </c>
      <c r="AM55" s="242">
        <v>172481</v>
      </c>
      <c r="AN55" s="237" t="str">
        <f t="shared" si="53"/>
        <v>CUMPLE</v>
      </c>
      <c r="AO55" s="268">
        <v>174822</v>
      </c>
      <c r="AP55" s="267" t="str">
        <f t="shared" si="53"/>
        <v>CUMPLE</v>
      </c>
      <c r="AQ55" s="242">
        <v>174233</v>
      </c>
      <c r="AR55" s="237" t="str">
        <f t="shared" si="53"/>
        <v>CUMPLE</v>
      </c>
      <c r="AS55" s="242">
        <v>171230</v>
      </c>
      <c r="AT55" s="237" t="str">
        <f t="shared" si="53"/>
        <v>CUMPLE</v>
      </c>
      <c r="AU55" s="242">
        <v>174590</v>
      </c>
      <c r="AV55" s="237" t="str">
        <f t="shared" si="53"/>
        <v>CUMPLE</v>
      </c>
      <c r="AW55" s="242">
        <v>175127</v>
      </c>
      <c r="AX55" s="237" t="str">
        <f t="shared" si="53"/>
        <v>CUMPLE</v>
      </c>
      <c r="AY55" s="242">
        <v>174572</v>
      </c>
      <c r="AZ55" s="237" t="str">
        <f t="shared" si="53"/>
        <v>CUMPLE</v>
      </c>
      <c r="BA55" s="242">
        <v>169532</v>
      </c>
      <c r="BB55" s="237" t="str">
        <f t="shared" si="54"/>
        <v>CUMPLE</v>
      </c>
      <c r="BC55" s="242">
        <v>176730</v>
      </c>
      <c r="BD55" s="237" t="str">
        <f t="shared" si="54"/>
        <v>CUMPLE</v>
      </c>
      <c r="BE55" s="268">
        <v>177128</v>
      </c>
      <c r="BF55" s="267" t="str">
        <f t="shared" si="54"/>
        <v>CUMPLE</v>
      </c>
      <c r="BG55" s="242">
        <v>178737</v>
      </c>
      <c r="BH55" s="237" t="str">
        <f t="shared" si="54"/>
        <v>CUMPLE</v>
      </c>
      <c r="BI55" s="272">
        <v>173160</v>
      </c>
      <c r="BJ55" s="237" t="str">
        <f t="shared" si="54"/>
        <v>CUMPLE</v>
      </c>
      <c r="BK55" s="268">
        <v>176664</v>
      </c>
      <c r="BL55" s="267" t="str">
        <f t="shared" si="54"/>
        <v>CUMPLE</v>
      </c>
      <c r="BM55" s="242">
        <v>174376</v>
      </c>
      <c r="BN55" s="237" t="str">
        <f t="shared" si="54"/>
        <v>CUMPLE</v>
      </c>
      <c r="BO55" s="268">
        <v>172522</v>
      </c>
      <c r="BP55" s="267" t="str">
        <f t="shared" si="54"/>
        <v>CUMPLE</v>
      </c>
      <c r="BQ55" s="242">
        <v>172481</v>
      </c>
      <c r="BR55" s="237" t="str">
        <f t="shared" si="54"/>
        <v>CUMPLE</v>
      </c>
      <c r="BS55" s="242">
        <v>173119</v>
      </c>
      <c r="BT55" s="237" t="str">
        <f t="shared" si="54"/>
        <v>CUMPLE</v>
      </c>
    </row>
    <row r="56" spans="1:72" x14ac:dyDescent="0.25">
      <c r="A56" s="173"/>
      <c r="B56" s="218"/>
      <c r="C56" s="202" t="s">
        <v>4</v>
      </c>
      <c r="D56" s="214" t="s">
        <v>84</v>
      </c>
      <c r="E56" s="203" t="s">
        <v>5</v>
      </c>
      <c r="F56" s="203"/>
      <c r="G56" s="248"/>
      <c r="H56" s="228"/>
      <c r="I56" s="242"/>
      <c r="J56" s="237"/>
      <c r="K56" s="242"/>
      <c r="L56" s="237"/>
      <c r="M56" s="242"/>
      <c r="N56" s="237"/>
      <c r="O56" s="242"/>
      <c r="P56" s="237"/>
      <c r="Q56" s="242" t="s">
        <v>464</v>
      </c>
      <c r="R56" s="237"/>
      <c r="S56" s="242"/>
      <c r="T56" s="237"/>
      <c r="U56" s="268"/>
      <c r="V56" s="267"/>
      <c r="W56" s="242"/>
      <c r="X56" s="237"/>
      <c r="Y56" s="268" t="s">
        <v>464</v>
      </c>
      <c r="Z56" s="267"/>
      <c r="AA56" s="242"/>
      <c r="AB56" s="237"/>
      <c r="AC56" s="268"/>
      <c r="AD56" s="267"/>
      <c r="AE56" s="242"/>
      <c r="AF56" s="237"/>
      <c r="AG56" s="268"/>
      <c r="AH56" s="267"/>
      <c r="AI56" s="268"/>
      <c r="AJ56" s="267"/>
      <c r="AK56" s="242"/>
      <c r="AL56" s="237"/>
      <c r="AM56" s="242"/>
      <c r="AN56" s="237"/>
      <c r="AO56" s="268"/>
      <c r="AP56" s="267"/>
      <c r="AQ56" s="242"/>
      <c r="AR56" s="237"/>
      <c r="AS56" s="242"/>
      <c r="AT56" s="237"/>
      <c r="AU56" s="242"/>
      <c r="AV56" s="237"/>
      <c r="AW56" s="242"/>
      <c r="AX56" s="237"/>
      <c r="AY56" s="242"/>
      <c r="AZ56" s="237"/>
      <c r="BA56" s="242"/>
      <c r="BB56" s="237"/>
      <c r="BC56" s="242"/>
      <c r="BD56" s="237"/>
      <c r="BE56" s="268"/>
      <c r="BF56" s="267"/>
      <c r="BG56" s="242"/>
      <c r="BH56" s="237"/>
      <c r="BI56" s="272"/>
      <c r="BJ56" s="237"/>
      <c r="BK56" s="268"/>
      <c r="BL56" s="267"/>
      <c r="BM56" s="242"/>
      <c r="BN56" s="237"/>
      <c r="BO56" s="268"/>
      <c r="BP56" s="267"/>
      <c r="BQ56" s="242"/>
      <c r="BR56" s="237"/>
      <c r="BS56" s="242" t="s">
        <v>464</v>
      </c>
      <c r="BT56" s="237"/>
    </row>
    <row r="57" spans="1:72" x14ac:dyDescent="0.25">
      <c r="A57" s="173"/>
      <c r="B57" s="175">
        <f>+B55+1</f>
        <v>38</v>
      </c>
      <c r="C57" s="180">
        <v>10442</v>
      </c>
      <c r="D57" s="174" t="s">
        <v>216</v>
      </c>
      <c r="E57" s="65" t="s">
        <v>17</v>
      </c>
      <c r="F57" s="65">
        <v>1889.05</v>
      </c>
      <c r="G57" s="247">
        <v>128218</v>
      </c>
      <c r="H57" s="227">
        <f t="shared" si="32"/>
        <v>242210212.90000001</v>
      </c>
      <c r="I57" s="242">
        <v>126679</v>
      </c>
      <c r="J57" s="237" t="str">
        <f t="shared" si="33"/>
        <v>CUMPLE</v>
      </c>
      <c r="K57" s="242">
        <v>121166</v>
      </c>
      <c r="L57" s="237" t="str">
        <f t="shared" ref="L57:AZ60" si="56">+IF((ISBLANK(K57))=$H$11,"VACIO",IF(AND(K57&lt;=$G57,K57&lt;&gt;0),"CUMPLE","NO CUMPLE"))</f>
        <v>CUMPLE</v>
      </c>
      <c r="M57" s="242">
        <v>123987</v>
      </c>
      <c r="N57" s="237" t="str">
        <f t="shared" si="56"/>
        <v>CUMPLE</v>
      </c>
      <c r="O57" s="242">
        <v>123395</v>
      </c>
      <c r="P57" s="237" t="str">
        <f t="shared" si="56"/>
        <v>CUMPLE</v>
      </c>
      <c r="Q57" s="242">
        <v>124710</v>
      </c>
      <c r="R57" s="237" t="str">
        <f t="shared" si="56"/>
        <v>CUMPLE</v>
      </c>
      <c r="S57" s="242">
        <v>123507</v>
      </c>
      <c r="T57" s="237" t="str">
        <f t="shared" si="56"/>
        <v>CUMPLE</v>
      </c>
      <c r="U57" s="268">
        <v>124243</v>
      </c>
      <c r="V57" s="267" t="str">
        <f t="shared" si="56"/>
        <v>CUMPLE</v>
      </c>
      <c r="W57" s="242">
        <v>120525</v>
      </c>
      <c r="X57" s="237" t="str">
        <f t="shared" si="56"/>
        <v>CUMPLE</v>
      </c>
      <c r="Y57" s="268">
        <v>125196</v>
      </c>
      <c r="Z57" s="267" t="str">
        <f t="shared" si="56"/>
        <v>CUMPLE</v>
      </c>
      <c r="AA57" s="242">
        <v>125013</v>
      </c>
      <c r="AB57" s="237" t="str">
        <f t="shared" si="56"/>
        <v>CUMPLE</v>
      </c>
      <c r="AC57" s="268">
        <v>115396</v>
      </c>
      <c r="AD57" s="267" t="str">
        <f t="shared" si="56"/>
        <v>CUMPLE</v>
      </c>
      <c r="AE57" s="242">
        <v>124384</v>
      </c>
      <c r="AF57" s="237" t="str">
        <f t="shared" si="56"/>
        <v>CUMPLE</v>
      </c>
      <c r="AG57" s="268">
        <v>123500</v>
      </c>
      <c r="AH57" s="267" t="str">
        <f t="shared" si="56"/>
        <v>CUMPLE</v>
      </c>
      <c r="AI57" s="268">
        <v>128218</v>
      </c>
      <c r="AJ57" s="267" t="str">
        <f t="shared" si="56"/>
        <v>CUMPLE</v>
      </c>
      <c r="AK57" s="242">
        <v>124718</v>
      </c>
      <c r="AL57" s="237" t="str">
        <f t="shared" si="56"/>
        <v>CUMPLE</v>
      </c>
      <c r="AM57" s="242">
        <v>123730</v>
      </c>
      <c r="AN57" s="237" t="str">
        <f t="shared" si="56"/>
        <v>CUMPLE</v>
      </c>
      <c r="AO57" s="268">
        <v>125410</v>
      </c>
      <c r="AP57" s="267" t="str">
        <f t="shared" si="56"/>
        <v>CUMPLE</v>
      </c>
      <c r="AQ57" s="242">
        <v>125051</v>
      </c>
      <c r="AR57" s="237" t="str">
        <f t="shared" si="56"/>
        <v>CUMPLE</v>
      </c>
      <c r="AS57" s="242">
        <v>122833</v>
      </c>
      <c r="AT57" s="237" t="str">
        <f t="shared" si="56"/>
        <v>CUMPLE</v>
      </c>
      <c r="AU57" s="242">
        <v>125243</v>
      </c>
      <c r="AV57" s="237" t="str">
        <f t="shared" si="56"/>
        <v>CUMPLE</v>
      </c>
      <c r="AW57" s="242">
        <v>125628</v>
      </c>
      <c r="AX57" s="237" t="str">
        <f t="shared" si="56"/>
        <v>CUMPLE</v>
      </c>
      <c r="AY57" s="242">
        <v>125231</v>
      </c>
      <c r="AZ57" s="237" t="str">
        <f t="shared" si="56"/>
        <v>CUMPLE</v>
      </c>
      <c r="BA57" s="242">
        <v>121614</v>
      </c>
      <c r="BB57" s="237" t="str">
        <f t="shared" ref="BB57:BT60" si="57">+IF((ISBLANK(BA57))=$H$11,"VACIO",IF(AND(BA57&lt;=$G57,BA57&lt;&gt;0),"CUMPLE","NO CUMPLE"))</f>
        <v>CUMPLE</v>
      </c>
      <c r="BC57" s="242">
        <v>126779</v>
      </c>
      <c r="BD57" s="237" t="str">
        <f t="shared" si="57"/>
        <v>CUMPLE</v>
      </c>
      <c r="BE57" s="268">
        <v>127064</v>
      </c>
      <c r="BF57" s="267" t="str">
        <f t="shared" si="57"/>
        <v>CUMPLE</v>
      </c>
      <c r="BG57" s="242">
        <v>118780</v>
      </c>
      <c r="BH57" s="237" t="str">
        <f t="shared" si="57"/>
        <v>CUMPLE</v>
      </c>
      <c r="BI57" s="272">
        <v>124218</v>
      </c>
      <c r="BJ57" s="237" t="str">
        <f t="shared" si="57"/>
        <v>CUMPLE</v>
      </c>
      <c r="BK57" s="268">
        <v>126731</v>
      </c>
      <c r="BL57" s="267" t="str">
        <f t="shared" si="57"/>
        <v>CUMPLE</v>
      </c>
      <c r="BM57" s="242">
        <v>125089</v>
      </c>
      <c r="BN57" s="237" t="str">
        <f t="shared" si="57"/>
        <v>CUMPLE</v>
      </c>
      <c r="BO57" s="268">
        <v>123759</v>
      </c>
      <c r="BP57" s="267" t="str">
        <f t="shared" si="57"/>
        <v>CUMPLE</v>
      </c>
      <c r="BQ57" s="242">
        <v>123730</v>
      </c>
      <c r="BR57" s="237" t="str">
        <f t="shared" si="57"/>
        <v>CUMPLE</v>
      </c>
      <c r="BS57" s="242">
        <v>124188</v>
      </c>
      <c r="BT57" s="237" t="str">
        <f t="shared" si="57"/>
        <v>CUMPLE</v>
      </c>
    </row>
    <row r="58" spans="1:72" x14ac:dyDescent="0.25">
      <c r="A58" s="173"/>
      <c r="B58" s="175">
        <f>+B57+1</f>
        <v>39</v>
      </c>
      <c r="C58" s="180">
        <v>10559</v>
      </c>
      <c r="D58" s="174" t="s">
        <v>189</v>
      </c>
      <c r="E58" s="65" t="s">
        <v>16</v>
      </c>
      <c r="F58" s="65">
        <v>111</v>
      </c>
      <c r="G58" s="247">
        <v>107116</v>
      </c>
      <c r="H58" s="227">
        <f t="shared" si="32"/>
        <v>11889876</v>
      </c>
      <c r="I58" s="242">
        <v>105830</v>
      </c>
      <c r="J58" s="237" t="str">
        <f t="shared" si="33"/>
        <v>CUMPLE</v>
      </c>
      <c r="K58" s="242">
        <v>101224</v>
      </c>
      <c r="L58" s="237" t="str">
        <f t="shared" si="56"/>
        <v>CUMPLE</v>
      </c>
      <c r="M58" s="242">
        <v>103581</v>
      </c>
      <c r="N58" s="237" t="str">
        <f t="shared" si="56"/>
        <v>CUMPLE</v>
      </c>
      <c r="O58" s="242">
        <v>103087</v>
      </c>
      <c r="P58" s="237" t="str">
        <f t="shared" si="56"/>
        <v>CUMPLE</v>
      </c>
      <c r="Q58" s="242">
        <v>104185</v>
      </c>
      <c r="R58" s="237" t="str">
        <f t="shared" si="56"/>
        <v>CUMPLE</v>
      </c>
      <c r="S58" s="242">
        <v>103180</v>
      </c>
      <c r="T58" s="237" t="str">
        <f t="shared" si="56"/>
        <v>CUMPLE</v>
      </c>
      <c r="U58" s="268">
        <v>103795</v>
      </c>
      <c r="V58" s="267" t="str">
        <f t="shared" si="56"/>
        <v>CUMPLE</v>
      </c>
      <c r="W58" s="242">
        <v>100689</v>
      </c>
      <c r="X58" s="237" t="str">
        <f t="shared" si="56"/>
        <v>CUMPLE</v>
      </c>
      <c r="Y58" s="268">
        <v>104591</v>
      </c>
      <c r="Z58" s="267" t="str">
        <f t="shared" si="56"/>
        <v>CUMPLE</v>
      </c>
      <c r="AA58" s="242">
        <v>104438</v>
      </c>
      <c r="AB58" s="237" t="str">
        <f t="shared" si="56"/>
        <v>CUMPLE</v>
      </c>
      <c r="AC58" s="268">
        <v>96405</v>
      </c>
      <c r="AD58" s="267" t="str">
        <f t="shared" si="56"/>
        <v>CUMPLE</v>
      </c>
      <c r="AE58" s="242">
        <v>103913</v>
      </c>
      <c r="AF58" s="237" t="str">
        <f t="shared" si="56"/>
        <v>CUMPLE</v>
      </c>
      <c r="AG58" s="268">
        <v>103174</v>
      </c>
      <c r="AH58" s="267" t="str">
        <f t="shared" si="56"/>
        <v>CUMPLE</v>
      </c>
      <c r="AI58" s="268">
        <v>107116</v>
      </c>
      <c r="AJ58" s="267" t="str">
        <f t="shared" si="56"/>
        <v>CUMPLE</v>
      </c>
      <c r="AK58" s="242">
        <v>104192</v>
      </c>
      <c r="AL58" s="237" t="str">
        <f t="shared" si="56"/>
        <v>CUMPLE</v>
      </c>
      <c r="AM58" s="242">
        <v>103367</v>
      </c>
      <c r="AN58" s="237" t="str">
        <f t="shared" si="56"/>
        <v>CUMPLE</v>
      </c>
      <c r="AO58" s="268">
        <v>104770</v>
      </c>
      <c r="AP58" s="267" t="str">
        <f t="shared" si="56"/>
        <v>CUMPLE</v>
      </c>
      <c r="AQ58" s="242">
        <v>104417</v>
      </c>
      <c r="AR58" s="237" t="str">
        <f t="shared" si="56"/>
        <v>CUMPLE</v>
      </c>
      <c r="AS58" s="242">
        <v>102617</v>
      </c>
      <c r="AT58" s="237" t="str">
        <f t="shared" si="56"/>
        <v>CUMPLE</v>
      </c>
      <c r="AU58" s="242">
        <v>104631</v>
      </c>
      <c r="AV58" s="237" t="str">
        <f t="shared" si="56"/>
        <v>CUMPLE</v>
      </c>
      <c r="AW58" s="242">
        <v>104952</v>
      </c>
      <c r="AX58" s="237" t="str">
        <f t="shared" si="56"/>
        <v>CUMPLE</v>
      </c>
      <c r="AY58" s="242">
        <v>104620</v>
      </c>
      <c r="AZ58" s="237" t="str">
        <f t="shared" si="56"/>
        <v>CUMPLE</v>
      </c>
      <c r="BA58" s="242">
        <v>101599</v>
      </c>
      <c r="BB58" s="237" t="str">
        <f t="shared" si="57"/>
        <v>CUMPLE</v>
      </c>
      <c r="BC58" s="242">
        <v>105913</v>
      </c>
      <c r="BD58" s="237" t="str">
        <f t="shared" si="57"/>
        <v>CUMPLE</v>
      </c>
      <c r="BE58" s="268">
        <v>106152</v>
      </c>
      <c r="BF58" s="267" t="str">
        <f t="shared" si="57"/>
        <v>CUMPLE</v>
      </c>
      <c r="BG58" s="242">
        <v>107116</v>
      </c>
      <c r="BH58" s="237" t="str">
        <f t="shared" si="57"/>
        <v>CUMPLE</v>
      </c>
      <c r="BI58" s="272">
        <v>103774</v>
      </c>
      <c r="BJ58" s="237" t="str">
        <f t="shared" si="57"/>
        <v>CUMPLE</v>
      </c>
      <c r="BK58" s="268">
        <v>105873</v>
      </c>
      <c r="BL58" s="267" t="str">
        <f t="shared" si="57"/>
        <v>CUMPLE</v>
      </c>
      <c r="BM58" s="242">
        <v>104502</v>
      </c>
      <c r="BN58" s="237" t="str">
        <f t="shared" si="57"/>
        <v>CUMPLE</v>
      </c>
      <c r="BO58" s="268">
        <v>103391</v>
      </c>
      <c r="BP58" s="267" t="str">
        <f t="shared" si="57"/>
        <v>CUMPLE</v>
      </c>
      <c r="BQ58" s="242">
        <v>103367</v>
      </c>
      <c r="BR58" s="237" t="str">
        <f t="shared" si="57"/>
        <v>CUMPLE</v>
      </c>
      <c r="BS58" s="242">
        <v>103749</v>
      </c>
      <c r="BT58" s="237" t="str">
        <f t="shared" si="57"/>
        <v>CUMPLE</v>
      </c>
    </row>
    <row r="59" spans="1:72" x14ac:dyDescent="0.25">
      <c r="A59" s="173"/>
      <c r="B59" s="175">
        <f t="shared" ref="B59:B60" si="58">+B57+1</f>
        <v>39</v>
      </c>
      <c r="C59" s="180">
        <v>11692</v>
      </c>
      <c r="D59" s="174" t="s">
        <v>264</v>
      </c>
      <c r="E59" s="65" t="s">
        <v>16</v>
      </c>
      <c r="F59" s="65">
        <v>366</v>
      </c>
      <c r="G59" s="247">
        <v>63005</v>
      </c>
      <c r="H59" s="227">
        <f t="shared" si="32"/>
        <v>23059830</v>
      </c>
      <c r="I59" s="242">
        <v>62248</v>
      </c>
      <c r="J59" s="237" t="str">
        <f t="shared" si="33"/>
        <v>CUMPLE</v>
      </c>
      <c r="K59" s="242">
        <v>59539</v>
      </c>
      <c r="L59" s="237" t="str">
        <f t="shared" si="56"/>
        <v>CUMPLE</v>
      </c>
      <c r="M59" s="242">
        <v>60926</v>
      </c>
      <c r="N59" s="237" t="str">
        <f t="shared" si="56"/>
        <v>CUMPLE</v>
      </c>
      <c r="O59" s="242">
        <v>60635</v>
      </c>
      <c r="P59" s="237" t="str">
        <f t="shared" si="56"/>
        <v>CUMPLE</v>
      </c>
      <c r="Q59" s="242">
        <v>61281</v>
      </c>
      <c r="R59" s="237" t="str">
        <f t="shared" si="56"/>
        <v>CUMPLE</v>
      </c>
      <c r="S59" s="242">
        <v>60690</v>
      </c>
      <c r="T59" s="237" t="str">
        <f t="shared" si="56"/>
        <v>CUMPLE</v>
      </c>
      <c r="U59" s="268">
        <v>61052</v>
      </c>
      <c r="V59" s="267" t="str">
        <f t="shared" si="56"/>
        <v>CUMPLE</v>
      </c>
      <c r="W59" s="242">
        <v>59225</v>
      </c>
      <c r="X59" s="237" t="str">
        <f t="shared" si="56"/>
        <v>CUMPLE</v>
      </c>
      <c r="Y59" s="268">
        <v>61520</v>
      </c>
      <c r="Z59" s="267" t="str">
        <f t="shared" si="56"/>
        <v>CUMPLE</v>
      </c>
      <c r="AA59" s="242">
        <v>61430</v>
      </c>
      <c r="AB59" s="237" t="str">
        <f t="shared" si="56"/>
        <v>CUMPLE</v>
      </c>
      <c r="AC59" s="268">
        <v>56705</v>
      </c>
      <c r="AD59" s="267" t="str">
        <f t="shared" si="56"/>
        <v>CUMPLE</v>
      </c>
      <c r="AE59" s="242">
        <v>61121</v>
      </c>
      <c r="AF59" s="237" t="str">
        <f t="shared" si="56"/>
        <v>CUMPLE</v>
      </c>
      <c r="AG59" s="268">
        <v>60686</v>
      </c>
      <c r="AH59" s="267" t="str">
        <f t="shared" si="56"/>
        <v>CUMPLE</v>
      </c>
      <c r="AI59" s="268">
        <v>63005</v>
      </c>
      <c r="AJ59" s="267" t="str">
        <f t="shared" si="56"/>
        <v>CUMPLE</v>
      </c>
      <c r="AK59" s="242">
        <v>61285</v>
      </c>
      <c r="AL59" s="237" t="str">
        <f t="shared" si="56"/>
        <v>CUMPLE</v>
      </c>
      <c r="AM59" s="242">
        <v>60800</v>
      </c>
      <c r="AN59" s="237" t="str">
        <f t="shared" si="56"/>
        <v>CUMPLE</v>
      </c>
      <c r="AO59" s="268">
        <v>61625</v>
      </c>
      <c r="AP59" s="267" t="str">
        <f t="shared" si="56"/>
        <v>CUMPLE</v>
      </c>
      <c r="AQ59" s="242">
        <v>61417</v>
      </c>
      <c r="AR59" s="237" t="str">
        <f t="shared" si="56"/>
        <v>CUMPLE</v>
      </c>
      <c r="AS59" s="242">
        <v>60359</v>
      </c>
      <c r="AT59" s="237" t="str">
        <f t="shared" si="56"/>
        <v>CUMPLE</v>
      </c>
      <c r="AU59" s="242">
        <v>61543</v>
      </c>
      <c r="AV59" s="237" t="str">
        <f t="shared" si="56"/>
        <v>CUMPLE</v>
      </c>
      <c r="AW59" s="242">
        <v>61732</v>
      </c>
      <c r="AX59" s="237" t="str">
        <f t="shared" si="56"/>
        <v>CUMPLE</v>
      </c>
      <c r="AY59" s="242">
        <v>61537</v>
      </c>
      <c r="AZ59" s="237" t="str">
        <f t="shared" si="56"/>
        <v>CUMPLE</v>
      </c>
      <c r="BA59" s="242">
        <v>59760</v>
      </c>
      <c r="BB59" s="237" t="str">
        <f t="shared" si="57"/>
        <v>CUMPLE</v>
      </c>
      <c r="BC59" s="242">
        <v>62298</v>
      </c>
      <c r="BD59" s="237" t="str">
        <f t="shared" si="57"/>
        <v>CUMPLE</v>
      </c>
      <c r="BE59" s="268">
        <v>62438</v>
      </c>
      <c r="BF59" s="267" t="str">
        <f t="shared" si="57"/>
        <v>CUMPLE</v>
      </c>
      <c r="BG59" s="242">
        <v>63005</v>
      </c>
      <c r="BH59" s="237" t="str">
        <f t="shared" si="57"/>
        <v>CUMPLE</v>
      </c>
      <c r="BI59" s="272">
        <v>61039</v>
      </c>
      <c r="BJ59" s="237" t="str">
        <f t="shared" si="57"/>
        <v>CUMPLE</v>
      </c>
      <c r="BK59" s="268">
        <v>62274</v>
      </c>
      <c r="BL59" s="267" t="str">
        <f t="shared" si="57"/>
        <v>CUMPLE</v>
      </c>
      <c r="BM59" s="242">
        <v>61468</v>
      </c>
      <c r="BN59" s="237" t="str">
        <f t="shared" si="57"/>
        <v>CUMPLE</v>
      </c>
      <c r="BO59" s="268">
        <v>60814</v>
      </c>
      <c r="BP59" s="267" t="str">
        <f t="shared" si="57"/>
        <v>CUMPLE</v>
      </c>
      <c r="BQ59" s="242">
        <v>60800</v>
      </c>
      <c r="BR59" s="237" t="str">
        <f t="shared" si="57"/>
        <v>CUMPLE</v>
      </c>
      <c r="BS59" s="242">
        <v>61025</v>
      </c>
      <c r="BT59" s="237" t="str">
        <f t="shared" si="57"/>
        <v>CUMPLE</v>
      </c>
    </row>
    <row r="60" spans="1:72" x14ac:dyDescent="0.25">
      <c r="A60" s="173"/>
      <c r="B60" s="175">
        <f t="shared" si="58"/>
        <v>40</v>
      </c>
      <c r="C60" s="180" t="s">
        <v>360</v>
      </c>
      <c r="D60" s="174" t="s">
        <v>265</v>
      </c>
      <c r="E60" s="65" t="s">
        <v>16</v>
      </c>
      <c r="F60" s="65">
        <v>253</v>
      </c>
      <c r="G60" s="247">
        <v>55831</v>
      </c>
      <c r="H60" s="227">
        <f t="shared" si="32"/>
        <v>14125243</v>
      </c>
      <c r="I60" s="242">
        <v>55161</v>
      </c>
      <c r="J60" s="237" t="str">
        <f t="shared" si="33"/>
        <v>CUMPLE</v>
      </c>
      <c r="K60" s="242">
        <v>52760</v>
      </c>
      <c r="L60" s="237" t="str">
        <f t="shared" si="56"/>
        <v>CUMPLE</v>
      </c>
      <c r="M60" s="242">
        <v>53989</v>
      </c>
      <c r="N60" s="237" t="str">
        <f t="shared" si="56"/>
        <v>CUMPLE</v>
      </c>
      <c r="O60" s="242">
        <v>53731</v>
      </c>
      <c r="P60" s="237" t="str">
        <f t="shared" si="56"/>
        <v>CUMPLE</v>
      </c>
      <c r="Q60" s="242">
        <v>54303</v>
      </c>
      <c r="R60" s="237" t="str">
        <f t="shared" si="56"/>
        <v>CUMPLE</v>
      </c>
      <c r="S60" s="242">
        <v>53780</v>
      </c>
      <c r="T60" s="237" t="str">
        <f t="shared" si="56"/>
        <v>CUMPLE</v>
      </c>
      <c r="U60" s="268">
        <v>54100</v>
      </c>
      <c r="V60" s="267" t="str">
        <f t="shared" si="56"/>
        <v>CUMPLE</v>
      </c>
      <c r="W60" s="242">
        <v>52481</v>
      </c>
      <c r="X60" s="237" t="str">
        <f t="shared" si="56"/>
        <v>CUMPLE</v>
      </c>
      <c r="Y60" s="268">
        <v>54515</v>
      </c>
      <c r="Z60" s="267" t="str">
        <f t="shared" si="56"/>
        <v>CUMPLE</v>
      </c>
      <c r="AA60" s="242">
        <v>54435</v>
      </c>
      <c r="AB60" s="237" t="str">
        <f t="shared" si="56"/>
        <v>CUMPLE</v>
      </c>
      <c r="AC60" s="268">
        <v>50248</v>
      </c>
      <c r="AD60" s="267" t="str">
        <f t="shared" si="56"/>
        <v>CUMPLE</v>
      </c>
      <c r="AE60" s="242">
        <v>54162</v>
      </c>
      <c r="AF60" s="237" t="str">
        <f t="shared" si="56"/>
        <v>CUMPLE</v>
      </c>
      <c r="AG60" s="268">
        <v>53776</v>
      </c>
      <c r="AH60" s="267" t="str">
        <f t="shared" si="56"/>
        <v>CUMPLE</v>
      </c>
      <c r="AI60" s="268">
        <v>55831</v>
      </c>
      <c r="AJ60" s="267" t="str">
        <f t="shared" si="56"/>
        <v>CUMPLE</v>
      </c>
      <c r="AK60" s="242">
        <v>54307</v>
      </c>
      <c r="AL60" s="237" t="str">
        <f t="shared" si="56"/>
        <v>CUMPLE</v>
      </c>
      <c r="AM60" s="242">
        <v>53877</v>
      </c>
      <c r="AN60" s="237" t="str">
        <f t="shared" si="56"/>
        <v>CUMPLE</v>
      </c>
      <c r="AO60" s="268">
        <v>54608</v>
      </c>
      <c r="AP60" s="267" t="str">
        <f t="shared" si="56"/>
        <v>CUMPLE</v>
      </c>
      <c r="AQ60" s="242">
        <v>52424</v>
      </c>
      <c r="AR60" s="237" t="str">
        <f t="shared" si="56"/>
        <v>CUMPLE</v>
      </c>
      <c r="AS60" s="242">
        <v>53486</v>
      </c>
      <c r="AT60" s="237" t="str">
        <f t="shared" si="56"/>
        <v>CUMPLE</v>
      </c>
      <c r="AU60" s="242">
        <v>54536</v>
      </c>
      <c r="AV60" s="237" t="str">
        <f t="shared" si="56"/>
        <v>CUMPLE</v>
      </c>
      <c r="AW60" s="242">
        <v>54703</v>
      </c>
      <c r="AX60" s="237" t="str">
        <f t="shared" si="56"/>
        <v>CUMPLE</v>
      </c>
      <c r="AY60" s="242">
        <v>54530</v>
      </c>
      <c r="AZ60" s="237" t="str">
        <f t="shared" si="56"/>
        <v>CUMPLE</v>
      </c>
      <c r="BA60" s="242">
        <v>52955</v>
      </c>
      <c r="BB60" s="237" t="str">
        <f t="shared" si="57"/>
        <v>CUMPLE</v>
      </c>
      <c r="BC60" s="242">
        <v>55204</v>
      </c>
      <c r="BD60" s="237" t="str">
        <f t="shared" si="57"/>
        <v>CUMPLE</v>
      </c>
      <c r="BE60" s="268">
        <v>55329</v>
      </c>
      <c r="BF60" s="267" t="str">
        <f t="shared" si="57"/>
        <v>CUMPLE</v>
      </c>
      <c r="BG60" s="242">
        <v>55831</v>
      </c>
      <c r="BH60" s="237" t="str">
        <f t="shared" si="57"/>
        <v>CUMPLE</v>
      </c>
      <c r="BI60" s="272">
        <v>54089</v>
      </c>
      <c r="BJ60" s="237" t="str">
        <f t="shared" si="57"/>
        <v>CUMPLE</v>
      </c>
      <c r="BK60" s="268">
        <v>55183</v>
      </c>
      <c r="BL60" s="267" t="str">
        <f t="shared" si="57"/>
        <v>CUMPLE</v>
      </c>
      <c r="BM60" s="242">
        <v>54469</v>
      </c>
      <c r="BN60" s="237" t="str">
        <f t="shared" si="57"/>
        <v>CUMPLE</v>
      </c>
      <c r="BO60" s="268">
        <v>53889</v>
      </c>
      <c r="BP60" s="267" t="str">
        <f t="shared" si="57"/>
        <v>CUMPLE</v>
      </c>
      <c r="BQ60" s="242">
        <v>53877</v>
      </c>
      <c r="BR60" s="237" t="str">
        <f t="shared" si="57"/>
        <v>CUMPLE</v>
      </c>
      <c r="BS60" s="242">
        <v>54076</v>
      </c>
      <c r="BT60" s="237" t="str">
        <f t="shared" si="57"/>
        <v>CUMPLE</v>
      </c>
    </row>
    <row r="61" spans="1:72" x14ac:dyDescent="0.25">
      <c r="A61" s="173"/>
      <c r="B61" s="218"/>
      <c r="C61" s="202" t="s">
        <v>4</v>
      </c>
      <c r="D61" s="214" t="s">
        <v>85</v>
      </c>
      <c r="E61" s="203" t="s">
        <v>5</v>
      </c>
      <c r="F61" s="203"/>
      <c r="G61" s="248"/>
      <c r="H61" s="228"/>
      <c r="I61" s="242"/>
      <c r="J61" s="237"/>
      <c r="K61" s="242"/>
      <c r="L61" s="237"/>
      <c r="M61" s="242"/>
      <c r="N61" s="237"/>
      <c r="O61" s="242"/>
      <c r="P61" s="237"/>
      <c r="Q61" s="242" t="s">
        <v>464</v>
      </c>
      <c r="R61" s="237"/>
      <c r="S61" s="242"/>
      <c r="T61" s="237"/>
      <c r="U61" s="268"/>
      <c r="V61" s="267"/>
      <c r="W61" s="242"/>
      <c r="X61" s="237"/>
      <c r="Y61" s="268" t="s">
        <v>464</v>
      </c>
      <c r="Z61" s="267"/>
      <c r="AA61" s="242"/>
      <c r="AB61" s="237"/>
      <c r="AC61" s="268"/>
      <c r="AD61" s="267"/>
      <c r="AE61" s="242"/>
      <c r="AF61" s="237"/>
      <c r="AG61" s="268"/>
      <c r="AH61" s="267"/>
      <c r="AI61" s="268"/>
      <c r="AJ61" s="267"/>
      <c r="AK61" s="242"/>
      <c r="AL61" s="237"/>
      <c r="AM61" s="242"/>
      <c r="AN61" s="237"/>
      <c r="AO61" s="268"/>
      <c r="AP61" s="267"/>
      <c r="AQ61" s="242"/>
      <c r="AR61" s="237"/>
      <c r="AS61" s="242"/>
      <c r="AT61" s="237"/>
      <c r="AU61" s="242"/>
      <c r="AV61" s="237"/>
      <c r="AW61" s="242"/>
      <c r="AX61" s="237"/>
      <c r="AY61" s="242"/>
      <c r="AZ61" s="237"/>
      <c r="BA61" s="242"/>
      <c r="BB61" s="237"/>
      <c r="BC61" s="242"/>
      <c r="BD61" s="237"/>
      <c r="BE61" s="268"/>
      <c r="BF61" s="267"/>
      <c r="BG61" s="242"/>
      <c r="BH61" s="237"/>
      <c r="BI61" s="272"/>
      <c r="BJ61" s="237"/>
      <c r="BK61" s="268"/>
      <c r="BL61" s="267"/>
      <c r="BM61" s="242"/>
      <c r="BN61" s="237"/>
      <c r="BO61" s="268"/>
      <c r="BP61" s="267"/>
      <c r="BQ61" s="242"/>
      <c r="BR61" s="237"/>
      <c r="BS61" s="242" t="s">
        <v>464</v>
      </c>
      <c r="BT61" s="237"/>
    </row>
    <row r="62" spans="1:72" x14ac:dyDescent="0.25">
      <c r="A62" s="173"/>
      <c r="B62" s="175">
        <f>+B60+1</f>
        <v>41</v>
      </c>
      <c r="C62" s="180" t="s">
        <v>89</v>
      </c>
      <c r="D62" s="174" t="s">
        <v>86</v>
      </c>
      <c r="E62" s="65" t="s">
        <v>17</v>
      </c>
      <c r="F62" s="65">
        <v>263.60000000000002</v>
      </c>
      <c r="G62" s="247">
        <v>98098</v>
      </c>
      <c r="H62" s="227">
        <f t="shared" si="32"/>
        <v>25858632.800000001</v>
      </c>
      <c r="I62" s="242">
        <v>96920</v>
      </c>
      <c r="J62" s="237" t="str">
        <f t="shared" si="33"/>
        <v>CUMPLE</v>
      </c>
      <c r="K62" s="242">
        <v>92702</v>
      </c>
      <c r="L62" s="237" t="str">
        <f t="shared" ref="L62:AZ66" si="59">+IF((ISBLANK(K62))=$H$11,"VACIO",IF(AND(K62&lt;=$G62,K62&lt;&gt;0),"CUMPLE","NO CUMPLE"))</f>
        <v>CUMPLE</v>
      </c>
      <c r="M62" s="242">
        <v>94861</v>
      </c>
      <c r="N62" s="237" t="str">
        <f t="shared" si="59"/>
        <v>CUMPLE</v>
      </c>
      <c r="O62" s="242">
        <v>94408</v>
      </c>
      <c r="P62" s="237" t="str">
        <f t="shared" si="59"/>
        <v>CUMPLE</v>
      </c>
      <c r="Q62" s="242">
        <v>95414</v>
      </c>
      <c r="R62" s="237" t="str">
        <f t="shared" si="59"/>
        <v>CUMPLE</v>
      </c>
      <c r="S62" s="242">
        <v>94493</v>
      </c>
      <c r="T62" s="237" t="str">
        <f t="shared" si="59"/>
        <v>CUMPLE</v>
      </c>
      <c r="U62" s="268">
        <v>95057</v>
      </c>
      <c r="V62" s="267" t="str">
        <f t="shared" si="59"/>
        <v>CUMPLE</v>
      </c>
      <c r="W62" s="242">
        <v>92212</v>
      </c>
      <c r="X62" s="237" t="str">
        <f t="shared" si="59"/>
        <v>CUMPLE</v>
      </c>
      <c r="Y62" s="268">
        <v>95786</v>
      </c>
      <c r="Z62" s="267" t="str">
        <f t="shared" si="59"/>
        <v>CUMPLE</v>
      </c>
      <c r="AA62" s="242">
        <v>95646</v>
      </c>
      <c r="AB62" s="237" t="str">
        <f t="shared" si="59"/>
        <v>CUMPLE</v>
      </c>
      <c r="AC62" s="268">
        <v>88288</v>
      </c>
      <c r="AD62" s="267" t="str">
        <f t="shared" si="59"/>
        <v>CUMPLE</v>
      </c>
      <c r="AE62" s="242">
        <v>95165</v>
      </c>
      <c r="AF62" s="237" t="str">
        <f t="shared" si="59"/>
        <v>CUMPLE</v>
      </c>
      <c r="AG62" s="268">
        <v>94488</v>
      </c>
      <c r="AH62" s="267" t="str">
        <f t="shared" si="59"/>
        <v>CUMPLE</v>
      </c>
      <c r="AI62" s="268">
        <v>98098</v>
      </c>
      <c r="AJ62" s="267" t="str">
        <f t="shared" si="59"/>
        <v>CUMPLE</v>
      </c>
      <c r="AK62" s="242">
        <v>95420</v>
      </c>
      <c r="AL62" s="237" t="str">
        <f t="shared" si="59"/>
        <v>CUMPLE</v>
      </c>
      <c r="AM62" s="242">
        <v>94665</v>
      </c>
      <c r="AN62" s="237" t="str">
        <f t="shared" si="59"/>
        <v>CUMPLE</v>
      </c>
      <c r="AO62" s="268">
        <v>95949</v>
      </c>
      <c r="AP62" s="267" t="str">
        <f t="shared" si="59"/>
        <v>CUMPLE</v>
      </c>
      <c r="AQ62" s="242">
        <v>95626</v>
      </c>
      <c r="AR62" s="237" t="str">
        <f t="shared" si="59"/>
        <v>CUMPLE</v>
      </c>
      <c r="AS62" s="242">
        <v>93978</v>
      </c>
      <c r="AT62" s="237" t="str">
        <f t="shared" si="59"/>
        <v>CUMPLE</v>
      </c>
      <c r="AU62" s="242">
        <v>95822</v>
      </c>
      <c r="AV62" s="237" t="str">
        <f t="shared" si="59"/>
        <v>CUMPLE</v>
      </c>
      <c r="AW62" s="242">
        <v>96116</v>
      </c>
      <c r="AX62" s="237" t="str">
        <f t="shared" si="59"/>
        <v>CUMPLE</v>
      </c>
      <c r="AY62" s="242">
        <v>95812</v>
      </c>
      <c r="AZ62" s="237" t="str">
        <f t="shared" si="59"/>
        <v>CUMPLE</v>
      </c>
      <c r="BA62" s="242">
        <v>93045</v>
      </c>
      <c r="BB62" s="237" t="str">
        <f t="shared" ref="BB62:BT66" si="60">+IF((ISBLANK(BA62))=$H$11,"VACIO",IF(AND(BA62&lt;=$G62,BA62&lt;&gt;0),"CUMPLE","NO CUMPLE"))</f>
        <v>CUMPLE</v>
      </c>
      <c r="BC62" s="242">
        <v>96997</v>
      </c>
      <c r="BD62" s="237" t="str">
        <f t="shared" si="60"/>
        <v>CUMPLE</v>
      </c>
      <c r="BE62" s="268">
        <v>97215</v>
      </c>
      <c r="BF62" s="267" t="str">
        <f t="shared" si="60"/>
        <v>CUMPLE</v>
      </c>
      <c r="BG62" s="242">
        <v>98098</v>
      </c>
      <c r="BH62" s="237" t="str">
        <f t="shared" si="60"/>
        <v>CUMPLE</v>
      </c>
      <c r="BI62" s="272">
        <v>95037</v>
      </c>
      <c r="BJ62" s="237" t="str">
        <f t="shared" si="60"/>
        <v>CUMPLE</v>
      </c>
      <c r="BK62" s="268">
        <v>96960</v>
      </c>
      <c r="BL62" s="267" t="str">
        <f t="shared" si="60"/>
        <v>CUMPLE</v>
      </c>
      <c r="BM62" s="242">
        <v>95704</v>
      </c>
      <c r="BN62" s="237" t="str">
        <f t="shared" si="60"/>
        <v>CUMPLE</v>
      </c>
      <c r="BO62" s="268">
        <v>94687</v>
      </c>
      <c r="BP62" s="267" t="str">
        <f t="shared" si="60"/>
        <v>CUMPLE</v>
      </c>
      <c r="BQ62" s="242">
        <v>94665</v>
      </c>
      <c r="BR62" s="237" t="str">
        <f t="shared" si="60"/>
        <v>CUMPLE</v>
      </c>
      <c r="BS62" s="242">
        <v>95015</v>
      </c>
      <c r="BT62" s="237" t="str">
        <f t="shared" si="60"/>
        <v>CUMPLE</v>
      </c>
    </row>
    <row r="63" spans="1:72" x14ac:dyDescent="0.25">
      <c r="A63" s="173"/>
      <c r="B63" s="175">
        <f>+B62+1</f>
        <v>42</v>
      </c>
      <c r="C63" s="180" t="s">
        <v>90</v>
      </c>
      <c r="D63" s="174" t="s">
        <v>87</v>
      </c>
      <c r="E63" s="65" t="s">
        <v>16</v>
      </c>
      <c r="F63" s="65">
        <v>28</v>
      </c>
      <c r="G63" s="247">
        <v>11696</v>
      </c>
      <c r="H63" s="227">
        <f t="shared" si="32"/>
        <v>327488</v>
      </c>
      <c r="I63" s="242">
        <v>11555</v>
      </c>
      <c r="J63" s="237" t="str">
        <f t="shared" si="33"/>
        <v>CUMPLE</v>
      </c>
      <c r="K63" s="242">
        <v>11052</v>
      </c>
      <c r="L63" s="237" t="str">
        <f t="shared" si="59"/>
        <v>CUMPLE</v>
      </c>
      <c r="M63" s="242">
        <v>11310</v>
      </c>
      <c r="N63" s="237" t="str">
        <f t="shared" si="59"/>
        <v>CUMPLE</v>
      </c>
      <c r="O63" s="242">
        <v>11256</v>
      </c>
      <c r="P63" s="237" t="str">
        <f t="shared" si="59"/>
        <v>CUMPLE</v>
      </c>
      <c r="Q63" s="242">
        <v>11376</v>
      </c>
      <c r="R63" s="237" t="str">
        <f t="shared" si="59"/>
        <v>CUMPLE</v>
      </c>
      <c r="S63" s="242">
        <v>11266</v>
      </c>
      <c r="T63" s="237" t="str">
        <f t="shared" si="59"/>
        <v>CUMPLE</v>
      </c>
      <c r="U63" s="268">
        <v>11333</v>
      </c>
      <c r="V63" s="267" t="str">
        <f t="shared" si="59"/>
        <v>CUMPLE</v>
      </c>
      <c r="W63" s="242">
        <v>10994</v>
      </c>
      <c r="X63" s="237" t="str">
        <f t="shared" si="59"/>
        <v>CUMPLE</v>
      </c>
      <c r="Y63" s="268">
        <v>11420</v>
      </c>
      <c r="Z63" s="267" t="str">
        <f t="shared" si="59"/>
        <v>CUMPLE</v>
      </c>
      <c r="AA63" s="242">
        <v>11404</v>
      </c>
      <c r="AB63" s="237" t="str">
        <f t="shared" si="59"/>
        <v>CUMPLE</v>
      </c>
      <c r="AC63" s="268">
        <v>10526</v>
      </c>
      <c r="AD63" s="267" t="str">
        <f t="shared" si="59"/>
        <v>CUMPLE</v>
      </c>
      <c r="AE63" s="242">
        <v>11346</v>
      </c>
      <c r="AF63" s="237" t="str">
        <f t="shared" si="59"/>
        <v>CUMPLE</v>
      </c>
      <c r="AG63" s="268">
        <v>11266</v>
      </c>
      <c r="AH63" s="267" t="str">
        <f t="shared" si="59"/>
        <v>CUMPLE</v>
      </c>
      <c r="AI63" s="268">
        <v>11696</v>
      </c>
      <c r="AJ63" s="267" t="str">
        <f t="shared" si="59"/>
        <v>CUMPLE</v>
      </c>
      <c r="AK63" s="242">
        <v>11377</v>
      </c>
      <c r="AL63" s="237" t="str">
        <f t="shared" si="59"/>
        <v>CUMPLE</v>
      </c>
      <c r="AM63" s="242">
        <v>11287</v>
      </c>
      <c r="AN63" s="237" t="str">
        <f t="shared" si="59"/>
        <v>CUMPLE</v>
      </c>
      <c r="AO63" s="268">
        <v>11439</v>
      </c>
      <c r="AP63" s="267" t="str">
        <f t="shared" si="59"/>
        <v>CUMPLE</v>
      </c>
      <c r="AQ63" s="242">
        <v>11401</v>
      </c>
      <c r="AR63" s="237" t="str">
        <f t="shared" si="59"/>
        <v>CUMPLE</v>
      </c>
      <c r="AS63" s="242">
        <v>11205</v>
      </c>
      <c r="AT63" s="237" t="str">
        <f t="shared" si="59"/>
        <v>CUMPLE</v>
      </c>
      <c r="AU63" s="242">
        <v>11425</v>
      </c>
      <c r="AV63" s="237" t="str">
        <f t="shared" si="59"/>
        <v>CUMPLE</v>
      </c>
      <c r="AW63" s="242">
        <v>11460</v>
      </c>
      <c r="AX63" s="237" t="str">
        <f t="shared" si="59"/>
        <v>CUMPLE</v>
      </c>
      <c r="AY63" s="242">
        <v>11423</v>
      </c>
      <c r="AZ63" s="237" t="str">
        <f t="shared" si="59"/>
        <v>CUMPLE</v>
      </c>
      <c r="BA63" s="242">
        <v>11093</v>
      </c>
      <c r="BB63" s="237" t="str">
        <f t="shared" si="60"/>
        <v>CUMPLE</v>
      </c>
      <c r="BC63" s="242">
        <v>11565</v>
      </c>
      <c r="BD63" s="237" t="str">
        <f t="shared" si="60"/>
        <v>CUMPLE</v>
      </c>
      <c r="BE63" s="268">
        <v>11591</v>
      </c>
      <c r="BF63" s="267" t="str">
        <f t="shared" si="60"/>
        <v>CUMPLE</v>
      </c>
      <c r="BG63" s="242">
        <v>11696</v>
      </c>
      <c r="BH63" s="237" t="str">
        <f t="shared" si="60"/>
        <v>CUMPLE</v>
      </c>
      <c r="BI63" s="272">
        <v>11331</v>
      </c>
      <c r="BJ63" s="237" t="str">
        <f t="shared" si="60"/>
        <v>CUMPLE</v>
      </c>
      <c r="BK63" s="268">
        <v>11560</v>
      </c>
      <c r="BL63" s="267" t="str">
        <f t="shared" si="60"/>
        <v>CUMPLE</v>
      </c>
      <c r="BM63" s="242">
        <v>11411</v>
      </c>
      <c r="BN63" s="237" t="str">
        <f t="shared" si="60"/>
        <v>CUMPLE</v>
      </c>
      <c r="BO63" s="268">
        <v>11289</v>
      </c>
      <c r="BP63" s="267" t="str">
        <f t="shared" si="60"/>
        <v>CUMPLE</v>
      </c>
      <c r="BQ63" s="242">
        <v>11287</v>
      </c>
      <c r="BR63" s="237" t="str">
        <f t="shared" si="60"/>
        <v>CUMPLE</v>
      </c>
      <c r="BS63" s="242">
        <v>11328</v>
      </c>
      <c r="BT63" s="237" t="str">
        <f t="shared" si="60"/>
        <v>CUMPLE</v>
      </c>
    </row>
    <row r="64" spans="1:72" x14ac:dyDescent="0.25">
      <c r="A64" s="173"/>
      <c r="B64" s="175">
        <f t="shared" ref="B64:B66" si="61">+B63+1</f>
        <v>43</v>
      </c>
      <c r="C64" s="180" t="s">
        <v>91</v>
      </c>
      <c r="D64" s="174" t="s">
        <v>88</v>
      </c>
      <c r="E64" s="65" t="s">
        <v>13</v>
      </c>
      <c r="F64" s="65">
        <v>3.78</v>
      </c>
      <c r="G64" s="247">
        <v>880800</v>
      </c>
      <c r="H64" s="227">
        <f t="shared" si="32"/>
        <v>3329424</v>
      </c>
      <c r="I64" s="242">
        <v>870230</v>
      </c>
      <c r="J64" s="237" t="str">
        <f t="shared" si="33"/>
        <v>CUMPLE</v>
      </c>
      <c r="K64" s="242">
        <v>832356</v>
      </c>
      <c r="L64" s="237" t="str">
        <f t="shared" si="59"/>
        <v>CUMPLE</v>
      </c>
      <c r="M64" s="242">
        <v>851734</v>
      </c>
      <c r="N64" s="237" t="str">
        <f t="shared" si="59"/>
        <v>CUMPLE</v>
      </c>
      <c r="O64" s="242">
        <v>847668</v>
      </c>
      <c r="P64" s="237" t="str">
        <f t="shared" si="59"/>
        <v>CUMPLE</v>
      </c>
      <c r="Q64" s="242">
        <v>856701</v>
      </c>
      <c r="R64" s="237" t="str">
        <f t="shared" si="59"/>
        <v>CUMPLE</v>
      </c>
      <c r="S64" s="242">
        <v>848436</v>
      </c>
      <c r="T64" s="237" t="str">
        <f t="shared" si="59"/>
        <v>CUMPLE</v>
      </c>
      <c r="U64" s="268">
        <v>853495</v>
      </c>
      <c r="V64" s="267" t="str">
        <f t="shared" si="59"/>
        <v>CUMPLE</v>
      </c>
      <c r="W64" s="242">
        <v>827952</v>
      </c>
      <c r="X64" s="237" t="str">
        <f t="shared" si="59"/>
        <v>CUMPLE</v>
      </c>
      <c r="Y64" s="268">
        <v>860040</v>
      </c>
      <c r="Z64" s="267" t="str">
        <f t="shared" si="59"/>
        <v>CUMPLE</v>
      </c>
      <c r="AA64" s="242">
        <v>858780</v>
      </c>
      <c r="AB64" s="237" t="str">
        <f t="shared" si="59"/>
        <v>CUMPLE</v>
      </c>
      <c r="AC64" s="268">
        <v>792721</v>
      </c>
      <c r="AD64" s="267" t="str">
        <f t="shared" si="59"/>
        <v>CUMPLE</v>
      </c>
      <c r="AE64" s="242">
        <v>854464</v>
      </c>
      <c r="AF64" s="237" t="str">
        <f t="shared" si="59"/>
        <v>CUMPLE</v>
      </c>
      <c r="AG64" s="268">
        <v>848387</v>
      </c>
      <c r="AH64" s="267" t="str">
        <f t="shared" si="59"/>
        <v>CUMPLE</v>
      </c>
      <c r="AI64" s="268">
        <v>880800</v>
      </c>
      <c r="AJ64" s="267" t="str">
        <f t="shared" si="59"/>
        <v>CUMPLE</v>
      </c>
      <c r="AK64" s="242">
        <v>856754</v>
      </c>
      <c r="AL64" s="237" t="str">
        <f t="shared" si="59"/>
        <v>CUMPLE</v>
      </c>
      <c r="AM64" s="242">
        <v>849972</v>
      </c>
      <c r="AN64" s="237" t="str">
        <f t="shared" si="59"/>
        <v>CUMPLE</v>
      </c>
      <c r="AO64" s="268">
        <v>861510</v>
      </c>
      <c r="AP64" s="267" t="str">
        <f t="shared" si="59"/>
        <v>CUMPLE</v>
      </c>
      <c r="AQ64" s="242">
        <v>858604</v>
      </c>
      <c r="AR64" s="237" t="str">
        <f t="shared" si="59"/>
        <v>CUMPLE</v>
      </c>
      <c r="AS64" s="242">
        <v>843806</v>
      </c>
      <c r="AT64" s="237" t="str">
        <f t="shared" si="59"/>
        <v>CUMPLE</v>
      </c>
      <c r="AU64" s="242">
        <v>860365</v>
      </c>
      <c r="AV64" s="237" t="str">
        <f t="shared" si="59"/>
        <v>CUMPLE</v>
      </c>
      <c r="AW64" s="242">
        <v>863008</v>
      </c>
      <c r="AX64" s="237" t="str">
        <f t="shared" si="59"/>
        <v>CUMPLE</v>
      </c>
      <c r="AY64" s="242">
        <v>860277</v>
      </c>
      <c r="AZ64" s="237" t="str">
        <f t="shared" si="59"/>
        <v>CUMPLE</v>
      </c>
      <c r="BA64" s="242">
        <v>835438</v>
      </c>
      <c r="BB64" s="237" t="str">
        <f t="shared" si="60"/>
        <v>CUMPLE</v>
      </c>
      <c r="BC64" s="242">
        <v>870912</v>
      </c>
      <c r="BD64" s="237" t="str">
        <f t="shared" si="60"/>
        <v>CUMPLE</v>
      </c>
      <c r="BE64" s="268">
        <v>872873</v>
      </c>
      <c r="BF64" s="267" t="str">
        <f t="shared" si="60"/>
        <v>CUMPLE</v>
      </c>
      <c r="BG64" s="242">
        <v>880800</v>
      </c>
      <c r="BH64" s="237" t="str">
        <f t="shared" si="60"/>
        <v>CUMPLE</v>
      </c>
      <c r="BI64" s="272">
        <v>853319</v>
      </c>
      <c r="BJ64" s="237" t="str">
        <f t="shared" si="60"/>
        <v>CUMPLE</v>
      </c>
      <c r="BK64" s="268">
        <v>870583</v>
      </c>
      <c r="BL64" s="267" t="str">
        <f t="shared" si="60"/>
        <v>CUMPLE</v>
      </c>
      <c r="BM64" s="242">
        <v>859308</v>
      </c>
      <c r="BN64" s="237" t="str">
        <f t="shared" si="60"/>
        <v>CUMPLE</v>
      </c>
      <c r="BO64" s="268">
        <v>850174</v>
      </c>
      <c r="BP64" s="267" t="str">
        <f t="shared" si="60"/>
        <v>CUMPLE</v>
      </c>
      <c r="BQ64" s="242">
        <v>849972</v>
      </c>
      <c r="BR64" s="237" t="str">
        <f t="shared" si="60"/>
        <v>CUMPLE</v>
      </c>
      <c r="BS64" s="242">
        <v>853116</v>
      </c>
      <c r="BT64" s="237" t="str">
        <f t="shared" si="60"/>
        <v>CUMPLE</v>
      </c>
    </row>
    <row r="65" spans="1:72" x14ac:dyDescent="0.25">
      <c r="A65" s="173"/>
      <c r="B65" s="175">
        <f t="shared" si="61"/>
        <v>44</v>
      </c>
      <c r="C65" s="180">
        <v>11774</v>
      </c>
      <c r="D65" s="174" t="s">
        <v>245</v>
      </c>
      <c r="E65" s="65" t="s">
        <v>191</v>
      </c>
      <c r="F65" s="65">
        <v>2845.85</v>
      </c>
      <c r="G65" s="247">
        <v>3349</v>
      </c>
      <c r="H65" s="227">
        <f t="shared" si="32"/>
        <v>9530751.6500000004</v>
      </c>
      <c r="I65" s="242">
        <v>3308</v>
      </c>
      <c r="J65" s="237" t="str">
        <f t="shared" si="33"/>
        <v>CUMPLE</v>
      </c>
      <c r="K65" s="242">
        <v>3164</v>
      </c>
      <c r="L65" s="237" t="str">
        <f t="shared" si="59"/>
        <v>CUMPLE</v>
      </c>
      <c r="M65" s="242">
        <v>3238</v>
      </c>
      <c r="N65" s="237" t="str">
        <f t="shared" si="59"/>
        <v>CUMPLE</v>
      </c>
      <c r="O65" s="242">
        <v>3223</v>
      </c>
      <c r="P65" s="237" t="str">
        <f t="shared" si="59"/>
        <v>CUMPLE</v>
      </c>
      <c r="Q65" s="242">
        <v>3257</v>
      </c>
      <c r="R65" s="237" t="str">
        <f t="shared" si="59"/>
        <v>CUMPLE</v>
      </c>
      <c r="S65" s="242">
        <v>3226</v>
      </c>
      <c r="T65" s="237" t="str">
        <f t="shared" si="59"/>
        <v>CUMPLE</v>
      </c>
      <c r="U65" s="268">
        <v>3245</v>
      </c>
      <c r="V65" s="267" t="str">
        <f t="shared" si="59"/>
        <v>CUMPLE</v>
      </c>
      <c r="W65" s="242">
        <v>3148</v>
      </c>
      <c r="X65" s="237" t="str">
        <f t="shared" si="59"/>
        <v>CUMPLE</v>
      </c>
      <c r="Y65" s="268">
        <v>3270</v>
      </c>
      <c r="Z65" s="267" t="str">
        <f t="shared" si="59"/>
        <v>CUMPLE</v>
      </c>
      <c r="AA65" s="242">
        <v>3265</v>
      </c>
      <c r="AB65" s="237" t="str">
        <f t="shared" si="59"/>
        <v>CUMPLE</v>
      </c>
      <c r="AC65" s="268">
        <v>3014</v>
      </c>
      <c r="AD65" s="267" t="str">
        <f t="shared" si="59"/>
        <v>CUMPLE</v>
      </c>
      <c r="AE65" s="242">
        <v>3249</v>
      </c>
      <c r="AF65" s="237" t="str">
        <f t="shared" si="59"/>
        <v>CUMPLE</v>
      </c>
      <c r="AG65" s="268">
        <v>3226</v>
      </c>
      <c r="AH65" s="267" t="str">
        <f t="shared" si="59"/>
        <v>CUMPLE</v>
      </c>
      <c r="AI65" s="268">
        <v>3349</v>
      </c>
      <c r="AJ65" s="267" t="str">
        <f t="shared" si="59"/>
        <v>CUMPLE</v>
      </c>
      <c r="AK65" s="242">
        <v>3258</v>
      </c>
      <c r="AL65" s="237" t="str">
        <f t="shared" si="59"/>
        <v>CUMPLE</v>
      </c>
      <c r="AM65" s="242">
        <v>3232</v>
      </c>
      <c r="AN65" s="237" t="str">
        <f t="shared" si="59"/>
        <v>CUMPLE</v>
      </c>
      <c r="AO65" s="268">
        <v>3275</v>
      </c>
      <c r="AP65" s="267" t="str">
        <f t="shared" si="59"/>
        <v>CUMPLE</v>
      </c>
      <c r="AQ65" s="242">
        <v>3265</v>
      </c>
      <c r="AR65" s="237" t="str">
        <f t="shared" si="59"/>
        <v>CUMPLE</v>
      </c>
      <c r="AS65" s="242">
        <v>3208</v>
      </c>
      <c r="AT65" s="237" t="str">
        <f t="shared" si="59"/>
        <v>CUMPLE</v>
      </c>
      <c r="AU65" s="242">
        <v>3271</v>
      </c>
      <c r="AV65" s="237" t="str">
        <f t="shared" si="59"/>
        <v>CUMPLE</v>
      </c>
      <c r="AW65" s="242">
        <v>3281</v>
      </c>
      <c r="AX65" s="237" t="str">
        <f t="shared" si="59"/>
        <v>CUMPLE</v>
      </c>
      <c r="AY65" s="242">
        <v>3271</v>
      </c>
      <c r="AZ65" s="237" t="str">
        <f t="shared" si="59"/>
        <v>CUMPLE</v>
      </c>
      <c r="BA65" s="242">
        <v>3176</v>
      </c>
      <c r="BB65" s="237" t="str">
        <f t="shared" si="60"/>
        <v>CUMPLE</v>
      </c>
      <c r="BC65" s="242">
        <v>3311</v>
      </c>
      <c r="BD65" s="237" t="str">
        <f t="shared" si="60"/>
        <v>CUMPLE</v>
      </c>
      <c r="BE65" s="268">
        <v>3319</v>
      </c>
      <c r="BF65" s="267" t="str">
        <f t="shared" si="60"/>
        <v>CUMPLE</v>
      </c>
      <c r="BG65" s="242">
        <v>3349</v>
      </c>
      <c r="BH65" s="237" t="str">
        <f t="shared" si="60"/>
        <v>CUMPLE</v>
      </c>
      <c r="BI65" s="272">
        <v>3245</v>
      </c>
      <c r="BJ65" s="237" t="str">
        <f t="shared" si="60"/>
        <v>CUMPLE</v>
      </c>
      <c r="BK65" s="268">
        <v>3310</v>
      </c>
      <c r="BL65" s="267" t="str">
        <f t="shared" si="60"/>
        <v>CUMPLE</v>
      </c>
      <c r="BM65" s="242">
        <v>3267</v>
      </c>
      <c r="BN65" s="237" t="str">
        <f t="shared" si="60"/>
        <v>CUMPLE</v>
      </c>
      <c r="BO65" s="268">
        <v>3232</v>
      </c>
      <c r="BP65" s="267" t="str">
        <f t="shared" si="60"/>
        <v>CUMPLE</v>
      </c>
      <c r="BQ65" s="242">
        <v>3232</v>
      </c>
      <c r="BR65" s="237" t="str">
        <f t="shared" si="60"/>
        <v>CUMPLE</v>
      </c>
      <c r="BS65" s="242">
        <v>3244</v>
      </c>
      <c r="BT65" s="237" t="str">
        <f t="shared" si="60"/>
        <v>CUMPLE</v>
      </c>
    </row>
    <row r="66" spans="1:72" x14ac:dyDescent="0.25">
      <c r="A66" s="173"/>
      <c r="B66" s="175">
        <f t="shared" si="61"/>
        <v>45</v>
      </c>
      <c r="C66" s="180">
        <v>14536</v>
      </c>
      <c r="D66" s="174" t="s">
        <v>278</v>
      </c>
      <c r="E66" s="65" t="s">
        <v>277</v>
      </c>
      <c r="F66" s="65">
        <v>32</v>
      </c>
      <c r="G66" s="247">
        <v>66978</v>
      </c>
      <c r="H66" s="227">
        <f t="shared" si="32"/>
        <v>2143296</v>
      </c>
      <c r="I66" s="242">
        <v>66174</v>
      </c>
      <c r="J66" s="237" t="str">
        <f t="shared" si="33"/>
        <v>CUMPLE</v>
      </c>
      <c r="K66" s="242">
        <v>63294</v>
      </c>
      <c r="L66" s="237" t="str">
        <f t="shared" si="59"/>
        <v>CUMPLE</v>
      </c>
      <c r="M66" s="242">
        <v>64768</v>
      </c>
      <c r="N66" s="237" t="str">
        <f t="shared" si="59"/>
        <v>CUMPLE</v>
      </c>
      <c r="O66" s="242">
        <v>64459</v>
      </c>
      <c r="P66" s="237" t="str">
        <f t="shared" si="59"/>
        <v>CUMPLE</v>
      </c>
      <c r="Q66" s="242">
        <v>65145</v>
      </c>
      <c r="R66" s="237" t="str">
        <f t="shared" si="59"/>
        <v>CUMPLE</v>
      </c>
      <c r="S66" s="242">
        <v>64517</v>
      </c>
      <c r="T66" s="237" t="str">
        <f t="shared" si="59"/>
        <v>CUMPLE</v>
      </c>
      <c r="U66" s="268">
        <v>64902</v>
      </c>
      <c r="V66" s="267" t="str">
        <f t="shared" si="59"/>
        <v>CUMPLE</v>
      </c>
      <c r="W66" s="242">
        <v>62959</v>
      </c>
      <c r="X66" s="237" t="str">
        <f t="shared" si="59"/>
        <v>CUMPLE</v>
      </c>
      <c r="Y66" s="268">
        <v>65399</v>
      </c>
      <c r="Z66" s="267" t="str">
        <f t="shared" si="59"/>
        <v>CUMPLE</v>
      </c>
      <c r="AA66" s="242">
        <v>65304</v>
      </c>
      <c r="AB66" s="237" t="str">
        <f t="shared" si="59"/>
        <v>CUMPLE</v>
      </c>
      <c r="AC66" s="268">
        <v>60280</v>
      </c>
      <c r="AD66" s="267" t="str">
        <f t="shared" si="59"/>
        <v>CUMPLE</v>
      </c>
      <c r="AE66" s="242">
        <v>64975</v>
      </c>
      <c r="AF66" s="237" t="str">
        <f t="shared" si="59"/>
        <v>CUMPLE</v>
      </c>
      <c r="AG66" s="268">
        <v>64513</v>
      </c>
      <c r="AH66" s="267" t="str">
        <f t="shared" si="59"/>
        <v>CUMPLE</v>
      </c>
      <c r="AI66" s="268">
        <v>66978</v>
      </c>
      <c r="AJ66" s="267" t="str">
        <f t="shared" si="59"/>
        <v>CUMPLE</v>
      </c>
      <c r="AK66" s="242">
        <v>65150</v>
      </c>
      <c r="AL66" s="237" t="str">
        <f t="shared" si="59"/>
        <v>CUMPLE</v>
      </c>
      <c r="AM66" s="242">
        <v>64634</v>
      </c>
      <c r="AN66" s="237" t="str">
        <f t="shared" si="59"/>
        <v>CUMPLE</v>
      </c>
      <c r="AO66" s="268">
        <v>65511</v>
      </c>
      <c r="AP66" s="267" t="str">
        <f t="shared" si="59"/>
        <v>CUMPLE</v>
      </c>
      <c r="AQ66" s="242">
        <v>65290</v>
      </c>
      <c r="AR66" s="237" t="str">
        <f t="shared" si="59"/>
        <v>CUMPLE</v>
      </c>
      <c r="AS66" s="242">
        <v>64165</v>
      </c>
      <c r="AT66" s="237" t="str">
        <f t="shared" si="59"/>
        <v>CUMPLE</v>
      </c>
      <c r="AU66" s="242">
        <v>65424</v>
      </c>
      <c r="AV66" s="237" t="str">
        <f t="shared" si="59"/>
        <v>CUMPLE</v>
      </c>
      <c r="AW66" s="242">
        <v>65625</v>
      </c>
      <c r="AX66" s="237" t="str">
        <f t="shared" si="59"/>
        <v>CUMPLE</v>
      </c>
      <c r="AY66" s="242">
        <v>65417</v>
      </c>
      <c r="AZ66" s="237" t="str">
        <f t="shared" si="59"/>
        <v>CUMPLE</v>
      </c>
      <c r="BA66" s="242">
        <v>63528</v>
      </c>
      <c r="BB66" s="237" t="str">
        <f t="shared" si="60"/>
        <v>CUMPLE</v>
      </c>
      <c r="BC66" s="242">
        <v>66226</v>
      </c>
      <c r="BD66" s="237" t="str">
        <f t="shared" si="60"/>
        <v>CUMPLE</v>
      </c>
      <c r="BE66" s="268">
        <v>66375</v>
      </c>
      <c r="BF66" s="267" t="str">
        <f t="shared" si="60"/>
        <v>CUMPLE</v>
      </c>
      <c r="BG66" s="242">
        <v>66978</v>
      </c>
      <c r="BH66" s="237" t="str">
        <f t="shared" si="60"/>
        <v>CUMPLE</v>
      </c>
      <c r="BI66" s="272">
        <v>64888</v>
      </c>
      <c r="BJ66" s="237" t="str">
        <f t="shared" si="60"/>
        <v>CUMPLE</v>
      </c>
      <c r="BK66" s="268">
        <v>66201</v>
      </c>
      <c r="BL66" s="267" t="str">
        <f t="shared" si="60"/>
        <v>CUMPLE</v>
      </c>
      <c r="BM66" s="242">
        <v>65344</v>
      </c>
      <c r="BN66" s="237" t="str">
        <f t="shared" si="60"/>
        <v>CUMPLE</v>
      </c>
      <c r="BO66" s="268">
        <v>64649</v>
      </c>
      <c r="BP66" s="267" t="str">
        <f t="shared" si="60"/>
        <v>CUMPLE</v>
      </c>
      <c r="BQ66" s="242">
        <v>64634</v>
      </c>
      <c r="BR66" s="237" t="str">
        <f t="shared" si="60"/>
        <v>CUMPLE</v>
      </c>
      <c r="BS66" s="242">
        <v>64873</v>
      </c>
      <c r="BT66" s="237" t="str">
        <f t="shared" si="60"/>
        <v>CUMPLE</v>
      </c>
    </row>
    <row r="67" spans="1:72" x14ac:dyDescent="0.25">
      <c r="A67" s="173"/>
      <c r="B67" s="218"/>
      <c r="C67" s="202" t="s">
        <v>4</v>
      </c>
      <c r="D67" s="214" t="s">
        <v>95</v>
      </c>
      <c r="E67" s="203" t="s">
        <v>5</v>
      </c>
      <c r="F67" s="203"/>
      <c r="G67" s="248"/>
      <c r="H67" s="228"/>
      <c r="I67" s="242"/>
      <c r="J67" s="237"/>
      <c r="K67" s="242"/>
      <c r="L67" s="237"/>
      <c r="M67" s="242"/>
      <c r="N67" s="237"/>
      <c r="O67" s="242"/>
      <c r="P67" s="237"/>
      <c r="Q67" s="242" t="s">
        <v>464</v>
      </c>
      <c r="R67" s="237"/>
      <c r="S67" s="242"/>
      <c r="T67" s="237"/>
      <c r="U67" s="268"/>
      <c r="V67" s="267"/>
      <c r="W67" s="242"/>
      <c r="X67" s="237"/>
      <c r="Y67" s="268" t="s">
        <v>464</v>
      </c>
      <c r="Z67" s="267"/>
      <c r="AA67" s="242"/>
      <c r="AB67" s="237"/>
      <c r="AC67" s="268"/>
      <c r="AD67" s="267"/>
      <c r="AE67" s="242"/>
      <c r="AF67" s="237"/>
      <c r="AG67" s="268"/>
      <c r="AH67" s="267"/>
      <c r="AI67" s="268"/>
      <c r="AJ67" s="267"/>
      <c r="AK67" s="242"/>
      <c r="AL67" s="237"/>
      <c r="AM67" s="242"/>
      <c r="AN67" s="237"/>
      <c r="AO67" s="268"/>
      <c r="AP67" s="267"/>
      <c r="AQ67" s="242"/>
      <c r="AR67" s="237"/>
      <c r="AS67" s="242"/>
      <c r="AT67" s="237"/>
      <c r="AU67" s="242"/>
      <c r="AV67" s="237"/>
      <c r="AW67" s="242"/>
      <c r="AX67" s="237"/>
      <c r="AY67" s="242"/>
      <c r="AZ67" s="237"/>
      <c r="BA67" s="242"/>
      <c r="BB67" s="237"/>
      <c r="BC67" s="242"/>
      <c r="BD67" s="237"/>
      <c r="BE67" s="268"/>
      <c r="BF67" s="267"/>
      <c r="BG67" s="242"/>
      <c r="BH67" s="237"/>
      <c r="BI67" s="272"/>
      <c r="BJ67" s="237"/>
      <c r="BK67" s="268"/>
      <c r="BL67" s="267"/>
      <c r="BM67" s="242"/>
      <c r="BN67" s="237"/>
      <c r="BO67" s="268"/>
      <c r="BP67" s="267"/>
      <c r="BQ67" s="242"/>
      <c r="BR67" s="237"/>
      <c r="BS67" s="242" t="s">
        <v>464</v>
      </c>
      <c r="BT67" s="237"/>
    </row>
    <row r="68" spans="1:72" x14ac:dyDescent="0.25">
      <c r="A68" s="173"/>
      <c r="B68" s="175">
        <f>+B66+1</f>
        <v>46</v>
      </c>
      <c r="C68" s="180" t="s">
        <v>22</v>
      </c>
      <c r="D68" s="174" t="s">
        <v>92</v>
      </c>
      <c r="E68" s="65" t="s">
        <v>16</v>
      </c>
      <c r="F68" s="65">
        <v>1508.4</v>
      </c>
      <c r="G68" s="247">
        <v>58784</v>
      </c>
      <c r="H68" s="227">
        <f t="shared" si="32"/>
        <v>88669785.600000009</v>
      </c>
      <c r="I68" s="242">
        <v>58078</v>
      </c>
      <c r="J68" s="237" t="str">
        <f t="shared" si="33"/>
        <v>CUMPLE</v>
      </c>
      <c r="K68" s="242">
        <v>55550</v>
      </c>
      <c r="L68" s="237" t="str">
        <f t="shared" ref="L68:AZ75" si="62">+IF((ISBLANK(K68))=$H$11,"VACIO",IF(AND(K68&lt;=$G68,K68&lt;&gt;0),"CUMPLE","NO CUMPLE"))</f>
        <v>CUMPLE</v>
      </c>
      <c r="M68" s="242">
        <v>56844</v>
      </c>
      <c r="N68" s="237" t="str">
        <f t="shared" si="62"/>
        <v>CUMPLE</v>
      </c>
      <c r="O68" s="242">
        <v>56573</v>
      </c>
      <c r="P68" s="237" t="str">
        <f t="shared" si="62"/>
        <v>CUMPLE</v>
      </c>
      <c r="Q68" s="242">
        <v>57176</v>
      </c>
      <c r="R68" s="237" t="str">
        <f t="shared" si="62"/>
        <v>CUMPLE</v>
      </c>
      <c r="S68" s="242">
        <v>56624</v>
      </c>
      <c r="T68" s="237" t="str">
        <f t="shared" si="62"/>
        <v>CUMPLE</v>
      </c>
      <c r="U68" s="268">
        <v>56962</v>
      </c>
      <c r="V68" s="267" t="str">
        <f t="shared" si="62"/>
        <v>CUMPLE</v>
      </c>
      <c r="W68" s="242">
        <v>55257</v>
      </c>
      <c r="X68" s="237" t="str">
        <f t="shared" si="62"/>
        <v>CUMPLE</v>
      </c>
      <c r="Y68" s="268">
        <v>57399</v>
      </c>
      <c r="Z68" s="267" t="str">
        <f t="shared" si="62"/>
        <v>CUMPLE</v>
      </c>
      <c r="AA68" s="242">
        <v>57314</v>
      </c>
      <c r="AB68" s="237" t="str">
        <f t="shared" si="62"/>
        <v>CUMPLE</v>
      </c>
      <c r="AC68" s="268">
        <v>52906</v>
      </c>
      <c r="AD68" s="267" t="str">
        <f t="shared" si="62"/>
        <v>CUMPLE</v>
      </c>
      <c r="AE68" s="242">
        <v>57026</v>
      </c>
      <c r="AF68" s="237" t="str">
        <f t="shared" si="62"/>
        <v>CUMPLE</v>
      </c>
      <c r="AG68" s="268">
        <v>56621</v>
      </c>
      <c r="AH68" s="267" t="str">
        <f t="shared" si="62"/>
        <v>CUMPLE</v>
      </c>
      <c r="AI68" s="268">
        <v>58784</v>
      </c>
      <c r="AJ68" s="267" t="str">
        <f t="shared" si="62"/>
        <v>CUMPLE</v>
      </c>
      <c r="AK68" s="242">
        <v>57179</v>
      </c>
      <c r="AL68" s="237" t="str">
        <f t="shared" si="62"/>
        <v>CUMPLE</v>
      </c>
      <c r="AM68" s="242">
        <v>56727</v>
      </c>
      <c r="AN68" s="237" t="str">
        <f t="shared" si="62"/>
        <v>CUMPLE</v>
      </c>
      <c r="AO68" s="268">
        <v>57496</v>
      </c>
      <c r="AP68" s="267" t="str">
        <f t="shared" si="62"/>
        <v>CUMPLE</v>
      </c>
      <c r="AQ68" s="242">
        <v>57602</v>
      </c>
      <c r="AR68" s="237" t="str">
        <f t="shared" si="62"/>
        <v>CUMPLE</v>
      </c>
      <c r="AS68" s="242">
        <v>56315</v>
      </c>
      <c r="AT68" s="237" t="str">
        <f t="shared" si="62"/>
        <v>CUMPLE</v>
      </c>
      <c r="AU68" s="242">
        <v>57420</v>
      </c>
      <c r="AV68" s="237" t="str">
        <f t="shared" si="62"/>
        <v>CUMPLE</v>
      </c>
      <c r="AW68" s="242">
        <v>57597</v>
      </c>
      <c r="AX68" s="237" t="str">
        <f t="shared" si="62"/>
        <v>CUMPLE</v>
      </c>
      <c r="AY68" s="242">
        <v>57414</v>
      </c>
      <c r="AZ68" s="237" t="str">
        <f t="shared" si="62"/>
        <v>CUMPLE</v>
      </c>
      <c r="BA68" s="242">
        <v>55756</v>
      </c>
      <c r="BB68" s="237" t="str">
        <f t="shared" ref="BB68:BT74" si="63">+IF((ISBLANK(BA68))=$H$11,"VACIO",IF(AND(BA68&lt;=$G68,BA68&lt;&gt;0),"CUMPLE","NO CUMPLE"))</f>
        <v>CUMPLE</v>
      </c>
      <c r="BC68" s="242">
        <v>58124</v>
      </c>
      <c r="BD68" s="237" t="str">
        <f t="shared" si="63"/>
        <v>CUMPLE</v>
      </c>
      <c r="BE68" s="268">
        <v>58255</v>
      </c>
      <c r="BF68" s="267" t="str">
        <f t="shared" si="63"/>
        <v>CUMPLE</v>
      </c>
      <c r="BG68" s="242">
        <v>56250</v>
      </c>
      <c r="BH68" s="237" t="str">
        <f t="shared" si="63"/>
        <v>CUMPLE</v>
      </c>
      <c r="BI68" s="272">
        <v>56950</v>
      </c>
      <c r="BJ68" s="237" t="str">
        <f t="shared" si="63"/>
        <v>CUMPLE</v>
      </c>
      <c r="BK68" s="268">
        <v>58102</v>
      </c>
      <c r="BL68" s="267" t="str">
        <f t="shared" si="63"/>
        <v>CUMPLE</v>
      </c>
      <c r="BM68" s="242">
        <v>57350</v>
      </c>
      <c r="BN68" s="237" t="str">
        <f t="shared" si="63"/>
        <v>CUMPLE</v>
      </c>
      <c r="BO68" s="268">
        <v>56740</v>
      </c>
      <c r="BP68" s="267" t="str">
        <f t="shared" si="63"/>
        <v>CUMPLE</v>
      </c>
      <c r="BQ68" s="242">
        <v>56727</v>
      </c>
      <c r="BR68" s="237" t="str">
        <f t="shared" si="63"/>
        <v>CUMPLE</v>
      </c>
      <c r="BS68" s="242">
        <v>56936</v>
      </c>
      <c r="BT68" s="237" t="str">
        <f t="shared" si="63"/>
        <v>CUMPLE</v>
      </c>
    </row>
    <row r="69" spans="1:72" x14ac:dyDescent="0.25">
      <c r="A69" s="173"/>
      <c r="B69" s="175">
        <f>+B68+1</f>
        <v>47</v>
      </c>
      <c r="C69" s="180" t="s">
        <v>39</v>
      </c>
      <c r="D69" s="174" t="s">
        <v>40</v>
      </c>
      <c r="E69" s="65" t="s">
        <v>16</v>
      </c>
      <c r="F69" s="65">
        <v>119.4</v>
      </c>
      <c r="G69" s="247">
        <v>65686</v>
      </c>
      <c r="H69" s="227">
        <f t="shared" si="32"/>
        <v>7842908.4000000004</v>
      </c>
      <c r="I69" s="242">
        <v>64897</v>
      </c>
      <c r="J69" s="237" t="str">
        <f t="shared" si="33"/>
        <v>CUMPLE</v>
      </c>
      <c r="K69" s="242">
        <v>62073</v>
      </c>
      <c r="L69" s="237" t="str">
        <f t="shared" si="62"/>
        <v>CUMPLE</v>
      </c>
      <c r="M69" s="242">
        <v>63518</v>
      </c>
      <c r="N69" s="237" t="str">
        <f t="shared" si="62"/>
        <v>CUMPLE</v>
      </c>
      <c r="O69" s="242">
        <v>63215</v>
      </c>
      <c r="P69" s="237" t="str">
        <f t="shared" si="62"/>
        <v>CUMPLE</v>
      </c>
      <c r="Q69" s="242">
        <v>63889</v>
      </c>
      <c r="R69" s="237" t="str">
        <f t="shared" si="62"/>
        <v>CUMPLE</v>
      </c>
      <c r="S69" s="242">
        <v>63272</v>
      </c>
      <c r="T69" s="237" t="str">
        <f t="shared" si="62"/>
        <v>CUMPLE</v>
      </c>
      <c r="U69" s="268">
        <v>63650</v>
      </c>
      <c r="V69" s="267" t="str">
        <f t="shared" si="62"/>
        <v>CUMPLE</v>
      </c>
      <c r="W69" s="242">
        <v>61745</v>
      </c>
      <c r="X69" s="237" t="str">
        <f t="shared" si="62"/>
        <v>CUMPLE</v>
      </c>
      <c r="Y69" s="268">
        <v>64138</v>
      </c>
      <c r="Z69" s="267" t="str">
        <f t="shared" si="62"/>
        <v>CUMPLE</v>
      </c>
      <c r="AA69" s="242">
        <v>64044</v>
      </c>
      <c r="AB69" s="237" t="str">
        <f t="shared" si="62"/>
        <v>CUMPLE</v>
      </c>
      <c r="AC69" s="268">
        <v>59117</v>
      </c>
      <c r="AD69" s="267" t="str">
        <f t="shared" si="62"/>
        <v>CUMPLE</v>
      </c>
      <c r="AE69" s="242">
        <v>63722</v>
      </c>
      <c r="AF69" s="237" t="str">
        <f t="shared" si="62"/>
        <v>CUMPLE</v>
      </c>
      <c r="AG69" s="268">
        <v>63269</v>
      </c>
      <c r="AH69" s="267" t="str">
        <f t="shared" si="62"/>
        <v>CUMPLE</v>
      </c>
      <c r="AI69" s="268">
        <v>65686</v>
      </c>
      <c r="AJ69" s="267" t="str">
        <f t="shared" si="62"/>
        <v>CUMPLE</v>
      </c>
      <c r="AK69" s="242">
        <v>63893</v>
      </c>
      <c r="AL69" s="237" t="str">
        <f t="shared" si="62"/>
        <v>CUMPLE</v>
      </c>
      <c r="AM69" s="242">
        <v>63387</v>
      </c>
      <c r="AN69" s="237" t="str">
        <f t="shared" si="62"/>
        <v>CUMPLE</v>
      </c>
      <c r="AO69" s="268">
        <v>64247</v>
      </c>
      <c r="AP69" s="267" t="str">
        <f t="shared" si="62"/>
        <v>CUMPLE</v>
      </c>
      <c r="AQ69" s="242">
        <v>64031</v>
      </c>
      <c r="AR69" s="237" t="str">
        <f t="shared" si="62"/>
        <v>CUMPLE</v>
      </c>
      <c r="AS69" s="242">
        <v>62927</v>
      </c>
      <c r="AT69" s="237" t="str">
        <f t="shared" si="62"/>
        <v>CUMPLE</v>
      </c>
      <c r="AU69" s="242">
        <v>64162</v>
      </c>
      <c r="AV69" s="237" t="str">
        <f t="shared" si="62"/>
        <v>CUMPLE</v>
      </c>
      <c r="AW69" s="242">
        <v>64359</v>
      </c>
      <c r="AX69" s="237" t="str">
        <f t="shared" si="62"/>
        <v>CUMPLE</v>
      </c>
      <c r="AY69" s="242">
        <v>64156</v>
      </c>
      <c r="AZ69" s="237" t="str">
        <f t="shared" si="62"/>
        <v>CUMPLE</v>
      </c>
      <c r="BA69" s="242">
        <v>62303</v>
      </c>
      <c r="BB69" s="237" t="str">
        <f t="shared" si="63"/>
        <v>CUMPLE</v>
      </c>
      <c r="BC69" s="242">
        <v>64949</v>
      </c>
      <c r="BD69" s="237" t="str">
        <f t="shared" si="63"/>
        <v>CUMPLE</v>
      </c>
      <c r="BE69" s="268">
        <v>65095</v>
      </c>
      <c r="BF69" s="267" t="str">
        <f t="shared" si="63"/>
        <v>CUMPLE</v>
      </c>
      <c r="BG69" s="242">
        <v>65686</v>
      </c>
      <c r="BH69" s="237" t="str">
        <f t="shared" si="63"/>
        <v>CUMPLE</v>
      </c>
      <c r="BI69" s="272">
        <v>63637</v>
      </c>
      <c r="BJ69" s="237" t="str">
        <f t="shared" si="63"/>
        <v>CUMPLE</v>
      </c>
      <c r="BK69" s="268">
        <v>64924</v>
      </c>
      <c r="BL69" s="267" t="str">
        <f t="shared" si="63"/>
        <v>CUMPLE</v>
      </c>
      <c r="BM69" s="242">
        <v>64083</v>
      </c>
      <c r="BN69" s="237" t="str">
        <f t="shared" si="63"/>
        <v>CUMPLE</v>
      </c>
      <c r="BO69" s="268">
        <v>63402</v>
      </c>
      <c r="BP69" s="267" t="str">
        <f t="shared" si="63"/>
        <v>CUMPLE</v>
      </c>
      <c r="BQ69" s="242">
        <v>63387</v>
      </c>
      <c r="BR69" s="237" t="str">
        <f t="shared" si="63"/>
        <v>CUMPLE</v>
      </c>
      <c r="BS69" s="242">
        <v>63621</v>
      </c>
      <c r="BT69" s="237" t="str">
        <f t="shared" si="63"/>
        <v>CUMPLE</v>
      </c>
    </row>
    <row r="70" spans="1:72" x14ac:dyDescent="0.25">
      <c r="A70" s="173"/>
      <c r="B70" s="175">
        <f t="shared" ref="B70:B76" si="64">+B69+1</f>
        <v>48</v>
      </c>
      <c r="C70" s="180" t="s">
        <v>94</v>
      </c>
      <c r="D70" s="174" t="s">
        <v>93</v>
      </c>
      <c r="E70" s="65" t="s">
        <v>33</v>
      </c>
      <c r="F70" s="65">
        <v>16</v>
      </c>
      <c r="G70" s="247">
        <v>71459</v>
      </c>
      <c r="H70" s="227">
        <f t="shared" si="32"/>
        <v>1143344</v>
      </c>
      <c r="I70" s="242">
        <v>70601</v>
      </c>
      <c r="J70" s="237" t="str">
        <f t="shared" si="33"/>
        <v>CUMPLE</v>
      </c>
      <c r="K70" s="242">
        <v>67528</v>
      </c>
      <c r="L70" s="237" t="str">
        <f t="shared" si="62"/>
        <v>CUMPLE</v>
      </c>
      <c r="M70" s="242">
        <v>69101</v>
      </c>
      <c r="N70" s="237" t="str">
        <f t="shared" si="62"/>
        <v>CUMPLE</v>
      </c>
      <c r="O70" s="242">
        <v>68771</v>
      </c>
      <c r="P70" s="237" t="str">
        <f t="shared" si="62"/>
        <v>CUMPLE</v>
      </c>
      <c r="Q70" s="242">
        <v>69504</v>
      </c>
      <c r="R70" s="237" t="str">
        <f t="shared" si="62"/>
        <v>CUMPLE</v>
      </c>
      <c r="S70" s="242">
        <v>68833</v>
      </c>
      <c r="T70" s="237" t="str">
        <f t="shared" si="62"/>
        <v>CUMPLE</v>
      </c>
      <c r="U70" s="268">
        <v>69244</v>
      </c>
      <c r="V70" s="267" t="str">
        <f t="shared" si="62"/>
        <v>CUMPLE</v>
      </c>
      <c r="W70" s="242">
        <v>67171</v>
      </c>
      <c r="X70" s="237" t="str">
        <f t="shared" si="62"/>
        <v>CUMPLE</v>
      </c>
      <c r="Y70" s="268">
        <v>69775</v>
      </c>
      <c r="Z70" s="267" t="str">
        <f t="shared" si="62"/>
        <v>CUMPLE</v>
      </c>
      <c r="AA70" s="242">
        <v>69673</v>
      </c>
      <c r="AB70" s="237" t="str">
        <f t="shared" si="62"/>
        <v>CUMPLE</v>
      </c>
      <c r="AC70" s="268">
        <v>64313</v>
      </c>
      <c r="AD70" s="267" t="str">
        <f t="shared" si="62"/>
        <v>CUMPLE</v>
      </c>
      <c r="AE70" s="242">
        <v>69322</v>
      </c>
      <c r="AF70" s="237" t="str">
        <f t="shared" si="62"/>
        <v>CUMPLE</v>
      </c>
      <c r="AG70" s="268">
        <v>68829</v>
      </c>
      <c r="AH70" s="267" t="str">
        <f t="shared" si="62"/>
        <v>CUMPLE</v>
      </c>
      <c r="AI70" s="268">
        <v>71459</v>
      </c>
      <c r="AJ70" s="267" t="str">
        <f t="shared" si="62"/>
        <v>CUMPLE</v>
      </c>
      <c r="AK70" s="242">
        <v>69508</v>
      </c>
      <c r="AL70" s="237" t="str">
        <f t="shared" si="62"/>
        <v>CUMPLE</v>
      </c>
      <c r="AM70" s="242">
        <v>68958</v>
      </c>
      <c r="AN70" s="237" t="str">
        <f t="shared" si="62"/>
        <v>CUMPLE</v>
      </c>
      <c r="AO70" s="268">
        <v>69894</v>
      </c>
      <c r="AP70" s="267" t="str">
        <f t="shared" si="62"/>
        <v>CUMPLE</v>
      </c>
      <c r="AQ70" s="242">
        <v>69658</v>
      </c>
      <c r="AR70" s="237" t="str">
        <f t="shared" si="62"/>
        <v>CUMPLE</v>
      </c>
      <c r="AS70" s="242">
        <v>68458</v>
      </c>
      <c r="AT70" s="237" t="str">
        <f t="shared" si="62"/>
        <v>CUMPLE</v>
      </c>
      <c r="AU70" s="242">
        <v>69801</v>
      </c>
      <c r="AV70" s="237" t="str">
        <f t="shared" si="62"/>
        <v>CUMPLE</v>
      </c>
      <c r="AW70" s="242">
        <v>70016</v>
      </c>
      <c r="AX70" s="237" t="str">
        <f t="shared" si="62"/>
        <v>CUMPLE</v>
      </c>
      <c r="AY70" s="242">
        <v>69794</v>
      </c>
      <c r="AZ70" s="237" t="str">
        <f t="shared" si="62"/>
        <v>CUMPLE</v>
      </c>
      <c r="BA70" s="242">
        <v>67778</v>
      </c>
      <c r="BB70" s="237" t="str">
        <f t="shared" si="63"/>
        <v>CUMPLE</v>
      </c>
      <c r="BC70" s="242">
        <v>70657</v>
      </c>
      <c r="BD70" s="237" t="str">
        <f t="shared" si="63"/>
        <v>CUMPLE</v>
      </c>
      <c r="BE70" s="268">
        <v>70816</v>
      </c>
      <c r="BF70" s="267" t="str">
        <f t="shared" si="63"/>
        <v>CUMPLE</v>
      </c>
      <c r="BG70" s="242">
        <v>71459</v>
      </c>
      <c r="BH70" s="237" t="str">
        <f t="shared" si="63"/>
        <v>CUMPLE</v>
      </c>
      <c r="BI70" s="272">
        <v>69229</v>
      </c>
      <c r="BJ70" s="237" t="str">
        <f t="shared" si="63"/>
        <v>CUMPLE</v>
      </c>
      <c r="BK70" s="268">
        <v>70630</v>
      </c>
      <c r="BL70" s="267" t="str">
        <f t="shared" si="63"/>
        <v>CUMPLE</v>
      </c>
      <c r="BM70" s="242">
        <v>69715</v>
      </c>
      <c r="BN70" s="237" t="str">
        <f t="shared" si="63"/>
        <v>CUMPLE</v>
      </c>
      <c r="BO70" s="268">
        <v>68974</v>
      </c>
      <c r="BP70" s="267" t="str">
        <f t="shared" si="63"/>
        <v>CUMPLE</v>
      </c>
      <c r="BQ70" s="242">
        <v>68958</v>
      </c>
      <c r="BR70" s="237" t="str">
        <f t="shared" si="63"/>
        <v>CUMPLE</v>
      </c>
      <c r="BS70" s="242">
        <v>69213</v>
      </c>
      <c r="BT70" s="237" t="str">
        <f t="shared" si="63"/>
        <v>CUMPLE</v>
      </c>
    </row>
    <row r="71" spans="1:72" x14ac:dyDescent="0.25">
      <c r="A71" s="173"/>
      <c r="B71" s="175">
        <f t="shared" si="64"/>
        <v>49</v>
      </c>
      <c r="C71" s="180" t="s">
        <v>97</v>
      </c>
      <c r="D71" s="174" t="s">
        <v>96</v>
      </c>
      <c r="E71" s="65" t="s">
        <v>16</v>
      </c>
      <c r="F71" s="185">
        <v>945</v>
      </c>
      <c r="G71" s="247">
        <v>17381</v>
      </c>
      <c r="H71" s="227">
        <f t="shared" si="32"/>
        <v>16425045</v>
      </c>
      <c r="I71" s="242">
        <v>17172</v>
      </c>
      <c r="J71" s="237" t="str">
        <f t="shared" si="33"/>
        <v>CUMPLE</v>
      </c>
      <c r="K71" s="242">
        <v>16425</v>
      </c>
      <c r="L71" s="237" t="str">
        <f t="shared" si="62"/>
        <v>CUMPLE</v>
      </c>
      <c r="M71" s="242">
        <v>16807</v>
      </c>
      <c r="N71" s="237" t="str">
        <f t="shared" si="62"/>
        <v>CUMPLE</v>
      </c>
      <c r="O71" s="242">
        <v>16727</v>
      </c>
      <c r="P71" s="237" t="str">
        <f t="shared" si="62"/>
        <v>CUMPLE</v>
      </c>
      <c r="Q71" s="242">
        <v>16905</v>
      </c>
      <c r="R71" s="237" t="str">
        <f t="shared" si="62"/>
        <v>CUMPLE</v>
      </c>
      <c r="S71" s="242">
        <v>16742</v>
      </c>
      <c r="T71" s="237" t="str">
        <f t="shared" si="62"/>
        <v>CUMPLE</v>
      </c>
      <c r="U71" s="268">
        <v>16842</v>
      </c>
      <c r="V71" s="267" t="str">
        <f t="shared" si="62"/>
        <v>CUMPLE</v>
      </c>
      <c r="W71" s="242">
        <v>16338</v>
      </c>
      <c r="X71" s="237" t="str">
        <f t="shared" si="62"/>
        <v>CUMPLE</v>
      </c>
      <c r="Y71" s="268">
        <v>16971</v>
      </c>
      <c r="Z71" s="267" t="str">
        <f t="shared" si="62"/>
        <v>CUMPLE</v>
      </c>
      <c r="AA71" s="242">
        <v>16946</v>
      </c>
      <c r="AB71" s="237" t="str">
        <f t="shared" si="62"/>
        <v>CUMPLE</v>
      </c>
      <c r="AC71" s="268">
        <v>15643</v>
      </c>
      <c r="AD71" s="267" t="str">
        <f t="shared" si="62"/>
        <v>CUMPLE</v>
      </c>
      <c r="AE71" s="242">
        <v>16861</v>
      </c>
      <c r="AF71" s="237" t="str">
        <f t="shared" si="62"/>
        <v>CUMPLE</v>
      </c>
      <c r="AG71" s="268">
        <v>16741</v>
      </c>
      <c r="AH71" s="267" t="str">
        <f t="shared" si="62"/>
        <v>CUMPLE</v>
      </c>
      <c r="AI71" s="268">
        <v>17381</v>
      </c>
      <c r="AJ71" s="267" t="str">
        <f t="shared" si="62"/>
        <v>CUMPLE</v>
      </c>
      <c r="AK71" s="242">
        <v>16906</v>
      </c>
      <c r="AL71" s="237" t="str">
        <f t="shared" si="62"/>
        <v>CUMPLE</v>
      </c>
      <c r="AM71" s="242">
        <v>16773</v>
      </c>
      <c r="AN71" s="237" t="str">
        <f t="shared" si="62"/>
        <v>CUMPLE</v>
      </c>
      <c r="AO71" s="268">
        <v>17000</v>
      </c>
      <c r="AP71" s="267" t="str">
        <f t="shared" si="62"/>
        <v>CUMPLE</v>
      </c>
      <c r="AQ71" s="242">
        <v>16943</v>
      </c>
      <c r="AR71" s="237" t="str">
        <f t="shared" si="62"/>
        <v>CUMPLE</v>
      </c>
      <c r="AS71" s="242">
        <v>16651</v>
      </c>
      <c r="AT71" s="237" t="str">
        <f t="shared" si="62"/>
        <v>CUMPLE</v>
      </c>
      <c r="AU71" s="242">
        <v>16978</v>
      </c>
      <c r="AV71" s="237" t="str">
        <f t="shared" si="62"/>
        <v>CUMPLE</v>
      </c>
      <c r="AW71" s="242">
        <v>17030</v>
      </c>
      <c r="AX71" s="237" t="str">
        <f t="shared" si="62"/>
        <v>CUMPLE</v>
      </c>
      <c r="AY71" s="242">
        <v>16976</v>
      </c>
      <c r="AZ71" s="237" t="str">
        <f t="shared" si="62"/>
        <v>CUMPLE</v>
      </c>
      <c r="BA71" s="242">
        <v>16485</v>
      </c>
      <c r="BB71" s="237" t="str">
        <f t="shared" si="63"/>
        <v>CUMPLE</v>
      </c>
      <c r="BC71" s="242">
        <v>17186</v>
      </c>
      <c r="BD71" s="237" t="str">
        <f t="shared" si="63"/>
        <v>CUMPLE</v>
      </c>
      <c r="BE71" s="268">
        <v>17225</v>
      </c>
      <c r="BF71" s="267" t="str">
        <f t="shared" si="63"/>
        <v>CUMPLE</v>
      </c>
      <c r="BG71" s="242">
        <v>17381</v>
      </c>
      <c r="BH71" s="237" t="str">
        <f t="shared" si="63"/>
        <v>CUMPLE</v>
      </c>
      <c r="BI71" s="272">
        <v>16839</v>
      </c>
      <c r="BJ71" s="237" t="str">
        <f t="shared" si="63"/>
        <v>CUMPLE</v>
      </c>
      <c r="BK71" s="268">
        <v>17179</v>
      </c>
      <c r="BL71" s="267" t="str">
        <f t="shared" si="63"/>
        <v>CUMPLE</v>
      </c>
      <c r="BM71" s="242">
        <v>16957</v>
      </c>
      <c r="BN71" s="237" t="str">
        <f t="shared" si="63"/>
        <v>CUMPLE</v>
      </c>
      <c r="BO71" s="268">
        <v>16776</v>
      </c>
      <c r="BP71" s="267" t="str">
        <f t="shared" si="63"/>
        <v>CUMPLE</v>
      </c>
      <c r="BQ71" s="242">
        <v>16773</v>
      </c>
      <c r="BR71" s="237" t="str">
        <f t="shared" si="63"/>
        <v>CUMPLE</v>
      </c>
      <c r="BS71" s="242">
        <v>16835</v>
      </c>
      <c r="BT71" s="237" t="str">
        <f t="shared" si="63"/>
        <v>CUMPLE</v>
      </c>
    </row>
    <row r="72" spans="1:72" x14ac:dyDescent="0.25">
      <c r="A72" s="173"/>
      <c r="B72" s="175">
        <f t="shared" si="64"/>
        <v>50</v>
      </c>
      <c r="C72" s="180" t="s">
        <v>360</v>
      </c>
      <c r="D72" s="174" t="s">
        <v>266</v>
      </c>
      <c r="E72" s="65" t="s">
        <v>16</v>
      </c>
      <c r="F72" s="65">
        <v>169</v>
      </c>
      <c r="G72" s="247">
        <v>46615</v>
      </c>
      <c r="H72" s="227">
        <f t="shared" si="32"/>
        <v>7877935</v>
      </c>
      <c r="I72" s="242">
        <v>46055</v>
      </c>
      <c r="J72" s="237" t="str">
        <f t="shared" si="33"/>
        <v>CUMPLE</v>
      </c>
      <c r="K72" s="242">
        <v>44051</v>
      </c>
      <c r="L72" s="237" t="str">
        <f t="shared" si="62"/>
        <v>CUMPLE</v>
      </c>
      <c r="M72" s="242">
        <v>45077</v>
      </c>
      <c r="N72" s="237" t="str">
        <f t="shared" si="62"/>
        <v>CUMPLE</v>
      </c>
      <c r="O72" s="242">
        <v>44862</v>
      </c>
      <c r="P72" s="237" t="str">
        <f t="shared" si="62"/>
        <v>CUMPLE</v>
      </c>
      <c r="Q72" s="242">
        <v>45340</v>
      </c>
      <c r="R72" s="237" t="str">
        <f t="shared" si="62"/>
        <v>CUMPLE</v>
      </c>
      <c r="S72" s="242">
        <v>44902</v>
      </c>
      <c r="T72" s="237" t="str">
        <f t="shared" si="62"/>
        <v>CUMPLE</v>
      </c>
      <c r="U72" s="268">
        <v>45170</v>
      </c>
      <c r="V72" s="267" t="str">
        <f t="shared" si="62"/>
        <v>CUMPLE</v>
      </c>
      <c r="W72" s="242">
        <v>43818</v>
      </c>
      <c r="X72" s="237" t="str">
        <f t="shared" si="62"/>
        <v>CUMPLE</v>
      </c>
      <c r="Y72" s="268">
        <v>45516</v>
      </c>
      <c r="Z72" s="267" t="str">
        <f t="shared" si="62"/>
        <v>CUMPLE</v>
      </c>
      <c r="AA72" s="242">
        <v>45450</v>
      </c>
      <c r="AB72" s="237" t="str">
        <f t="shared" si="62"/>
        <v>CUMPLE</v>
      </c>
      <c r="AC72" s="268">
        <v>41954</v>
      </c>
      <c r="AD72" s="267" t="str">
        <f t="shared" si="62"/>
        <v>CUMPLE</v>
      </c>
      <c r="AE72" s="242">
        <v>45221</v>
      </c>
      <c r="AF72" s="237" t="str">
        <f t="shared" si="62"/>
        <v>CUMPLE</v>
      </c>
      <c r="AG72" s="268">
        <v>44900</v>
      </c>
      <c r="AH72" s="267" t="str">
        <f t="shared" si="62"/>
        <v>CUMPLE</v>
      </c>
      <c r="AI72" s="268">
        <v>46615</v>
      </c>
      <c r="AJ72" s="267" t="str">
        <f t="shared" si="62"/>
        <v>CUMPLE</v>
      </c>
      <c r="AK72" s="242">
        <v>45342</v>
      </c>
      <c r="AL72" s="237" t="str">
        <f t="shared" si="62"/>
        <v>CUMPLE</v>
      </c>
      <c r="AM72" s="242">
        <v>44983</v>
      </c>
      <c r="AN72" s="237" t="str">
        <f t="shared" si="62"/>
        <v>CUMPLE</v>
      </c>
      <c r="AO72" s="268">
        <v>45594</v>
      </c>
      <c r="AP72" s="267" t="str">
        <f t="shared" si="62"/>
        <v>CUMPLE</v>
      </c>
      <c r="AQ72" s="242">
        <v>45440</v>
      </c>
      <c r="AR72" s="237" t="str">
        <f t="shared" si="62"/>
        <v>CUMPLE</v>
      </c>
      <c r="AS72" s="242">
        <v>44657</v>
      </c>
      <c r="AT72" s="237" t="str">
        <f t="shared" si="62"/>
        <v>CUMPLE</v>
      </c>
      <c r="AU72" s="242">
        <v>45534</v>
      </c>
      <c r="AV72" s="237" t="str">
        <f t="shared" si="62"/>
        <v>CUMPLE</v>
      </c>
      <c r="AW72" s="242">
        <v>45673</v>
      </c>
      <c r="AX72" s="237" t="str">
        <f t="shared" si="62"/>
        <v>CUMPLE</v>
      </c>
      <c r="AY72" s="242">
        <v>45529</v>
      </c>
      <c r="AZ72" s="237" t="str">
        <f t="shared" si="62"/>
        <v>CUMPLE</v>
      </c>
      <c r="BA72" s="242">
        <v>44214</v>
      </c>
      <c r="BB72" s="237" t="str">
        <f t="shared" si="63"/>
        <v>CUMPLE</v>
      </c>
      <c r="BC72" s="242">
        <v>46092</v>
      </c>
      <c r="BD72" s="237" t="str">
        <f t="shared" si="63"/>
        <v>CUMPLE</v>
      </c>
      <c r="BE72" s="268">
        <v>46195</v>
      </c>
      <c r="BF72" s="267" t="str">
        <f t="shared" si="63"/>
        <v>CUMPLE</v>
      </c>
      <c r="BG72" s="242">
        <v>46615</v>
      </c>
      <c r="BH72" s="237" t="str">
        <f t="shared" si="63"/>
        <v>CUMPLE</v>
      </c>
      <c r="BI72" s="272">
        <v>45161</v>
      </c>
      <c r="BJ72" s="237" t="str">
        <f t="shared" si="63"/>
        <v>CUMPLE</v>
      </c>
      <c r="BK72" s="268">
        <v>46074</v>
      </c>
      <c r="BL72" s="267" t="str">
        <f t="shared" si="63"/>
        <v>CUMPLE</v>
      </c>
      <c r="BM72" s="242">
        <v>45478</v>
      </c>
      <c r="BN72" s="237" t="str">
        <f t="shared" si="63"/>
        <v>CUMPLE</v>
      </c>
      <c r="BO72" s="268">
        <v>44994</v>
      </c>
      <c r="BP72" s="267" t="str">
        <f t="shared" si="63"/>
        <v>CUMPLE</v>
      </c>
      <c r="BQ72" s="242">
        <v>44983</v>
      </c>
      <c r="BR72" s="237" t="str">
        <f t="shared" si="63"/>
        <v>CUMPLE</v>
      </c>
      <c r="BS72" s="242">
        <v>45150</v>
      </c>
      <c r="BT72" s="237" t="str">
        <f t="shared" si="63"/>
        <v>CUMPLE</v>
      </c>
    </row>
    <row r="73" spans="1:72" x14ac:dyDescent="0.25">
      <c r="A73" s="173"/>
      <c r="B73" s="175">
        <f t="shared" si="64"/>
        <v>51</v>
      </c>
      <c r="C73" s="180">
        <v>10352</v>
      </c>
      <c r="D73" s="174" t="s">
        <v>199</v>
      </c>
      <c r="E73" s="65" t="s">
        <v>16</v>
      </c>
      <c r="F73" s="65">
        <v>219</v>
      </c>
      <c r="G73" s="247">
        <v>64676</v>
      </c>
      <c r="H73" s="227">
        <f t="shared" si="32"/>
        <v>14164044</v>
      </c>
      <c r="I73" s="242">
        <v>63899</v>
      </c>
      <c r="J73" s="237" t="str">
        <f t="shared" si="33"/>
        <v>CUMPLE</v>
      </c>
      <c r="K73" s="242">
        <v>61118</v>
      </c>
      <c r="L73" s="237" t="str">
        <f t="shared" si="62"/>
        <v>CUMPLE</v>
      </c>
      <c r="M73" s="242">
        <v>62542</v>
      </c>
      <c r="N73" s="237" t="str">
        <f t="shared" si="62"/>
        <v>CUMPLE</v>
      </c>
      <c r="O73" s="242">
        <v>62243</v>
      </c>
      <c r="P73" s="237" t="str">
        <f t="shared" si="62"/>
        <v>CUMPLE</v>
      </c>
      <c r="Q73" s="242">
        <v>62906</v>
      </c>
      <c r="R73" s="237" t="str">
        <f t="shared" si="62"/>
        <v>CUMPLE</v>
      </c>
      <c r="S73" s="242">
        <v>62300</v>
      </c>
      <c r="T73" s="237" t="str">
        <f t="shared" si="62"/>
        <v>CUMPLE</v>
      </c>
      <c r="U73" s="268">
        <v>62671</v>
      </c>
      <c r="V73" s="267" t="str">
        <f t="shared" si="62"/>
        <v>CUMPLE</v>
      </c>
      <c r="W73" s="242">
        <v>60795</v>
      </c>
      <c r="X73" s="237" t="str">
        <f t="shared" si="62"/>
        <v>CUMPLE</v>
      </c>
      <c r="Y73" s="268">
        <v>63152</v>
      </c>
      <c r="Z73" s="267" t="str">
        <f t="shared" si="62"/>
        <v>CUMPLE</v>
      </c>
      <c r="AA73" s="242">
        <v>63059</v>
      </c>
      <c r="AB73" s="237" t="str">
        <f t="shared" si="62"/>
        <v>CUMPLE</v>
      </c>
      <c r="AC73" s="268">
        <v>58208</v>
      </c>
      <c r="AD73" s="267" t="str">
        <f t="shared" si="62"/>
        <v>CUMPLE</v>
      </c>
      <c r="AE73" s="242">
        <v>62742</v>
      </c>
      <c r="AF73" s="237" t="str">
        <f t="shared" si="62"/>
        <v>CUMPLE</v>
      </c>
      <c r="AG73" s="268">
        <v>62296</v>
      </c>
      <c r="AH73" s="267" t="str">
        <f t="shared" si="62"/>
        <v>CUMPLE</v>
      </c>
      <c r="AI73" s="268">
        <v>64676</v>
      </c>
      <c r="AJ73" s="267" t="str">
        <f t="shared" si="62"/>
        <v>CUMPLE</v>
      </c>
      <c r="AK73" s="242">
        <v>62910</v>
      </c>
      <c r="AL73" s="237" t="str">
        <f t="shared" si="62"/>
        <v>CUMPLE</v>
      </c>
      <c r="AM73" s="242">
        <v>62412</v>
      </c>
      <c r="AN73" s="237" t="str">
        <f t="shared" si="62"/>
        <v>CUMPLE</v>
      </c>
      <c r="AO73" s="268">
        <v>63259</v>
      </c>
      <c r="AP73" s="267" t="str">
        <f t="shared" si="62"/>
        <v>CUMPLE</v>
      </c>
      <c r="AQ73" s="242">
        <v>63046</v>
      </c>
      <c r="AR73" s="237" t="str">
        <f t="shared" si="62"/>
        <v>CUMPLE</v>
      </c>
      <c r="AS73" s="242">
        <v>61960</v>
      </c>
      <c r="AT73" s="237" t="str">
        <f t="shared" si="62"/>
        <v>CUMPLE</v>
      </c>
      <c r="AU73" s="242">
        <v>63176</v>
      </c>
      <c r="AV73" s="237" t="str">
        <f t="shared" si="62"/>
        <v>CUMPLE</v>
      </c>
      <c r="AW73" s="242">
        <v>63370</v>
      </c>
      <c r="AX73" s="237" t="str">
        <f t="shared" si="62"/>
        <v>CUMPLE</v>
      </c>
      <c r="AY73" s="242">
        <v>63169</v>
      </c>
      <c r="AZ73" s="237" t="str">
        <f t="shared" si="62"/>
        <v>CUMPLE</v>
      </c>
      <c r="BA73" s="242">
        <v>61345</v>
      </c>
      <c r="BB73" s="237" t="str">
        <f t="shared" si="63"/>
        <v>CUMPLE</v>
      </c>
      <c r="BC73" s="242">
        <v>63950</v>
      </c>
      <c r="BD73" s="237" t="str">
        <f t="shared" si="63"/>
        <v>CUMPLE</v>
      </c>
      <c r="BE73" s="268">
        <v>64094</v>
      </c>
      <c r="BF73" s="267" t="str">
        <f t="shared" si="63"/>
        <v>CUMPLE</v>
      </c>
      <c r="BG73" s="242">
        <v>64676</v>
      </c>
      <c r="BH73" s="237" t="str">
        <f t="shared" si="63"/>
        <v>CUMPLE</v>
      </c>
      <c r="BI73" s="272">
        <v>62658</v>
      </c>
      <c r="BJ73" s="237" t="str">
        <f t="shared" si="63"/>
        <v>CUMPLE</v>
      </c>
      <c r="BK73" s="268">
        <v>63926</v>
      </c>
      <c r="BL73" s="267" t="str">
        <f t="shared" si="63"/>
        <v>CUMPLE</v>
      </c>
      <c r="BM73" s="242">
        <v>63098</v>
      </c>
      <c r="BN73" s="237" t="str">
        <f t="shared" si="63"/>
        <v>CUMPLE</v>
      </c>
      <c r="BO73" s="268">
        <v>62427</v>
      </c>
      <c r="BP73" s="267" t="str">
        <f t="shared" si="63"/>
        <v>CUMPLE</v>
      </c>
      <c r="BQ73" s="242">
        <v>62412</v>
      </c>
      <c r="BR73" s="237" t="str">
        <f t="shared" si="63"/>
        <v>CUMPLE</v>
      </c>
      <c r="BS73" s="242">
        <v>62643</v>
      </c>
      <c r="BT73" s="237" t="str">
        <f t="shared" si="63"/>
        <v>CUMPLE</v>
      </c>
    </row>
    <row r="74" spans="1:72" x14ac:dyDescent="0.25">
      <c r="A74" s="173"/>
      <c r="B74" s="175">
        <f t="shared" si="64"/>
        <v>52</v>
      </c>
      <c r="C74" s="180" t="s">
        <v>360</v>
      </c>
      <c r="D74" s="174" t="s">
        <v>246</v>
      </c>
      <c r="E74" s="65" t="s">
        <v>33</v>
      </c>
      <c r="F74" s="65">
        <v>189</v>
      </c>
      <c r="G74" s="247">
        <v>99358</v>
      </c>
      <c r="H74" s="227">
        <f t="shared" si="32"/>
        <v>18778662</v>
      </c>
      <c r="I74" s="242">
        <v>98165</v>
      </c>
      <c r="J74" s="237" t="str">
        <f t="shared" si="33"/>
        <v>CUMPLE</v>
      </c>
      <c r="K74" s="242">
        <v>93893</v>
      </c>
      <c r="L74" s="237" t="str">
        <f t="shared" si="62"/>
        <v>CUMPLE</v>
      </c>
      <c r="M74" s="242">
        <v>96079</v>
      </c>
      <c r="N74" s="237" t="str">
        <f t="shared" si="62"/>
        <v>CUMPLE</v>
      </c>
      <c r="O74" s="242">
        <v>95621</v>
      </c>
      <c r="P74" s="237" t="str">
        <f t="shared" si="62"/>
        <v>CUMPLE</v>
      </c>
      <c r="Q74" s="242">
        <v>96640</v>
      </c>
      <c r="R74" s="237" t="str">
        <f t="shared" si="62"/>
        <v>CUMPLE</v>
      </c>
      <c r="S74" s="242">
        <v>95707</v>
      </c>
      <c r="T74" s="237" t="str">
        <f t="shared" si="62"/>
        <v>CUMPLE</v>
      </c>
      <c r="U74" s="268">
        <v>96278</v>
      </c>
      <c r="V74" s="267" t="str">
        <f t="shared" si="62"/>
        <v>CUMPLE</v>
      </c>
      <c r="W74" s="242">
        <v>93397</v>
      </c>
      <c r="X74" s="237" t="str">
        <f t="shared" si="62"/>
        <v>CUMPLE</v>
      </c>
      <c r="Y74" s="268">
        <v>97016</v>
      </c>
      <c r="Z74" s="267" t="str">
        <f t="shared" si="62"/>
        <v>CUMPLE</v>
      </c>
      <c r="AA74" s="242">
        <v>96874</v>
      </c>
      <c r="AB74" s="237" t="str">
        <f t="shared" si="62"/>
        <v>CUMPLE</v>
      </c>
      <c r="AC74" s="268">
        <v>89422</v>
      </c>
      <c r="AD74" s="267" t="str">
        <f t="shared" si="62"/>
        <v>CUMPLE</v>
      </c>
      <c r="AE74" s="242">
        <v>96387</v>
      </c>
      <c r="AF74" s="237" t="str">
        <f t="shared" si="62"/>
        <v>CUMPLE</v>
      </c>
      <c r="AG74" s="268">
        <v>95702</v>
      </c>
      <c r="AH74" s="267" t="str">
        <f t="shared" si="62"/>
        <v>CUMPLE</v>
      </c>
      <c r="AI74" s="268">
        <v>99358</v>
      </c>
      <c r="AJ74" s="267" t="str">
        <f t="shared" si="62"/>
        <v>CUMPLE</v>
      </c>
      <c r="AK74" s="242">
        <v>96646</v>
      </c>
      <c r="AL74" s="237" t="str">
        <f t="shared" si="62"/>
        <v>CUMPLE</v>
      </c>
      <c r="AM74" s="242">
        <v>95880</v>
      </c>
      <c r="AN74" s="237" t="str">
        <f t="shared" si="62"/>
        <v>CUMPLE</v>
      </c>
      <c r="AO74" s="268">
        <v>97182</v>
      </c>
      <c r="AP74" s="267" t="str">
        <f t="shared" si="62"/>
        <v>CUMPLE</v>
      </c>
      <c r="AQ74" s="242">
        <v>96854</v>
      </c>
      <c r="AR74" s="237" t="str">
        <f t="shared" si="62"/>
        <v>CUMPLE</v>
      </c>
      <c r="AS74" s="242">
        <v>95185</v>
      </c>
      <c r="AT74" s="237" t="str">
        <f t="shared" si="62"/>
        <v>CUMPLE</v>
      </c>
      <c r="AU74" s="242">
        <v>97053</v>
      </c>
      <c r="AV74" s="237" t="str">
        <f t="shared" si="62"/>
        <v>CUMPLE</v>
      </c>
      <c r="AW74" s="242">
        <v>97351</v>
      </c>
      <c r="AX74" s="237" t="str">
        <f t="shared" si="62"/>
        <v>CUMPLE</v>
      </c>
      <c r="AY74" s="242">
        <v>97043</v>
      </c>
      <c r="AZ74" s="237" t="str">
        <f t="shared" si="62"/>
        <v>CUMPLE</v>
      </c>
      <c r="BA74" s="242">
        <v>94241</v>
      </c>
      <c r="BB74" s="237" t="str">
        <f t="shared" si="63"/>
        <v>CUMPLE</v>
      </c>
      <c r="BC74" s="242">
        <v>98243</v>
      </c>
      <c r="BD74" s="237" t="str">
        <f t="shared" si="63"/>
        <v>CUMPLE</v>
      </c>
      <c r="BE74" s="268">
        <v>98464</v>
      </c>
      <c r="BF74" s="267" t="str">
        <f t="shared" si="63"/>
        <v>CUMPLE</v>
      </c>
      <c r="BG74" s="242">
        <v>99358</v>
      </c>
      <c r="BH74" s="237" t="str">
        <f t="shared" si="63"/>
        <v>CUMPLE</v>
      </c>
      <c r="BI74" s="272">
        <v>96258</v>
      </c>
      <c r="BJ74" s="237" t="str">
        <f t="shared" si="63"/>
        <v>CUMPLE</v>
      </c>
      <c r="BK74" s="268">
        <v>98205</v>
      </c>
      <c r="BL74" s="267" t="str">
        <f t="shared" si="63"/>
        <v>CUMPLE</v>
      </c>
      <c r="BM74" s="242">
        <v>96934</v>
      </c>
      <c r="BN74" s="237" t="str">
        <f t="shared" si="63"/>
        <v>CUMPLE</v>
      </c>
      <c r="BO74" s="268">
        <v>95903</v>
      </c>
      <c r="BP74" s="267" t="str">
        <f t="shared" si="63"/>
        <v>CUMPLE</v>
      </c>
      <c r="BQ74" s="242">
        <v>95880</v>
      </c>
      <c r="BR74" s="237" t="str">
        <f t="shared" si="63"/>
        <v>CUMPLE</v>
      </c>
      <c r="BS74" s="242">
        <v>96235</v>
      </c>
      <c r="BT74" s="237" t="str">
        <f t="shared" si="63"/>
        <v>CUMPLE</v>
      </c>
    </row>
    <row r="75" spans="1:72" x14ac:dyDescent="0.25">
      <c r="A75" s="173"/>
      <c r="B75" s="175">
        <f t="shared" si="64"/>
        <v>53</v>
      </c>
      <c r="C75" s="180">
        <v>11040</v>
      </c>
      <c r="D75" s="174" t="s">
        <v>259</v>
      </c>
      <c r="E75" s="65" t="s">
        <v>16</v>
      </c>
      <c r="F75" s="65">
        <v>131.5</v>
      </c>
      <c r="G75" s="247">
        <v>79779</v>
      </c>
      <c r="H75" s="227">
        <f t="shared" si="32"/>
        <v>10490938.5</v>
      </c>
      <c r="I75" s="242">
        <v>78821</v>
      </c>
      <c r="J75" s="237" t="str">
        <f t="shared" si="33"/>
        <v>CUMPLE</v>
      </c>
      <c r="K75" s="242">
        <v>75391</v>
      </c>
      <c r="L75" s="237" t="str">
        <f t="shared" si="62"/>
        <v>CUMPLE</v>
      </c>
      <c r="M75" s="242">
        <v>77146</v>
      </c>
      <c r="N75" s="237" t="str">
        <f t="shared" si="62"/>
        <v>CUMPLE</v>
      </c>
      <c r="O75" s="242">
        <v>76778</v>
      </c>
      <c r="P75" s="237" t="str">
        <f t="shared" si="62"/>
        <v>CUMPLE</v>
      </c>
      <c r="Q75" s="242">
        <v>77596</v>
      </c>
      <c r="R75" s="237" t="str">
        <f t="shared" si="62"/>
        <v>CUMPLE</v>
      </c>
      <c r="S75" s="242">
        <v>76848</v>
      </c>
      <c r="T75" s="237" t="str">
        <f t="shared" si="62"/>
        <v>CUMPLE</v>
      </c>
      <c r="U75" s="268">
        <v>77306</v>
      </c>
      <c r="V75" s="267" t="str">
        <f t="shared" si="62"/>
        <v>CUMPLE</v>
      </c>
      <c r="W75" s="242">
        <v>74992</v>
      </c>
      <c r="X75" s="237" t="str">
        <f t="shared" si="62"/>
        <v>CUMPLE</v>
      </c>
      <c r="Y75" s="268">
        <v>77899</v>
      </c>
      <c r="Z75" s="267" t="str">
        <f t="shared" si="62"/>
        <v>CUMPLE</v>
      </c>
      <c r="AA75" s="242">
        <v>77785</v>
      </c>
      <c r="AB75" s="237" t="str">
        <f t="shared" si="62"/>
        <v>CUMPLE</v>
      </c>
      <c r="AC75" s="268">
        <v>71801</v>
      </c>
      <c r="AD75" s="267" t="str">
        <f t="shared" si="62"/>
        <v>CUMPLE</v>
      </c>
      <c r="AE75" s="242">
        <v>77394</v>
      </c>
      <c r="AF75" s="237" t="str">
        <f t="shared" si="62"/>
        <v>CUMPLE</v>
      </c>
      <c r="AG75" s="268">
        <v>76843</v>
      </c>
      <c r="AH75" s="267" t="str">
        <f t="shared" si="62"/>
        <v>CUMPLE</v>
      </c>
      <c r="AI75" s="268">
        <v>79779</v>
      </c>
      <c r="AJ75" s="267" t="str">
        <f t="shared" si="62"/>
        <v>CUMPLE</v>
      </c>
      <c r="AK75" s="242">
        <v>77601</v>
      </c>
      <c r="AL75" s="237" t="str">
        <f t="shared" si="62"/>
        <v>CUMPLE</v>
      </c>
      <c r="AM75" s="242">
        <v>76987</v>
      </c>
      <c r="AN75" s="237" t="str">
        <f t="shared" si="62"/>
        <v>CUMPLE</v>
      </c>
      <c r="AO75" s="268">
        <v>78031</v>
      </c>
      <c r="AP75" s="267" t="str">
        <f t="shared" si="62"/>
        <v>CUMPLE</v>
      </c>
      <c r="AQ75" s="242">
        <v>77769</v>
      </c>
      <c r="AR75" s="237" t="str">
        <f t="shared" si="62"/>
        <v>CUMPLE</v>
      </c>
      <c r="AS75" s="242">
        <v>76428</v>
      </c>
      <c r="AT75" s="237" t="str">
        <f t="shared" si="62"/>
        <v>CUMPLE</v>
      </c>
      <c r="AU75" s="242">
        <v>77928</v>
      </c>
      <c r="AV75" s="237" t="str">
        <f t="shared" si="62"/>
        <v>CUMPLE</v>
      </c>
      <c r="AW75" s="242">
        <v>78167</v>
      </c>
      <c r="AX75" s="237" t="str">
        <f t="shared" si="62"/>
        <v>CUMPLE</v>
      </c>
      <c r="AY75" s="242">
        <v>77920</v>
      </c>
      <c r="AZ75" s="237" t="str">
        <f t="shared" ref="AZ75:BT76" si="65">+IF((ISBLANK(AY75))=$H$11,"VACIO",IF(AND(AY75&lt;=$G75,AY75&lt;&gt;0),"CUMPLE","NO CUMPLE"))</f>
        <v>CUMPLE</v>
      </c>
      <c r="BA75" s="242">
        <v>75670</v>
      </c>
      <c r="BB75" s="237" t="str">
        <f t="shared" si="65"/>
        <v>CUMPLE</v>
      </c>
      <c r="BC75" s="242">
        <v>78883</v>
      </c>
      <c r="BD75" s="237" t="str">
        <f t="shared" si="65"/>
        <v>CUMPLE</v>
      </c>
      <c r="BE75" s="268">
        <v>79061</v>
      </c>
      <c r="BF75" s="267" t="str">
        <f t="shared" si="65"/>
        <v>CUMPLE</v>
      </c>
      <c r="BG75" s="242">
        <v>79779</v>
      </c>
      <c r="BH75" s="237" t="str">
        <f t="shared" si="65"/>
        <v>CUMPLE</v>
      </c>
      <c r="BI75" s="272">
        <v>77290</v>
      </c>
      <c r="BJ75" s="237" t="str">
        <f t="shared" si="65"/>
        <v>CUMPLE</v>
      </c>
      <c r="BK75" s="268">
        <v>78854</v>
      </c>
      <c r="BL75" s="267" t="str">
        <f t="shared" si="65"/>
        <v>CUMPLE</v>
      </c>
      <c r="BM75" s="242">
        <v>77832</v>
      </c>
      <c r="BN75" s="237" t="str">
        <f t="shared" si="65"/>
        <v>CUMPLE</v>
      </c>
      <c r="BO75" s="268">
        <v>77005</v>
      </c>
      <c r="BP75" s="267" t="str">
        <f t="shared" si="65"/>
        <v>CUMPLE</v>
      </c>
      <c r="BQ75" s="242">
        <v>76987</v>
      </c>
      <c r="BR75" s="237" t="str">
        <f t="shared" si="65"/>
        <v>CUMPLE</v>
      </c>
      <c r="BS75" s="242">
        <v>77272</v>
      </c>
      <c r="BT75" s="237" t="str">
        <f t="shared" si="65"/>
        <v>CUMPLE</v>
      </c>
    </row>
    <row r="76" spans="1:72" x14ac:dyDescent="0.25">
      <c r="A76" s="173"/>
      <c r="B76" s="175">
        <f t="shared" si="64"/>
        <v>54</v>
      </c>
      <c r="C76" s="180">
        <v>12889</v>
      </c>
      <c r="D76" s="174" t="s">
        <v>247</v>
      </c>
      <c r="E76" s="65" t="s">
        <v>16</v>
      </c>
      <c r="F76" s="65">
        <v>391.3</v>
      </c>
      <c r="G76" s="247">
        <v>16670</v>
      </c>
      <c r="H76" s="227">
        <f t="shared" si="32"/>
        <v>6522971</v>
      </c>
      <c r="I76" s="242">
        <v>16469</v>
      </c>
      <c r="J76" s="237" t="str">
        <f t="shared" si="33"/>
        <v>CUMPLE</v>
      </c>
      <c r="K76" s="242">
        <v>15753</v>
      </c>
      <c r="L76" s="237" t="str">
        <f t="shared" ref="L76:AZ76" si="66">+IF((ISBLANK(K76))=$H$11,"VACIO",IF(AND(K76&lt;=$G76,K76&lt;&gt;0),"CUMPLE","NO CUMPLE"))</f>
        <v>CUMPLE</v>
      </c>
      <c r="M76" s="242">
        <v>16120</v>
      </c>
      <c r="N76" s="237" t="str">
        <f t="shared" si="66"/>
        <v>CUMPLE</v>
      </c>
      <c r="O76" s="242">
        <v>16043</v>
      </c>
      <c r="P76" s="237" t="str">
        <f t="shared" si="66"/>
        <v>CUMPLE</v>
      </c>
      <c r="Q76" s="242">
        <v>16214</v>
      </c>
      <c r="R76" s="237" t="str">
        <f t="shared" si="66"/>
        <v>CUMPLE</v>
      </c>
      <c r="S76" s="242">
        <v>16057</v>
      </c>
      <c r="T76" s="237" t="str">
        <f t="shared" si="66"/>
        <v>CUMPLE</v>
      </c>
      <c r="U76" s="268">
        <v>16153</v>
      </c>
      <c r="V76" s="267" t="str">
        <f t="shared" si="66"/>
        <v>CUMPLE</v>
      </c>
      <c r="W76" s="242">
        <v>15670</v>
      </c>
      <c r="X76" s="237" t="str">
        <f t="shared" si="66"/>
        <v>CUMPLE</v>
      </c>
      <c r="Y76" s="268">
        <v>16277</v>
      </c>
      <c r="Z76" s="267" t="str">
        <f t="shared" si="66"/>
        <v>CUMPLE</v>
      </c>
      <c r="AA76" s="242">
        <v>16253</v>
      </c>
      <c r="AB76" s="237" t="str">
        <f t="shared" si="66"/>
        <v>CUMPLE</v>
      </c>
      <c r="AC76" s="268">
        <v>15003</v>
      </c>
      <c r="AD76" s="267" t="str">
        <f t="shared" si="66"/>
        <v>CUMPLE</v>
      </c>
      <c r="AE76" s="242">
        <v>16172</v>
      </c>
      <c r="AF76" s="237" t="str">
        <f t="shared" si="66"/>
        <v>CUMPLE</v>
      </c>
      <c r="AG76" s="268">
        <v>16057</v>
      </c>
      <c r="AH76" s="267" t="str">
        <f t="shared" si="66"/>
        <v>CUMPLE</v>
      </c>
      <c r="AI76" s="268">
        <v>16670</v>
      </c>
      <c r="AJ76" s="267" t="str">
        <f t="shared" si="66"/>
        <v>CUMPLE</v>
      </c>
      <c r="AK76" s="242">
        <v>16215</v>
      </c>
      <c r="AL76" s="237" t="str">
        <f t="shared" si="66"/>
        <v>CUMPLE</v>
      </c>
      <c r="AM76" s="242">
        <v>16087</v>
      </c>
      <c r="AN76" s="237" t="str">
        <f t="shared" si="66"/>
        <v>CUMPLE</v>
      </c>
      <c r="AO76" s="268">
        <v>16304</v>
      </c>
      <c r="AP76" s="267" t="str">
        <f t="shared" si="66"/>
        <v>CUMPLE</v>
      </c>
      <c r="AQ76" s="242">
        <v>16250</v>
      </c>
      <c r="AR76" s="237" t="str">
        <f t="shared" si="66"/>
        <v>CUMPLE</v>
      </c>
      <c r="AS76" s="242">
        <v>15970</v>
      </c>
      <c r="AT76" s="237" t="str">
        <f t="shared" si="66"/>
        <v>CUMPLE</v>
      </c>
      <c r="AU76" s="242">
        <v>16283</v>
      </c>
      <c r="AV76" s="237" t="str">
        <f t="shared" si="66"/>
        <v>CUMPLE</v>
      </c>
      <c r="AW76" s="242">
        <v>16333</v>
      </c>
      <c r="AX76" s="237" t="str">
        <f t="shared" si="66"/>
        <v>CUMPLE</v>
      </c>
      <c r="AY76" s="242">
        <v>16282</v>
      </c>
      <c r="AZ76" s="237" t="str">
        <f t="shared" si="66"/>
        <v>CUMPLE</v>
      </c>
      <c r="BA76" s="242">
        <v>15811</v>
      </c>
      <c r="BB76" s="237" t="str">
        <f t="shared" si="65"/>
        <v>CUMPLE</v>
      </c>
      <c r="BC76" s="242">
        <v>16483</v>
      </c>
      <c r="BD76" s="237" t="str">
        <f t="shared" si="65"/>
        <v>CUMPLE</v>
      </c>
      <c r="BE76" s="268">
        <v>16520</v>
      </c>
      <c r="BF76" s="267" t="str">
        <f t="shared" si="65"/>
        <v>CUMPLE</v>
      </c>
      <c r="BG76" s="242">
        <v>16670</v>
      </c>
      <c r="BH76" s="237" t="str">
        <f t="shared" si="65"/>
        <v>CUMPLE</v>
      </c>
      <c r="BI76" s="272">
        <v>16150</v>
      </c>
      <c r="BJ76" s="237" t="str">
        <f t="shared" si="65"/>
        <v>CUMPLE</v>
      </c>
      <c r="BK76" s="268">
        <v>16477</v>
      </c>
      <c r="BL76" s="267" t="str">
        <f t="shared" si="65"/>
        <v>CUMPLE</v>
      </c>
      <c r="BM76" s="242">
        <v>16263</v>
      </c>
      <c r="BN76" s="237" t="str">
        <f t="shared" si="65"/>
        <v>CUMPLE</v>
      </c>
      <c r="BO76" s="268">
        <v>16090</v>
      </c>
      <c r="BP76" s="267" t="str">
        <f t="shared" si="65"/>
        <v>CUMPLE</v>
      </c>
      <c r="BQ76" s="242">
        <v>16087</v>
      </c>
      <c r="BR76" s="237" t="str">
        <f t="shared" si="65"/>
        <v>CUMPLE</v>
      </c>
      <c r="BS76" s="242">
        <v>16146</v>
      </c>
      <c r="BT76" s="237" t="str">
        <f t="shared" si="65"/>
        <v>CUMPLE</v>
      </c>
    </row>
    <row r="77" spans="1:72" x14ac:dyDescent="0.25">
      <c r="A77" s="173"/>
      <c r="B77" s="218"/>
      <c r="C77" s="202" t="s">
        <v>4</v>
      </c>
      <c r="D77" s="214" t="s">
        <v>98</v>
      </c>
      <c r="E77" s="203" t="s">
        <v>5</v>
      </c>
      <c r="F77" s="203"/>
      <c r="G77" s="248"/>
      <c r="H77" s="228"/>
      <c r="I77" s="242"/>
      <c r="J77" s="237"/>
      <c r="K77" s="242"/>
      <c r="L77" s="237"/>
      <c r="M77" s="242"/>
      <c r="N77" s="237"/>
      <c r="O77" s="242"/>
      <c r="P77" s="237"/>
      <c r="Q77" s="242" t="s">
        <v>464</v>
      </c>
      <c r="R77" s="237"/>
      <c r="S77" s="242"/>
      <c r="T77" s="237"/>
      <c r="U77" s="268"/>
      <c r="V77" s="267"/>
      <c r="W77" s="242"/>
      <c r="X77" s="237"/>
      <c r="Y77" s="268" t="s">
        <v>464</v>
      </c>
      <c r="Z77" s="267"/>
      <c r="AA77" s="242"/>
      <c r="AB77" s="237"/>
      <c r="AC77" s="268"/>
      <c r="AD77" s="267"/>
      <c r="AE77" s="242"/>
      <c r="AF77" s="237"/>
      <c r="AG77" s="268"/>
      <c r="AH77" s="267"/>
      <c r="AI77" s="268"/>
      <c r="AJ77" s="267"/>
      <c r="AK77" s="242"/>
      <c r="AL77" s="237"/>
      <c r="AM77" s="242"/>
      <c r="AN77" s="237"/>
      <c r="AO77" s="268"/>
      <c r="AP77" s="267"/>
      <c r="AQ77" s="242"/>
      <c r="AR77" s="237"/>
      <c r="AS77" s="242"/>
      <c r="AT77" s="237"/>
      <c r="AU77" s="242"/>
      <c r="AV77" s="237"/>
      <c r="AW77" s="242"/>
      <c r="AX77" s="237"/>
      <c r="AY77" s="242"/>
      <c r="AZ77" s="237"/>
      <c r="BA77" s="242"/>
      <c r="BB77" s="237"/>
      <c r="BC77" s="242"/>
      <c r="BD77" s="237"/>
      <c r="BE77" s="268"/>
      <c r="BF77" s="267"/>
      <c r="BG77" s="242"/>
      <c r="BH77" s="237"/>
      <c r="BI77" s="272"/>
      <c r="BJ77" s="237"/>
      <c r="BK77" s="268"/>
      <c r="BL77" s="267"/>
      <c r="BM77" s="242"/>
      <c r="BN77" s="237"/>
      <c r="BO77" s="268"/>
      <c r="BP77" s="267"/>
      <c r="BQ77" s="242"/>
      <c r="BR77" s="237"/>
      <c r="BS77" s="242" t="s">
        <v>464</v>
      </c>
      <c r="BT77" s="237"/>
    </row>
    <row r="78" spans="1:72" x14ac:dyDescent="0.25">
      <c r="A78" s="173"/>
      <c r="B78" s="175">
        <f>+B76+1</f>
        <v>55</v>
      </c>
      <c r="C78" s="180" t="s">
        <v>100</v>
      </c>
      <c r="D78" s="174" t="s">
        <v>99</v>
      </c>
      <c r="E78" s="65" t="s">
        <v>16</v>
      </c>
      <c r="F78" s="65">
        <v>102.98</v>
      </c>
      <c r="G78" s="247">
        <v>251305</v>
      </c>
      <c r="H78" s="227">
        <f t="shared" ref="H78:H141" si="67">F78*G78</f>
        <v>25879388.900000002</v>
      </c>
      <c r="I78" s="242">
        <v>248289</v>
      </c>
      <c r="J78" s="237" t="str">
        <f t="shared" ref="J78:T141" si="68">+IF((ISBLANK(I78))=$H$11,"VACIO",IF(AND(I78&lt;=$G78,I78&lt;&gt;0),"CUMPLE","NO CUMPLE"))</f>
        <v>CUMPLE</v>
      </c>
      <c r="K78" s="242">
        <v>237483</v>
      </c>
      <c r="L78" s="237" t="str">
        <f t="shared" si="68"/>
        <v>CUMPLE</v>
      </c>
      <c r="M78" s="242">
        <v>243012</v>
      </c>
      <c r="N78" s="237" t="str">
        <f t="shared" si="68"/>
        <v>CUMPLE</v>
      </c>
      <c r="O78" s="242">
        <v>241852</v>
      </c>
      <c r="P78" s="237" t="str">
        <f t="shared" si="68"/>
        <v>CUMPLE</v>
      </c>
      <c r="Q78" s="242">
        <v>244429</v>
      </c>
      <c r="R78" s="237" t="str">
        <f t="shared" si="68"/>
        <v>CUMPLE</v>
      </c>
      <c r="S78" s="242">
        <v>242071</v>
      </c>
      <c r="T78" s="237" t="str">
        <f t="shared" si="68"/>
        <v>CUMPLE</v>
      </c>
      <c r="U78" s="268">
        <v>243515</v>
      </c>
      <c r="V78" s="267" t="str">
        <f t="shared" ref="V78:BL85" si="69">+IF((ISBLANK(U78))=$H$11,"VACIO",IF(AND(U78&lt;=$G78,U78&lt;&gt;0),"CUMPLE","NO CUMPLE"))</f>
        <v>CUMPLE</v>
      </c>
      <c r="W78" s="242">
        <v>236227</v>
      </c>
      <c r="X78" s="237" t="str">
        <f t="shared" si="69"/>
        <v>CUMPLE</v>
      </c>
      <c r="Y78" s="268">
        <v>245382</v>
      </c>
      <c r="Z78" s="267" t="str">
        <f t="shared" si="69"/>
        <v>CUMPLE</v>
      </c>
      <c r="AA78" s="242">
        <v>245022</v>
      </c>
      <c r="AB78" s="237" t="str">
        <f t="shared" si="69"/>
        <v>CUMPLE</v>
      </c>
      <c r="AC78" s="268">
        <v>226175</v>
      </c>
      <c r="AD78" s="267" t="str">
        <f t="shared" si="69"/>
        <v>CUMPLE</v>
      </c>
      <c r="AE78" s="242">
        <v>243791</v>
      </c>
      <c r="AF78" s="237" t="str">
        <f t="shared" si="69"/>
        <v>CUMPLE</v>
      </c>
      <c r="AG78" s="268">
        <v>242057</v>
      </c>
      <c r="AH78" s="267" t="str">
        <f t="shared" si="69"/>
        <v>CUMPLE</v>
      </c>
      <c r="AI78" s="268">
        <v>251305</v>
      </c>
      <c r="AJ78" s="267" t="str">
        <f t="shared" si="69"/>
        <v>CUMPLE</v>
      </c>
      <c r="AK78" s="242">
        <v>244444</v>
      </c>
      <c r="AL78" s="237" t="str">
        <f t="shared" si="69"/>
        <v>CUMPLE</v>
      </c>
      <c r="AM78" s="242">
        <v>242509</v>
      </c>
      <c r="AN78" s="237" t="str">
        <f t="shared" si="69"/>
        <v>CUMPLE</v>
      </c>
      <c r="AO78" s="268">
        <v>245801</v>
      </c>
      <c r="AP78" s="267" t="str">
        <f t="shared" si="69"/>
        <v>CUMPLE</v>
      </c>
      <c r="AQ78" s="242">
        <v>244972</v>
      </c>
      <c r="AR78" s="237" t="str">
        <f t="shared" si="69"/>
        <v>CUMPLE</v>
      </c>
      <c r="AS78" s="242">
        <v>240750</v>
      </c>
      <c r="AT78" s="237" t="str">
        <f t="shared" si="69"/>
        <v>CUMPLE</v>
      </c>
      <c r="AU78" s="242">
        <v>245475</v>
      </c>
      <c r="AV78" s="237" t="str">
        <f t="shared" si="69"/>
        <v>CUMPLE</v>
      </c>
      <c r="AW78" s="242">
        <v>246229</v>
      </c>
      <c r="AX78" s="237" t="str">
        <f t="shared" si="69"/>
        <v>CUMPLE</v>
      </c>
      <c r="AY78" s="242">
        <v>245450</v>
      </c>
      <c r="AZ78" s="237" t="str">
        <f t="shared" si="69"/>
        <v>CUMPLE</v>
      </c>
      <c r="BA78" s="242">
        <v>238362</v>
      </c>
      <c r="BB78" s="237" t="str">
        <f t="shared" si="69"/>
        <v>CUMPLE</v>
      </c>
      <c r="BC78" s="242">
        <v>248484</v>
      </c>
      <c r="BD78" s="237" t="str">
        <f t="shared" si="69"/>
        <v>CUMPLE</v>
      </c>
      <c r="BE78" s="268">
        <v>249043</v>
      </c>
      <c r="BF78" s="267" t="str">
        <f t="shared" si="69"/>
        <v>CUMPLE</v>
      </c>
      <c r="BG78" s="242">
        <v>251305</v>
      </c>
      <c r="BH78" s="237" t="str">
        <f t="shared" si="69"/>
        <v>CUMPLE</v>
      </c>
      <c r="BI78" s="272">
        <v>243464</v>
      </c>
      <c r="BJ78" s="237" t="str">
        <f t="shared" si="69"/>
        <v>CUMPLE</v>
      </c>
      <c r="BK78" s="268">
        <v>0</v>
      </c>
      <c r="BL78" s="267" t="str">
        <f t="shared" si="69"/>
        <v>NO CUMPLE</v>
      </c>
      <c r="BM78" s="242">
        <v>245173</v>
      </c>
      <c r="BN78" s="237" t="str">
        <f t="shared" ref="BN78:BT85" si="70">+IF((ISBLANK(BM78))=$H$11,"VACIO",IF(AND(BM78&lt;=$G78,BM78&lt;&gt;0),"CUMPLE","NO CUMPLE"))</f>
        <v>CUMPLE</v>
      </c>
      <c r="BO78" s="268">
        <v>242567</v>
      </c>
      <c r="BP78" s="267" t="str">
        <f t="shared" si="70"/>
        <v>CUMPLE</v>
      </c>
      <c r="BQ78" s="242">
        <v>242509</v>
      </c>
      <c r="BR78" s="237" t="str">
        <f t="shared" si="70"/>
        <v>CUMPLE</v>
      </c>
      <c r="BS78" s="242">
        <v>243406</v>
      </c>
      <c r="BT78" s="237" t="str">
        <f t="shared" si="70"/>
        <v>CUMPLE</v>
      </c>
    </row>
    <row r="79" spans="1:72" x14ac:dyDescent="0.25">
      <c r="A79" s="173"/>
      <c r="B79" s="175">
        <f>+B78+1</f>
        <v>56</v>
      </c>
      <c r="C79" s="180">
        <v>106017</v>
      </c>
      <c r="D79" s="174" t="s">
        <v>361</v>
      </c>
      <c r="E79" s="65" t="s">
        <v>32</v>
      </c>
      <c r="F79" s="186">
        <v>1</v>
      </c>
      <c r="G79" s="247">
        <v>47000000</v>
      </c>
      <c r="H79" s="227">
        <f t="shared" si="67"/>
        <v>47000000</v>
      </c>
      <c r="I79" s="242">
        <v>46436000</v>
      </c>
      <c r="J79" s="237" t="str">
        <f t="shared" si="68"/>
        <v>CUMPLE</v>
      </c>
      <c r="K79" s="242">
        <v>44415000</v>
      </c>
      <c r="L79" s="237" t="str">
        <f t="shared" ref="L79:AZ86" si="71">+IF((ISBLANK(K79))=$H$11,"VACIO",IF(AND(K79&lt;=$G79,K79&lt;&gt;0),"CUMPLE","NO CUMPLE"))</f>
        <v>CUMPLE</v>
      </c>
      <c r="M79" s="242">
        <v>45449000</v>
      </c>
      <c r="N79" s="237" t="str">
        <f t="shared" si="71"/>
        <v>CUMPLE</v>
      </c>
      <c r="O79" s="242">
        <v>45232072</v>
      </c>
      <c r="P79" s="237" t="str">
        <f t="shared" si="71"/>
        <v>CUMPLE</v>
      </c>
      <c r="Q79" s="242">
        <v>45714080</v>
      </c>
      <c r="R79" s="237" t="str">
        <f t="shared" si="71"/>
        <v>CUMPLE</v>
      </c>
      <c r="S79" s="242">
        <v>45273032</v>
      </c>
      <c r="T79" s="237" t="str">
        <f t="shared" si="71"/>
        <v>CUMPLE</v>
      </c>
      <c r="U79" s="268">
        <v>45543000</v>
      </c>
      <c r="V79" s="267" t="str">
        <f t="shared" si="71"/>
        <v>CUMPLE</v>
      </c>
      <c r="W79" s="242">
        <v>44180000</v>
      </c>
      <c r="X79" s="237" t="str">
        <f t="shared" si="71"/>
        <v>CUMPLE</v>
      </c>
      <c r="Y79" s="268">
        <v>45892253</v>
      </c>
      <c r="Z79" s="267" t="str">
        <f t="shared" si="71"/>
        <v>CUMPLE</v>
      </c>
      <c r="AA79" s="242">
        <v>45825000</v>
      </c>
      <c r="AB79" s="237" t="str">
        <f t="shared" si="71"/>
        <v>CUMPLE</v>
      </c>
      <c r="AC79" s="268">
        <v>42300047</v>
      </c>
      <c r="AD79" s="267" t="str">
        <f t="shared" si="71"/>
        <v>CUMPLE</v>
      </c>
      <c r="AE79" s="242">
        <v>45594700</v>
      </c>
      <c r="AF79" s="237" t="str">
        <f t="shared" si="71"/>
        <v>CUMPLE</v>
      </c>
      <c r="AG79" s="268">
        <v>45270400</v>
      </c>
      <c r="AH79" s="267" t="str">
        <f t="shared" si="71"/>
        <v>CUMPLE</v>
      </c>
      <c r="AI79" s="268">
        <v>42300000</v>
      </c>
      <c r="AJ79" s="267" t="str">
        <f t="shared" si="71"/>
        <v>CUMPLE</v>
      </c>
      <c r="AK79" s="242">
        <v>45716900</v>
      </c>
      <c r="AL79" s="237" t="str">
        <f t="shared" si="71"/>
        <v>CUMPLE</v>
      </c>
      <c r="AM79" s="242">
        <v>45355000</v>
      </c>
      <c r="AN79" s="237" t="str">
        <f t="shared" si="71"/>
        <v>CUMPLE</v>
      </c>
      <c r="AO79" s="268">
        <v>45970700</v>
      </c>
      <c r="AP79" s="267" t="str">
        <f t="shared" si="71"/>
        <v>CUMPLE</v>
      </c>
      <c r="AQ79" s="242">
        <v>45815600</v>
      </c>
      <c r="AR79" s="237" t="str">
        <f t="shared" si="71"/>
        <v>CUMPLE</v>
      </c>
      <c r="AS79" s="242">
        <v>45026000</v>
      </c>
      <c r="AT79" s="237" t="str">
        <f t="shared" si="71"/>
        <v>CUMPLE</v>
      </c>
      <c r="AU79" s="242">
        <v>45909600</v>
      </c>
      <c r="AV79" s="237" t="str">
        <f t="shared" si="71"/>
        <v>CUMPLE</v>
      </c>
      <c r="AW79" s="242">
        <v>46050600</v>
      </c>
      <c r="AX79" s="237" t="str">
        <f t="shared" si="71"/>
        <v>CUMPLE</v>
      </c>
      <c r="AY79" s="242">
        <v>45904900</v>
      </c>
      <c r="AZ79" s="237" t="str">
        <f t="shared" si="71"/>
        <v>CUMPLE</v>
      </c>
      <c r="BA79" s="242">
        <v>44579500</v>
      </c>
      <c r="BB79" s="237" t="str">
        <f t="shared" si="69"/>
        <v>CUMPLE</v>
      </c>
      <c r="BC79" s="242">
        <v>46472345</v>
      </c>
      <c r="BD79" s="237" t="str">
        <f t="shared" si="69"/>
        <v>CUMPLE</v>
      </c>
      <c r="BE79" s="268">
        <v>46577000</v>
      </c>
      <c r="BF79" s="267" t="str">
        <f t="shared" si="69"/>
        <v>CUMPLE</v>
      </c>
      <c r="BG79" s="242">
        <v>46018000</v>
      </c>
      <c r="BH79" s="237" t="str">
        <f t="shared" si="69"/>
        <v>CUMPLE</v>
      </c>
      <c r="BI79" s="272">
        <v>45533600</v>
      </c>
      <c r="BJ79" s="237" t="str">
        <f t="shared" si="69"/>
        <v>CUMPLE</v>
      </c>
      <c r="BK79" s="268">
        <v>0</v>
      </c>
      <c r="BL79" s="267" t="str">
        <f t="shared" si="69"/>
        <v>NO CUMPLE</v>
      </c>
      <c r="BM79" s="242">
        <v>45853200</v>
      </c>
      <c r="BN79" s="237" t="str">
        <f t="shared" si="70"/>
        <v>CUMPLE</v>
      </c>
      <c r="BO79" s="268">
        <v>45365810</v>
      </c>
      <c r="BP79" s="267" t="str">
        <f t="shared" si="70"/>
        <v>CUMPLE</v>
      </c>
      <c r="BQ79" s="242">
        <v>45355000</v>
      </c>
      <c r="BR79" s="237" t="str">
        <f t="shared" si="70"/>
        <v>CUMPLE</v>
      </c>
      <c r="BS79" s="242">
        <v>45522790</v>
      </c>
      <c r="BT79" s="237" t="str">
        <f t="shared" si="70"/>
        <v>CUMPLE</v>
      </c>
    </row>
    <row r="80" spans="1:72" x14ac:dyDescent="0.25">
      <c r="A80" s="173"/>
      <c r="B80" s="175">
        <f t="shared" ref="B80:B103" si="72">+B79+1</f>
        <v>57</v>
      </c>
      <c r="C80" s="180">
        <v>100607</v>
      </c>
      <c r="D80" s="174" t="s">
        <v>362</v>
      </c>
      <c r="E80" s="65" t="s">
        <v>32</v>
      </c>
      <c r="F80" s="186">
        <v>1</v>
      </c>
      <c r="G80" s="247">
        <v>28002362</v>
      </c>
      <c r="H80" s="227">
        <f t="shared" si="67"/>
        <v>28002362</v>
      </c>
      <c r="I80" s="242">
        <v>27666333</v>
      </c>
      <c r="J80" s="237" t="str">
        <f t="shared" si="68"/>
        <v>CUMPLE</v>
      </c>
      <c r="K80" s="242">
        <v>26462232</v>
      </c>
      <c r="L80" s="237" t="str">
        <f t="shared" si="71"/>
        <v>CUMPLE</v>
      </c>
      <c r="M80" s="242">
        <v>27078284</v>
      </c>
      <c r="N80" s="237" t="str">
        <f t="shared" si="71"/>
        <v>CUMPLE</v>
      </c>
      <c r="O80" s="242">
        <v>26949039</v>
      </c>
      <c r="P80" s="237" t="str">
        <f t="shared" si="71"/>
        <v>CUMPLE</v>
      </c>
      <c r="Q80" s="242">
        <v>27236217</v>
      </c>
      <c r="R80" s="237" t="str">
        <f t="shared" si="71"/>
        <v>CUMPLE</v>
      </c>
      <c r="S80" s="242">
        <v>26973443</v>
      </c>
      <c r="T80" s="237" t="str">
        <f t="shared" si="71"/>
        <v>CUMPLE</v>
      </c>
      <c r="U80" s="268">
        <v>27134289</v>
      </c>
      <c r="V80" s="267" t="str">
        <f t="shared" si="71"/>
        <v>CUMPLE</v>
      </c>
      <c r="W80" s="242">
        <v>26322220</v>
      </c>
      <c r="X80" s="237" t="str">
        <f t="shared" si="71"/>
        <v>CUMPLE</v>
      </c>
      <c r="Y80" s="268">
        <v>27342372</v>
      </c>
      <c r="Z80" s="267" t="str">
        <f t="shared" si="71"/>
        <v>CUMPLE</v>
      </c>
      <c r="AA80" s="242">
        <v>27302303</v>
      </c>
      <c r="AB80" s="237" t="str">
        <f t="shared" si="71"/>
        <v>CUMPLE</v>
      </c>
      <c r="AC80" s="268">
        <v>25202154</v>
      </c>
      <c r="AD80" s="267" t="str">
        <f t="shared" si="71"/>
        <v>CUMPLE</v>
      </c>
      <c r="AE80" s="242">
        <v>27165091</v>
      </c>
      <c r="AF80" s="237" t="str">
        <f t="shared" si="71"/>
        <v>CUMPLE</v>
      </c>
      <c r="AG80" s="268">
        <v>26971875</v>
      </c>
      <c r="AH80" s="267" t="str">
        <f t="shared" si="71"/>
        <v>CUMPLE</v>
      </c>
      <c r="AI80" s="268">
        <v>25202125</v>
      </c>
      <c r="AJ80" s="267" t="str">
        <f t="shared" si="71"/>
        <v>CUMPLE</v>
      </c>
      <c r="AK80" s="242">
        <v>27237898</v>
      </c>
      <c r="AL80" s="237" t="str">
        <f t="shared" si="71"/>
        <v>CUMPLE</v>
      </c>
      <c r="AM80" s="242">
        <v>27022279</v>
      </c>
      <c r="AN80" s="237" t="str">
        <f t="shared" si="71"/>
        <v>CUMPLE</v>
      </c>
      <c r="AO80" s="268">
        <v>27389110</v>
      </c>
      <c r="AP80" s="267" t="str">
        <f t="shared" si="71"/>
        <v>CUMPLE</v>
      </c>
      <c r="AQ80" s="242">
        <v>27296702</v>
      </c>
      <c r="AR80" s="237" t="str">
        <f t="shared" si="71"/>
        <v>CUMPLE</v>
      </c>
      <c r="AS80" s="242">
        <v>26826263</v>
      </c>
      <c r="AT80" s="237" t="str">
        <f t="shared" si="71"/>
        <v>CUMPLE</v>
      </c>
      <c r="AU80" s="242">
        <v>27352707</v>
      </c>
      <c r="AV80" s="237" t="str">
        <f t="shared" si="71"/>
        <v>CUMPLE</v>
      </c>
      <c r="AW80" s="242">
        <v>27436714</v>
      </c>
      <c r="AX80" s="237" t="str">
        <f t="shared" si="71"/>
        <v>CUMPLE</v>
      </c>
      <c r="AY80" s="242">
        <v>27349907</v>
      </c>
      <c r="AZ80" s="237" t="str">
        <f t="shared" si="71"/>
        <v>CUMPLE</v>
      </c>
      <c r="BA80" s="242">
        <v>26560240</v>
      </c>
      <c r="BB80" s="237" t="str">
        <f t="shared" si="69"/>
        <v>CUMPLE</v>
      </c>
      <c r="BC80" s="242">
        <v>27687988</v>
      </c>
      <c r="BD80" s="237" t="str">
        <f t="shared" si="69"/>
        <v>CUMPLE</v>
      </c>
      <c r="BE80" s="268">
        <v>27750341</v>
      </c>
      <c r="BF80" s="267" t="str">
        <f t="shared" si="69"/>
        <v>CUMPLE</v>
      </c>
      <c r="BG80" s="242">
        <v>27400000</v>
      </c>
      <c r="BH80" s="237" t="str">
        <f t="shared" si="69"/>
        <v>CUMPLE</v>
      </c>
      <c r="BI80" s="272">
        <v>27128688</v>
      </c>
      <c r="BJ80" s="237" t="str">
        <f t="shared" si="69"/>
        <v>CUMPLE</v>
      </c>
      <c r="BK80" s="268">
        <v>0</v>
      </c>
      <c r="BL80" s="267" t="str">
        <f t="shared" si="69"/>
        <v>NO CUMPLE</v>
      </c>
      <c r="BM80" s="242">
        <v>27319104</v>
      </c>
      <c r="BN80" s="237" t="str">
        <f t="shared" si="70"/>
        <v>CUMPLE</v>
      </c>
      <c r="BO80" s="268">
        <v>27028719</v>
      </c>
      <c r="BP80" s="267" t="str">
        <f t="shared" si="70"/>
        <v>CUMPLE</v>
      </c>
      <c r="BQ80" s="242">
        <v>27022279</v>
      </c>
      <c r="BR80" s="237" t="str">
        <f t="shared" si="70"/>
        <v>CUMPLE</v>
      </c>
      <c r="BS80" s="242">
        <v>27122248</v>
      </c>
      <c r="BT80" s="237" t="str">
        <f t="shared" si="70"/>
        <v>CUMPLE</v>
      </c>
    </row>
    <row r="81" spans="1:72" x14ac:dyDescent="0.25">
      <c r="A81" s="173"/>
      <c r="B81" s="175">
        <f t="shared" si="72"/>
        <v>58</v>
      </c>
      <c r="C81" s="180">
        <v>106702</v>
      </c>
      <c r="D81" s="174" t="s">
        <v>363</v>
      </c>
      <c r="E81" s="65" t="s">
        <v>32</v>
      </c>
      <c r="F81" s="186">
        <v>1</v>
      </c>
      <c r="G81" s="247">
        <v>23042424</v>
      </c>
      <c r="H81" s="227">
        <f t="shared" si="67"/>
        <v>23042424</v>
      </c>
      <c r="I81" s="242">
        <v>22765914</v>
      </c>
      <c r="J81" s="237" t="str">
        <f t="shared" si="68"/>
        <v>CUMPLE</v>
      </c>
      <c r="K81" s="242">
        <v>21775090</v>
      </c>
      <c r="L81" s="237" t="str">
        <f t="shared" si="71"/>
        <v>CUMPLE</v>
      </c>
      <c r="M81" s="242">
        <v>22282024</v>
      </c>
      <c r="N81" s="237" t="str">
        <f t="shared" si="71"/>
        <v>CUMPLE</v>
      </c>
      <c r="O81" s="242">
        <v>22175672</v>
      </c>
      <c r="P81" s="237" t="str">
        <f t="shared" si="71"/>
        <v>CUMPLE</v>
      </c>
      <c r="Q81" s="242">
        <v>22411983</v>
      </c>
      <c r="R81" s="237" t="str">
        <f t="shared" si="71"/>
        <v>CUMPLE</v>
      </c>
      <c r="S81" s="242">
        <v>22195753</v>
      </c>
      <c r="T81" s="237" t="str">
        <f t="shared" si="71"/>
        <v>CUMPLE</v>
      </c>
      <c r="U81" s="268">
        <v>22328109</v>
      </c>
      <c r="V81" s="267" t="str">
        <f t="shared" si="71"/>
        <v>CUMPLE</v>
      </c>
      <c r="W81" s="242">
        <v>21659879</v>
      </c>
      <c r="X81" s="237" t="str">
        <f t="shared" si="71"/>
        <v>CUMPLE</v>
      </c>
      <c r="Y81" s="268">
        <v>22499335</v>
      </c>
      <c r="Z81" s="267" t="str">
        <f t="shared" si="71"/>
        <v>CUMPLE</v>
      </c>
      <c r="AA81" s="242">
        <v>22466363</v>
      </c>
      <c r="AB81" s="237" t="str">
        <f t="shared" si="71"/>
        <v>CUMPLE</v>
      </c>
      <c r="AC81" s="268">
        <v>20738205</v>
      </c>
      <c r="AD81" s="267" t="str">
        <f t="shared" si="71"/>
        <v>CUMPLE</v>
      </c>
      <c r="AE81" s="242">
        <v>22353456</v>
      </c>
      <c r="AF81" s="237" t="str">
        <f t="shared" si="71"/>
        <v>CUMPLE</v>
      </c>
      <c r="AG81" s="268">
        <v>22194463</v>
      </c>
      <c r="AH81" s="267" t="str">
        <f t="shared" si="71"/>
        <v>CUMPLE</v>
      </c>
      <c r="AI81" s="268">
        <v>20738181</v>
      </c>
      <c r="AJ81" s="267" t="str">
        <f t="shared" si="71"/>
        <v>CUMPLE</v>
      </c>
      <c r="AK81" s="242">
        <v>22413366</v>
      </c>
      <c r="AL81" s="237" t="str">
        <f t="shared" si="71"/>
        <v>CUMPLE</v>
      </c>
      <c r="AM81" s="242">
        <v>22235939</v>
      </c>
      <c r="AN81" s="237" t="str">
        <f t="shared" si="71"/>
        <v>CUMPLE</v>
      </c>
      <c r="AO81" s="268">
        <v>22537794</v>
      </c>
      <c r="AP81" s="267" t="str">
        <f t="shared" si="71"/>
        <v>CUMPLE</v>
      </c>
      <c r="AQ81" s="242">
        <v>22461755</v>
      </c>
      <c r="AR81" s="237" t="str">
        <f t="shared" si="71"/>
        <v>CUMPLE</v>
      </c>
      <c r="AS81" s="242">
        <v>22074642</v>
      </c>
      <c r="AT81" s="237" t="str">
        <f t="shared" si="71"/>
        <v>CUMPLE</v>
      </c>
      <c r="AU81" s="242">
        <v>22507840</v>
      </c>
      <c r="AV81" s="237" t="str">
        <f t="shared" si="71"/>
        <v>CUMPLE</v>
      </c>
      <c r="AW81" s="242">
        <v>22576967</v>
      </c>
      <c r="AX81" s="237" t="str">
        <f t="shared" si="71"/>
        <v>CUMPLE</v>
      </c>
      <c r="AY81" s="242">
        <v>22505536</v>
      </c>
      <c r="AZ81" s="237" t="str">
        <f t="shared" si="71"/>
        <v>CUMPLE</v>
      </c>
      <c r="BA81" s="242">
        <v>21855739</v>
      </c>
      <c r="BB81" s="237" t="str">
        <f t="shared" si="69"/>
        <v>CUMPLE</v>
      </c>
      <c r="BC81" s="242">
        <v>22783734</v>
      </c>
      <c r="BD81" s="237" t="str">
        <f t="shared" si="69"/>
        <v>CUMPLE</v>
      </c>
      <c r="BE81" s="268">
        <v>22835042</v>
      </c>
      <c r="BF81" s="267" t="str">
        <f t="shared" si="69"/>
        <v>CUMPLE</v>
      </c>
      <c r="BG81" s="242">
        <v>22000000</v>
      </c>
      <c r="BH81" s="237" t="str">
        <f t="shared" si="69"/>
        <v>CUMPLE</v>
      </c>
      <c r="BI81" s="272">
        <v>22323500</v>
      </c>
      <c r="BJ81" s="237" t="str">
        <f t="shared" si="69"/>
        <v>CUMPLE</v>
      </c>
      <c r="BK81" s="268">
        <v>0</v>
      </c>
      <c r="BL81" s="267" t="str">
        <f t="shared" si="69"/>
        <v>NO CUMPLE</v>
      </c>
      <c r="BM81" s="242">
        <v>22480189</v>
      </c>
      <c r="BN81" s="237" t="str">
        <f t="shared" si="70"/>
        <v>CUMPLE</v>
      </c>
      <c r="BO81" s="268">
        <v>22241238</v>
      </c>
      <c r="BP81" s="267" t="str">
        <f t="shared" si="70"/>
        <v>CUMPLE</v>
      </c>
      <c r="BQ81" s="242">
        <v>22235939</v>
      </c>
      <c r="BR81" s="237" t="str">
        <f t="shared" si="70"/>
        <v>CUMPLE</v>
      </c>
      <c r="BS81" s="242">
        <v>22318201</v>
      </c>
      <c r="BT81" s="237" t="str">
        <f t="shared" si="70"/>
        <v>CUMPLE</v>
      </c>
    </row>
    <row r="82" spans="1:72" x14ac:dyDescent="0.25">
      <c r="A82" s="173"/>
      <c r="B82" s="175">
        <f t="shared" si="72"/>
        <v>59</v>
      </c>
      <c r="C82" s="180">
        <v>106051</v>
      </c>
      <c r="D82" s="174" t="s">
        <v>364</v>
      </c>
      <c r="E82" s="65" t="s">
        <v>32</v>
      </c>
      <c r="F82" s="186">
        <v>1</v>
      </c>
      <c r="G82" s="247">
        <v>25607435</v>
      </c>
      <c r="H82" s="227">
        <f t="shared" si="67"/>
        <v>25607435</v>
      </c>
      <c r="I82" s="242">
        <v>25300145</v>
      </c>
      <c r="J82" s="237" t="str">
        <f t="shared" si="68"/>
        <v>CUMPLE</v>
      </c>
      <c r="K82" s="242">
        <v>24199026</v>
      </c>
      <c r="L82" s="237" t="str">
        <f t="shared" si="71"/>
        <v>CUMPLE</v>
      </c>
      <c r="M82" s="242">
        <v>24762390</v>
      </c>
      <c r="N82" s="237" t="str">
        <f t="shared" si="71"/>
        <v>CUMPLE</v>
      </c>
      <c r="O82" s="242">
        <v>24644199</v>
      </c>
      <c r="P82" s="237" t="str">
        <f t="shared" si="71"/>
        <v>CUMPLE</v>
      </c>
      <c r="Q82" s="242">
        <v>24906816</v>
      </c>
      <c r="R82" s="237" t="str">
        <f t="shared" si="71"/>
        <v>CUMPLE</v>
      </c>
      <c r="S82" s="242">
        <v>24666515</v>
      </c>
      <c r="T82" s="237" t="str">
        <f t="shared" si="71"/>
        <v>CUMPLE</v>
      </c>
      <c r="U82" s="268">
        <v>24813605</v>
      </c>
      <c r="V82" s="267" t="str">
        <f t="shared" si="71"/>
        <v>CUMPLE</v>
      </c>
      <c r="W82" s="242">
        <v>24070989</v>
      </c>
      <c r="X82" s="237" t="str">
        <f t="shared" si="71"/>
        <v>CUMPLE</v>
      </c>
      <c r="Y82" s="268">
        <v>25003891</v>
      </c>
      <c r="Z82" s="267" t="str">
        <f t="shared" si="71"/>
        <v>CUMPLE</v>
      </c>
      <c r="AA82" s="242">
        <v>24967249</v>
      </c>
      <c r="AB82" s="237" t="str">
        <f t="shared" si="71"/>
        <v>CUMPLE</v>
      </c>
      <c r="AC82" s="268">
        <v>23046717</v>
      </c>
      <c r="AD82" s="267" t="str">
        <f t="shared" si="71"/>
        <v>CUMPLE</v>
      </c>
      <c r="AE82" s="242">
        <v>24841773</v>
      </c>
      <c r="AF82" s="237" t="str">
        <f t="shared" si="71"/>
        <v>CUMPLE</v>
      </c>
      <c r="AG82" s="268">
        <v>24665081</v>
      </c>
      <c r="AH82" s="267" t="str">
        <f t="shared" si="71"/>
        <v>CUMPLE</v>
      </c>
      <c r="AI82" s="268">
        <v>23046691</v>
      </c>
      <c r="AJ82" s="267" t="str">
        <f t="shared" si="71"/>
        <v>CUMPLE</v>
      </c>
      <c r="AK82" s="242">
        <v>24908352</v>
      </c>
      <c r="AL82" s="237" t="str">
        <f t="shared" si="71"/>
        <v>CUMPLE</v>
      </c>
      <c r="AM82" s="242">
        <v>24711175</v>
      </c>
      <c r="AN82" s="237" t="str">
        <f t="shared" si="71"/>
        <v>CUMPLE</v>
      </c>
      <c r="AO82" s="268">
        <v>25046632</v>
      </c>
      <c r="AP82" s="267" t="str">
        <f t="shared" si="71"/>
        <v>CUMPLE</v>
      </c>
      <c r="AQ82" s="242">
        <v>24962128</v>
      </c>
      <c r="AR82" s="237" t="str">
        <f t="shared" si="71"/>
        <v>CUMPLE</v>
      </c>
      <c r="AS82" s="242">
        <v>24531923</v>
      </c>
      <c r="AT82" s="237" t="str">
        <f t="shared" si="71"/>
        <v>CUMPLE</v>
      </c>
      <c r="AU82" s="242">
        <v>25013343</v>
      </c>
      <c r="AV82" s="237" t="str">
        <f t="shared" si="71"/>
        <v>CUMPLE</v>
      </c>
      <c r="AW82" s="242">
        <v>25090165</v>
      </c>
      <c r="AX82" s="237" t="str">
        <f t="shared" si="71"/>
        <v>CUMPLE</v>
      </c>
      <c r="AY82" s="242">
        <v>25010782</v>
      </c>
      <c r="AZ82" s="237" t="str">
        <f t="shared" si="71"/>
        <v>CUMPLE</v>
      </c>
      <c r="BA82" s="242">
        <v>24288652</v>
      </c>
      <c r="BB82" s="237" t="str">
        <f t="shared" si="69"/>
        <v>CUMPLE</v>
      </c>
      <c r="BC82" s="242">
        <v>25319948</v>
      </c>
      <c r="BD82" s="237" t="str">
        <f t="shared" si="69"/>
        <v>CUMPLE</v>
      </c>
      <c r="BE82" s="268">
        <v>25376968</v>
      </c>
      <c r="BF82" s="267" t="str">
        <f t="shared" si="69"/>
        <v>CUMPLE</v>
      </c>
      <c r="BG82" s="242">
        <v>24000000</v>
      </c>
      <c r="BH82" s="237" t="str">
        <f t="shared" si="69"/>
        <v>CUMPLE</v>
      </c>
      <c r="BI82" s="272">
        <v>24808483</v>
      </c>
      <c r="BJ82" s="237" t="str">
        <f t="shared" si="69"/>
        <v>CUMPLE</v>
      </c>
      <c r="BK82" s="268">
        <v>0</v>
      </c>
      <c r="BL82" s="267" t="str">
        <f t="shared" si="69"/>
        <v>NO CUMPLE</v>
      </c>
      <c r="BM82" s="242">
        <v>24982614</v>
      </c>
      <c r="BN82" s="237" t="str">
        <f t="shared" si="70"/>
        <v>CUMPLE</v>
      </c>
      <c r="BO82" s="268">
        <v>24717064</v>
      </c>
      <c r="BP82" s="267" t="str">
        <f t="shared" si="70"/>
        <v>CUMPLE</v>
      </c>
      <c r="BQ82" s="242">
        <v>24711175</v>
      </c>
      <c r="BR82" s="237" t="str">
        <f t="shared" si="70"/>
        <v>CUMPLE</v>
      </c>
      <c r="BS82" s="242">
        <v>24802593</v>
      </c>
      <c r="BT82" s="237" t="str">
        <f t="shared" si="70"/>
        <v>CUMPLE</v>
      </c>
    </row>
    <row r="83" spans="1:72" x14ac:dyDescent="0.25">
      <c r="A83" s="173"/>
      <c r="B83" s="175">
        <f t="shared" si="72"/>
        <v>60</v>
      </c>
      <c r="C83" s="180">
        <v>105763</v>
      </c>
      <c r="D83" s="174" t="s">
        <v>365</v>
      </c>
      <c r="E83" s="65" t="s">
        <v>32</v>
      </c>
      <c r="F83" s="186">
        <v>1</v>
      </c>
      <c r="G83" s="247">
        <v>2587720</v>
      </c>
      <c r="H83" s="227">
        <f t="shared" si="67"/>
        <v>2587720</v>
      </c>
      <c r="I83" s="242">
        <v>2556667</v>
      </c>
      <c r="J83" s="237" t="str">
        <f t="shared" si="68"/>
        <v>CUMPLE</v>
      </c>
      <c r="K83" s="242">
        <v>2445395</v>
      </c>
      <c r="L83" s="237" t="str">
        <f t="shared" si="71"/>
        <v>CUMPLE</v>
      </c>
      <c r="M83" s="242">
        <v>2502325</v>
      </c>
      <c r="N83" s="237" t="str">
        <f t="shared" si="71"/>
        <v>CUMPLE</v>
      </c>
      <c r="O83" s="242">
        <v>2490382</v>
      </c>
      <c r="P83" s="237" t="str">
        <f t="shared" si="71"/>
        <v>CUMPLE</v>
      </c>
      <c r="Q83" s="242">
        <v>2516920</v>
      </c>
      <c r="R83" s="237" t="str">
        <f t="shared" si="71"/>
        <v>CUMPLE</v>
      </c>
      <c r="S83" s="242">
        <v>2492637</v>
      </c>
      <c r="T83" s="237" t="str">
        <f t="shared" si="71"/>
        <v>CUMPLE</v>
      </c>
      <c r="U83" s="268">
        <v>2507501</v>
      </c>
      <c r="V83" s="267" t="str">
        <f t="shared" si="71"/>
        <v>CUMPLE</v>
      </c>
      <c r="W83" s="242">
        <v>2432457</v>
      </c>
      <c r="X83" s="237" t="str">
        <f t="shared" si="71"/>
        <v>CUMPLE</v>
      </c>
      <c r="Y83" s="268">
        <v>2526730</v>
      </c>
      <c r="Z83" s="267" t="str">
        <f t="shared" si="71"/>
        <v>CUMPLE</v>
      </c>
      <c r="AA83" s="242">
        <v>2523027</v>
      </c>
      <c r="AB83" s="237" t="str">
        <f t="shared" si="71"/>
        <v>CUMPLE</v>
      </c>
      <c r="AC83" s="268">
        <v>2328951</v>
      </c>
      <c r="AD83" s="267" t="str">
        <f t="shared" si="71"/>
        <v>CUMPLE</v>
      </c>
      <c r="AE83" s="242">
        <v>2510347</v>
      </c>
      <c r="AF83" s="237" t="str">
        <f t="shared" si="71"/>
        <v>CUMPLE</v>
      </c>
      <c r="AG83" s="268">
        <v>2492492</v>
      </c>
      <c r="AH83" s="267" t="str">
        <f t="shared" si="71"/>
        <v>CUMPLE</v>
      </c>
      <c r="AI83" s="268">
        <v>2587720</v>
      </c>
      <c r="AJ83" s="267" t="str">
        <f t="shared" si="71"/>
        <v>CUMPLE</v>
      </c>
      <c r="AK83" s="242">
        <v>2517075</v>
      </c>
      <c r="AL83" s="237" t="str">
        <f t="shared" si="71"/>
        <v>CUMPLE</v>
      </c>
      <c r="AM83" s="242">
        <v>2497150</v>
      </c>
      <c r="AN83" s="237" t="str">
        <f t="shared" si="71"/>
        <v>CUMPLE</v>
      </c>
      <c r="AO83" s="268">
        <v>2531048</v>
      </c>
      <c r="AP83" s="267" t="str">
        <f t="shared" si="71"/>
        <v>CUMPLE</v>
      </c>
      <c r="AQ83" s="242">
        <v>2522509</v>
      </c>
      <c r="AR83" s="237" t="str">
        <f t="shared" si="71"/>
        <v>CUMPLE</v>
      </c>
      <c r="AS83" s="242">
        <v>2479036</v>
      </c>
      <c r="AT83" s="237" t="str">
        <f t="shared" si="71"/>
        <v>CUMPLE</v>
      </c>
      <c r="AU83" s="242">
        <v>2527685</v>
      </c>
      <c r="AV83" s="237" t="str">
        <f t="shared" si="71"/>
        <v>CUMPLE</v>
      </c>
      <c r="AW83" s="242">
        <v>2535448</v>
      </c>
      <c r="AX83" s="237" t="str">
        <f t="shared" si="71"/>
        <v>CUMPLE</v>
      </c>
      <c r="AY83" s="242">
        <v>2527426</v>
      </c>
      <c r="AZ83" s="237" t="str">
        <f t="shared" si="71"/>
        <v>CUMPLE</v>
      </c>
      <c r="BA83" s="242">
        <v>2454452</v>
      </c>
      <c r="BB83" s="237" t="str">
        <f t="shared" si="69"/>
        <v>CUMPLE</v>
      </c>
      <c r="BC83" s="242">
        <v>2558668</v>
      </c>
      <c r="BD83" s="237" t="str">
        <f t="shared" si="69"/>
        <v>CUMPLE</v>
      </c>
      <c r="BE83" s="268">
        <v>2564431</v>
      </c>
      <c r="BF83" s="267" t="str">
        <f t="shared" si="69"/>
        <v>CUMPLE</v>
      </c>
      <c r="BG83" s="242">
        <v>2587720</v>
      </c>
      <c r="BH83" s="237" t="str">
        <f t="shared" si="69"/>
        <v>CUMPLE</v>
      </c>
      <c r="BI83" s="272">
        <v>2506983</v>
      </c>
      <c r="BJ83" s="237" t="str">
        <f t="shared" si="69"/>
        <v>CUMPLE</v>
      </c>
      <c r="BK83" s="268">
        <v>0</v>
      </c>
      <c r="BL83" s="267" t="str">
        <f t="shared" si="69"/>
        <v>NO CUMPLE</v>
      </c>
      <c r="BM83" s="242">
        <v>2524580</v>
      </c>
      <c r="BN83" s="237" t="str">
        <f t="shared" si="70"/>
        <v>CUMPLE</v>
      </c>
      <c r="BO83" s="268">
        <v>2497744</v>
      </c>
      <c r="BP83" s="267" t="str">
        <f t="shared" si="70"/>
        <v>CUMPLE</v>
      </c>
      <c r="BQ83" s="242">
        <v>2497150</v>
      </c>
      <c r="BR83" s="237" t="str">
        <f t="shared" si="70"/>
        <v>CUMPLE</v>
      </c>
      <c r="BS83" s="242">
        <v>2506388</v>
      </c>
      <c r="BT83" s="237" t="str">
        <f t="shared" si="70"/>
        <v>CUMPLE</v>
      </c>
    </row>
    <row r="84" spans="1:72" x14ac:dyDescent="0.25">
      <c r="A84" s="173"/>
      <c r="B84" s="175">
        <f t="shared" si="72"/>
        <v>61</v>
      </c>
      <c r="C84" s="180">
        <v>105764</v>
      </c>
      <c r="D84" s="174" t="s">
        <v>366</v>
      </c>
      <c r="E84" s="65" t="s">
        <v>32</v>
      </c>
      <c r="F84" s="186">
        <v>1</v>
      </c>
      <c r="G84" s="247">
        <v>1648592</v>
      </c>
      <c r="H84" s="227">
        <f t="shared" si="67"/>
        <v>1648592</v>
      </c>
      <c r="I84" s="242">
        <v>30894</v>
      </c>
      <c r="J84" s="237" t="str">
        <f t="shared" si="68"/>
        <v>CUMPLE</v>
      </c>
      <c r="K84" s="242">
        <v>1557919</v>
      </c>
      <c r="L84" s="237" t="str">
        <f t="shared" si="71"/>
        <v>CUMPLE</v>
      </c>
      <c r="M84" s="242">
        <v>1594188</v>
      </c>
      <c r="N84" s="237" t="str">
        <f t="shared" si="71"/>
        <v>CUMPLE</v>
      </c>
      <c r="O84" s="242">
        <v>1586579</v>
      </c>
      <c r="P84" s="237" t="str">
        <f t="shared" si="71"/>
        <v>CUMPLE</v>
      </c>
      <c r="Q84" s="242">
        <v>1603487</v>
      </c>
      <c r="R84" s="237" t="str">
        <f t="shared" si="71"/>
        <v>CUMPLE</v>
      </c>
      <c r="S84" s="242">
        <v>1588016</v>
      </c>
      <c r="T84" s="237" t="str">
        <f t="shared" si="71"/>
        <v>CUMPLE</v>
      </c>
      <c r="U84" s="268">
        <v>1597486</v>
      </c>
      <c r="V84" s="267" t="str">
        <f t="shared" si="71"/>
        <v>CUMPLE</v>
      </c>
      <c r="W84" s="242">
        <v>1549676</v>
      </c>
      <c r="X84" s="237" t="str">
        <f t="shared" si="71"/>
        <v>CUMPLE</v>
      </c>
      <c r="Y84" s="268">
        <v>1609736</v>
      </c>
      <c r="Z84" s="267" t="str">
        <f t="shared" si="71"/>
        <v>CUMPLE</v>
      </c>
      <c r="AA84" s="242">
        <v>1607377</v>
      </c>
      <c r="AB84" s="237" t="str">
        <f t="shared" si="71"/>
        <v>CUMPLE</v>
      </c>
      <c r="AC84" s="268">
        <v>1483734</v>
      </c>
      <c r="AD84" s="267" t="str">
        <f t="shared" si="71"/>
        <v>CUMPLE</v>
      </c>
      <c r="AE84" s="242">
        <v>1599299</v>
      </c>
      <c r="AF84" s="237" t="str">
        <f t="shared" si="71"/>
        <v>CUMPLE</v>
      </c>
      <c r="AG84" s="268">
        <v>1587924</v>
      </c>
      <c r="AH84" s="267" t="str">
        <f t="shared" si="71"/>
        <v>CUMPLE</v>
      </c>
      <c r="AI84" s="268">
        <v>1648592</v>
      </c>
      <c r="AJ84" s="267" t="str">
        <f t="shared" si="71"/>
        <v>CUMPLE</v>
      </c>
      <c r="AK84" s="242">
        <v>1603585</v>
      </c>
      <c r="AL84" s="237" t="str">
        <f t="shared" si="71"/>
        <v>CUMPLE</v>
      </c>
      <c r="AM84" s="242">
        <v>1590891</v>
      </c>
      <c r="AN84" s="237" t="str">
        <f t="shared" si="71"/>
        <v>CUMPLE</v>
      </c>
      <c r="AO84" s="268">
        <v>1612487</v>
      </c>
      <c r="AP84" s="267" t="str">
        <f t="shared" si="71"/>
        <v>CUMPLE</v>
      </c>
      <c r="AQ84" s="242">
        <v>1607047</v>
      </c>
      <c r="AR84" s="237" t="str">
        <f t="shared" si="71"/>
        <v>CUMPLE</v>
      </c>
      <c r="AS84" s="242">
        <v>1579351</v>
      </c>
      <c r="AT84" s="237" t="str">
        <f t="shared" si="71"/>
        <v>CUMPLE</v>
      </c>
      <c r="AU84" s="242">
        <v>1610345</v>
      </c>
      <c r="AV84" s="237" t="str">
        <f t="shared" si="71"/>
        <v>CUMPLE</v>
      </c>
      <c r="AW84" s="242">
        <v>1615290</v>
      </c>
      <c r="AX84" s="237" t="str">
        <f t="shared" si="71"/>
        <v>CUMPLE</v>
      </c>
      <c r="AY84" s="242">
        <v>1610180</v>
      </c>
      <c r="AZ84" s="237" t="str">
        <f t="shared" si="71"/>
        <v>CUMPLE</v>
      </c>
      <c r="BA84" s="242">
        <v>1563689</v>
      </c>
      <c r="BB84" s="237" t="str">
        <f t="shared" si="69"/>
        <v>CUMPLE</v>
      </c>
      <c r="BC84" s="242">
        <v>1630084</v>
      </c>
      <c r="BD84" s="237" t="str">
        <f t="shared" si="69"/>
        <v>CUMPLE</v>
      </c>
      <c r="BE84" s="268">
        <v>1633755</v>
      </c>
      <c r="BF84" s="267" t="str">
        <f t="shared" si="69"/>
        <v>CUMPLE</v>
      </c>
      <c r="BG84" s="242">
        <v>1648592</v>
      </c>
      <c r="BH84" s="237" t="str">
        <f t="shared" si="69"/>
        <v>CUMPLE</v>
      </c>
      <c r="BI84" s="272">
        <v>1597156</v>
      </c>
      <c r="BJ84" s="237" t="str">
        <f t="shared" si="69"/>
        <v>CUMPLE</v>
      </c>
      <c r="BK84" s="268">
        <v>0</v>
      </c>
      <c r="BL84" s="267" t="str">
        <f t="shared" si="69"/>
        <v>NO CUMPLE</v>
      </c>
      <c r="BM84" s="242">
        <v>1608366</v>
      </c>
      <c r="BN84" s="237" t="str">
        <f t="shared" si="70"/>
        <v>CUMPLE</v>
      </c>
      <c r="BO84" s="268">
        <v>1591270</v>
      </c>
      <c r="BP84" s="267" t="str">
        <f t="shared" si="70"/>
        <v>CUMPLE</v>
      </c>
      <c r="BQ84" s="242">
        <v>1590891</v>
      </c>
      <c r="BR84" s="237" t="str">
        <f t="shared" si="70"/>
        <v>CUMPLE</v>
      </c>
      <c r="BS84" s="242">
        <v>1596777</v>
      </c>
      <c r="BT84" s="237" t="str">
        <f t="shared" si="70"/>
        <v>CUMPLE</v>
      </c>
    </row>
    <row r="85" spans="1:72" x14ac:dyDescent="0.25">
      <c r="A85" s="173"/>
      <c r="B85" s="175">
        <f t="shared" si="72"/>
        <v>62</v>
      </c>
      <c r="C85" s="180">
        <v>106009</v>
      </c>
      <c r="D85" s="174" t="s">
        <v>367</v>
      </c>
      <c r="E85" s="65" t="s">
        <v>32</v>
      </c>
      <c r="F85" s="186">
        <v>1</v>
      </c>
      <c r="G85" s="247">
        <v>4900000</v>
      </c>
      <c r="H85" s="227">
        <f t="shared" si="67"/>
        <v>4900000</v>
      </c>
      <c r="I85" s="242">
        <v>4841200</v>
      </c>
      <c r="J85" s="237" t="str">
        <f t="shared" si="68"/>
        <v>CUMPLE</v>
      </c>
      <c r="K85" s="242">
        <v>4630500</v>
      </c>
      <c r="L85" s="237" t="str">
        <f t="shared" si="71"/>
        <v>CUMPLE</v>
      </c>
      <c r="M85" s="242">
        <v>4738300</v>
      </c>
      <c r="N85" s="237" t="str">
        <f t="shared" si="71"/>
        <v>CUMPLE</v>
      </c>
      <c r="O85" s="242">
        <v>4715684</v>
      </c>
      <c r="P85" s="237" t="str">
        <f t="shared" si="71"/>
        <v>CUMPLE</v>
      </c>
      <c r="Q85" s="242">
        <v>4765936</v>
      </c>
      <c r="R85" s="237" t="str">
        <f t="shared" si="71"/>
        <v>CUMPLE</v>
      </c>
      <c r="S85" s="242">
        <v>4719954</v>
      </c>
      <c r="T85" s="237" t="str">
        <f t="shared" si="71"/>
        <v>CUMPLE</v>
      </c>
      <c r="U85" s="268">
        <v>4748100</v>
      </c>
      <c r="V85" s="267" t="str">
        <f t="shared" si="71"/>
        <v>CUMPLE</v>
      </c>
      <c r="W85" s="242">
        <v>4606000</v>
      </c>
      <c r="X85" s="237" t="str">
        <f t="shared" si="71"/>
        <v>CUMPLE</v>
      </c>
      <c r="Y85" s="268">
        <v>4784512</v>
      </c>
      <c r="Z85" s="267" t="str">
        <f t="shared" si="71"/>
        <v>CUMPLE</v>
      </c>
      <c r="AA85" s="242">
        <v>4777500</v>
      </c>
      <c r="AB85" s="237" t="str">
        <f t="shared" si="71"/>
        <v>CUMPLE</v>
      </c>
      <c r="AC85" s="268">
        <v>4410005</v>
      </c>
      <c r="AD85" s="267" t="str">
        <f t="shared" si="71"/>
        <v>CUMPLE</v>
      </c>
      <c r="AE85" s="242">
        <v>4753490</v>
      </c>
      <c r="AF85" s="237" t="str">
        <f t="shared" si="71"/>
        <v>CUMPLE</v>
      </c>
      <c r="AG85" s="268">
        <v>4719680</v>
      </c>
      <c r="AH85" s="267" t="str">
        <f t="shared" si="71"/>
        <v>CUMPLE</v>
      </c>
      <c r="AI85" s="268">
        <v>4900000</v>
      </c>
      <c r="AJ85" s="267" t="str">
        <f t="shared" si="71"/>
        <v>CUMPLE</v>
      </c>
      <c r="AK85" s="242">
        <v>4766230</v>
      </c>
      <c r="AL85" s="237" t="str">
        <f t="shared" si="71"/>
        <v>CUMPLE</v>
      </c>
      <c r="AM85" s="242">
        <v>4728500</v>
      </c>
      <c r="AN85" s="237" t="str">
        <f t="shared" si="71"/>
        <v>CUMPLE</v>
      </c>
      <c r="AO85" s="268">
        <v>4792690</v>
      </c>
      <c r="AP85" s="267" t="str">
        <f t="shared" si="71"/>
        <v>CUMPLE</v>
      </c>
      <c r="AQ85" s="242">
        <v>4776520</v>
      </c>
      <c r="AR85" s="237" t="str">
        <f t="shared" si="71"/>
        <v>CUMPLE</v>
      </c>
      <c r="AS85" s="242">
        <v>4694200</v>
      </c>
      <c r="AT85" s="237" t="str">
        <f t="shared" si="71"/>
        <v>CUMPLE</v>
      </c>
      <c r="AU85" s="242">
        <v>4786320</v>
      </c>
      <c r="AV85" s="237" t="str">
        <f t="shared" si="71"/>
        <v>CUMPLE</v>
      </c>
      <c r="AW85" s="242">
        <v>4801020</v>
      </c>
      <c r="AX85" s="237" t="str">
        <f t="shared" si="71"/>
        <v>CUMPLE</v>
      </c>
      <c r="AY85" s="242">
        <v>4785830</v>
      </c>
      <c r="AZ85" s="237" t="str">
        <f t="shared" si="71"/>
        <v>CUMPLE</v>
      </c>
      <c r="BA85" s="242">
        <v>4647650</v>
      </c>
      <c r="BB85" s="237" t="str">
        <f t="shared" si="69"/>
        <v>CUMPLE</v>
      </c>
      <c r="BC85" s="242">
        <v>4844989</v>
      </c>
      <c r="BD85" s="237" t="str">
        <f t="shared" si="69"/>
        <v>CUMPLE</v>
      </c>
      <c r="BE85" s="268">
        <v>4855900</v>
      </c>
      <c r="BF85" s="267" t="str">
        <f t="shared" si="69"/>
        <v>CUMPLE</v>
      </c>
      <c r="BG85" s="242">
        <v>4890000</v>
      </c>
      <c r="BH85" s="237" t="str">
        <f t="shared" si="69"/>
        <v>CUMPLE</v>
      </c>
      <c r="BI85" s="272">
        <v>4747120</v>
      </c>
      <c r="BJ85" s="237" t="str">
        <f t="shared" si="69"/>
        <v>CUMPLE</v>
      </c>
      <c r="BK85" s="268">
        <v>0</v>
      </c>
      <c r="BL85" s="267" t="str">
        <f t="shared" si="69"/>
        <v>NO CUMPLE</v>
      </c>
      <c r="BM85" s="242">
        <v>4780440</v>
      </c>
      <c r="BN85" s="237" t="str">
        <f t="shared" si="70"/>
        <v>CUMPLE</v>
      </c>
      <c r="BO85" s="268">
        <v>4729627</v>
      </c>
      <c r="BP85" s="267" t="str">
        <f t="shared" si="70"/>
        <v>CUMPLE</v>
      </c>
      <c r="BQ85" s="242">
        <v>4728500</v>
      </c>
      <c r="BR85" s="237" t="str">
        <f t="shared" si="70"/>
        <v>CUMPLE</v>
      </c>
      <c r="BS85" s="242">
        <v>4745993</v>
      </c>
      <c r="BT85" s="237" t="str">
        <f t="shared" si="70"/>
        <v>CUMPLE</v>
      </c>
    </row>
    <row r="86" spans="1:72" x14ac:dyDescent="0.25">
      <c r="A86" s="173"/>
      <c r="B86" s="175">
        <f t="shared" si="72"/>
        <v>63</v>
      </c>
      <c r="C86" s="180">
        <v>106052</v>
      </c>
      <c r="D86" s="174" t="s">
        <v>368</v>
      </c>
      <c r="E86" s="65" t="s">
        <v>32</v>
      </c>
      <c r="F86" s="186">
        <v>1</v>
      </c>
      <c r="G86" s="247">
        <v>79800000</v>
      </c>
      <c r="H86" s="227">
        <f t="shared" si="67"/>
        <v>79800000</v>
      </c>
      <c r="I86" s="242">
        <v>78842400</v>
      </c>
      <c r="J86" s="237" t="str">
        <f t="shared" si="68"/>
        <v>CUMPLE</v>
      </c>
      <c r="K86" s="242">
        <v>75411000</v>
      </c>
      <c r="L86" s="237" t="str">
        <f t="shared" si="71"/>
        <v>CUMPLE</v>
      </c>
      <c r="M86" s="242">
        <v>77166600</v>
      </c>
      <c r="N86" s="237" t="str">
        <f t="shared" si="71"/>
        <v>CUMPLE</v>
      </c>
      <c r="O86" s="242">
        <v>76798283</v>
      </c>
      <c r="P86" s="237" t="str">
        <f t="shared" si="71"/>
        <v>CUMPLE</v>
      </c>
      <c r="Q86" s="242">
        <v>77616672</v>
      </c>
      <c r="R86" s="237" t="str">
        <f t="shared" si="71"/>
        <v>CUMPLE</v>
      </c>
      <c r="S86" s="242">
        <v>76867829</v>
      </c>
      <c r="T86" s="237" t="str">
        <f t="shared" si="71"/>
        <v>CUMPLE</v>
      </c>
      <c r="U86" s="268">
        <v>77326200</v>
      </c>
      <c r="V86" s="267" t="str">
        <f t="shared" si="71"/>
        <v>CUMPLE</v>
      </c>
      <c r="W86" s="242">
        <v>75012000</v>
      </c>
      <c r="X86" s="237" t="str">
        <f t="shared" si="71"/>
        <v>CUMPLE</v>
      </c>
      <c r="Y86" s="268">
        <v>77919188</v>
      </c>
      <c r="Z86" s="267" t="str">
        <f t="shared" si="71"/>
        <v>CUMPLE</v>
      </c>
      <c r="AA86" s="242">
        <v>77805000</v>
      </c>
      <c r="AB86" s="237" t="str">
        <f t="shared" si="71"/>
        <v>CUMPLE</v>
      </c>
      <c r="AC86" s="268">
        <v>71820080</v>
      </c>
      <c r="AD86" s="267" t="str">
        <f t="shared" si="71"/>
        <v>CUMPLE</v>
      </c>
      <c r="AE86" s="242">
        <v>77413980</v>
      </c>
      <c r="AF86" s="237" t="str">
        <f t="shared" si="71"/>
        <v>CUMPLE</v>
      </c>
      <c r="AG86" s="268">
        <v>76863360</v>
      </c>
      <c r="AH86" s="267" t="str">
        <f t="shared" si="71"/>
        <v>CUMPLE</v>
      </c>
      <c r="AI86" s="268">
        <v>71820000</v>
      </c>
      <c r="AJ86" s="267" t="str">
        <f t="shared" si="71"/>
        <v>CUMPLE</v>
      </c>
      <c r="AK86" s="242">
        <v>77621460</v>
      </c>
      <c r="AL86" s="237" t="str">
        <f t="shared" si="71"/>
        <v>CUMPLE</v>
      </c>
      <c r="AM86" s="242">
        <v>77007000</v>
      </c>
      <c r="AN86" s="237" t="str">
        <f t="shared" si="71"/>
        <v>CUMPLE</v>
      </c>
      <c r="AO86" s="268">
        <v>78052380</v>
      </c>
      <c r="AP86" s="267" t="str">
        <f t="shared" si="71"/>
        <v>CUMPLE</v>
      </c>
      <c r="AQ86" s="242">
        <v>77789040</v>
      </c>
      <c r="AR86" s="237" t="str">
        <f t="shared" si="71"/>
        <v>CUMPLE</v>
      </c>
      <c r="AS86" s="242">
        <v>76448400</v>
      </c>
      <c r="AT86" s="237" t="str">
        <f t="shared" si="71"/>
        <v>CUMPLE</v>
      </c>
      <c r="AU86" s="242">
        <v>77948640</v>
      </c>
      <c r="AV86" s="237" t="str">
        <f t="shared" si="71"/>
        <v>CUMPLE</v>
      </c>
      <c r="AW86" s="242">
        <v>78188040</v>
      </c>
      <c r="AX86" s="237" t="str">
        <f t="shared" si="71"/>
        <v>CUMPLE</v>
      </c>
      <c r="AY86" s="242">
        <v>77940660</v>
      </c>
      <c r="AZ86" s="237" t="str">
        <f t="shared" ref="AZ86:BT93" si="73">+IF((ISBLANK(AY86))=$H$11,"VACIO",IF(AND(AY86&lt;=$G86,AY86&lt;&gt;0),"CUMPLE","NO CUMPLE"))</f>
        <v>CUMPLE</v>
      </c>
      <c r="BA86" s="242">
        <v>75690300</v>
      </c>
      <c r="BB86" s="237" t="str">
        <f t="shared" si="73"/>
        <v>CUMPLE</v>
      </c>
      <c r="BC86" s="242">
        <v>78904109</v>
      </c>
      <c r="BD86" s="237" t="str">
        <f t="shared" si="73"/>
        <v>CUMPLE</v>
      </c>
      <c r="BE86" s="268">
        <v>79081800</v>
      </c>
      <c r="BF86" s="267" t="str">
        <f t="shared" si="73"/>
        <v>CUMPLE</v>
      </c>
      <c r="BG86" s="242">
        <v>78200000</v>
      </c>
      <c r="BH86" s="237" t="str">
        <f t="shared" si="73"/>
        <v>CUMPLE</v>
      </c>
      <c r="BI86" s="272">
        <v>77310240</v>
      </c>
      <c r="BJ86" s="237" t="str">
        <f t="shared" si="73"/>
        <v>CUMPLE</v>
      </c>
      <c r="BK86" s="268">
        <v>0</v>
      </c>
      <c r="BL86" s="267" t="str">
        <f t="shared" si="73"/>
        <v>NO CUMPLE</v>
      </c>
      <c r="BM86" s="242">
        <v>77852880</v>
      </c>
      <c r="BN86" s="237" t="str">
        <f t="shared" si="73"/>
        <v>CUMPLE</v>
      </c>
      <c r="BO86" s="268">
        <v>77025354</v>
      </c>
      <c r="BP86" s="267" t="str">
        <f t="shared" si="73"/>
        <v>CUMPLE</v>
      </c>
      <c r="BQ86" s="242">
        <v>77007000</v>
      </c>
      <c r="BR86" s="237" t="str">
        <f t="shared" si="73"/>
        <v>CUMPLE</v>
      </c>
      <c r="BS86" s="242">
        <v>77291886</v>
      </c>
      <c r="BT86" s="237" t="str">
        <f t="shared" si="73"/>
        <v>CUMPLE</v>
      </c>
    </row>
    <row r="87" spans="1:72" x14ac:dyDescent="0.25">
      <c r="A87" s="173"/>
      <c r="B87" s="175">
        <f t="shared" si="72"/>
        <v>64</v>
      </c>
      <c r="C87" s="180">
        <v>108106</v>
      </c>
      <c r="D87" s="174" t="s">
        <v>369</v>
      </c>
      <c r="E87" s="65" t="s">
        <v>32</v>
      </c>
      <c r="F87" s="186">
        <v>1</v>
      </c>
      <c r="G87" s="247">
        <v>12538005</v>
      </c>
      <c r="H87" s="227">
        <f t="shared" si="67"/>
        <v>12538005</v>
      </c>
      <c r="I87" s="242">
        <v>12387548</v>
      </c>
      <c r="J87" s="237" t="str">
        <f t="shared" si="68"/>
        <v>CUMPLE</v>
      </c>
      <c r="K87" s="242">
        <v>11848414</v>
      </c>
      <c r="L87" s="237" t="str">
        <f t="shared" ref="L87:AZ94" si="74">+IF((ISBLANK(K87))=$H$11,"VACIO",IF(AND(K87&lt;=$G87,K87&lt;&gt;0),"CUMPLE","NO CUMPLE"))</f>
        <v>CUMPLE</v>
      </c>
      <c r="M87" s="242">
        <v>12124251</v>
      </c>
      <c r="N87" s="237" t="str">
        <f t="shared" si="74"/>
        <v>CUMPLE</v>
      </c>
      <c r="O87" s="242">
        <v>12066382</v>
      </c>
      <c r="P87" s="237" t="str">
        <f t="shared" si="74"/>
        <v>CUMPLE</v>
      </c>
      <c r="Q87" s="242">
        <v>12194965</v>
      </c>
      <c r="R87" s="237" t="str">
        <f t="shared" si="74"/>
        <v>CUMPLE</v>
      </c>
      <c r="S87" s="242">
        <v>12077309</v>
      </c>
      <c r="T87" s="237" t="str">
        <f t="shared" si="74"/>
        <v>CUMPLE</v>
      </c>
      <c r="U87" s="268">
        <v>12149327</v>
      </c>
      <c r="V87" s="267" t="str">
        <f t="shared" si="74"/>
        <v>CUMPLE</v>
      </c>
      <c r="W87" s="242">
        <v>11785725</v>
      </c>
      <c r="X87" s="237" t="str">
        <f t="shared" si="74"/>
        <v>CUMPLE</v>
      </c>
      <c r="Y87" s="268">
        <v>12242496</v>
      </c>
      <c r="Z87" s="267" t="str">
        <f t="shared" si="74"/>
        <v>CUMPLE</v>
      </c>
      <c r="AA87" s="242">
        <v>12224555</v>
      </c>
      <c r="AB87" s="237" t="str">
        <f t="shared" si="74"/>
        <v>CUMPLE</v>
      </c>
      <c r="AC87" s="268">
        <v>11284217</v>
      </c>
      <c r="AD87" s="267" t="str">
        <f t="shared" si="74"/>
        <v>CUMPLE</v>
      </c>
      <c r="AE87" s="242">
        <v>12163119</v>
      </c>
      <c r="AF87" s="237" t="str">
        <f t="shared" si="74"/>
        <v>CUMPLE</v>
      </c>
      <c r="AG87" s="268">
        <v>12076606</v>
      </c>
      <c r="AH87" s="267" t="str">
        <f t="shared" si="74"/>
        <v>CUMPLE</v>
      </c>
      <c r="AI87" s="268">
        <v>12538005</v>
      </c>
      <c r="AJ87" s="267" t="str">
        <f t="shared" si="74"/>
        <v>CUMPLE</v>
      </c>
      <c r="AK87" s="242">
        <v>12195717</v>
      </c>
      <c r="AL87" s="237" t="str">
        <f t="shared" si="74"/>
        <v>CUMPLE</v>
      </c>
      <c r="AM87" s="242">
        <v>12099175</v>
      </c>
      <c r="AN87" s="237" t="str">
        <f t="shared" si="74"/>
        <v>CUMPLE</v>
      </c>
      <c r="AO87" s="268">
        <v>12263422</v>
      </c>
      <c r="AP87" s="267" t="str">
        <f t="shared" si="74"/>
        <v>CUMPLE</v>
      </c>
      <c r="AQ87" s="242">
        <v>12222047</v>
      </c>
      <c r="AR87" s="237" t="str">
        <f t="shared" si="74"/>
        <v>CUMPLE</v>
      </c>
      <c r="AS87" s="242">
        <v>12011409</v>
      </c>
      <c r="AT87" s="237" t="str">
        <f t="shared" si="74"/>
        <v>CUMPLE</v>
      </c>
      <c r="AU87" s="242">
        <v>12247123</v>
      </c>
      <c r="AV87" s="237" t="str">
        <f t="shared" si="74"/>
        <v>CUMPLE</v>
      </c>
      <c r="AW87" s="242">
        <v>12284737</v>
      </c>
      <c r="AX87" s="237" t="str">
        <f t="shared" si="74"/>
        <v>CUMPLE</v>
      </c>
      <c r="AY87" s="242">
        <v>12245869</v>
      </c>
      <c r="AZ87" s="237" t="str">
        <f t="shared" si="74"/>
        <v>CUMPLE</v>
      </c>
      <c r="BA87" s="242">
        <v>11892297</v>
      </c>
      <c r="BB87" s="237" t="str">
        <f t="shared" si="73"/>
        <v>CUMPLE</v>
      </c>
      <c r="BC87" s="242">
        <v>12397245</v>
      </c>
      <c r="BD87" s="237" t="str">
        <f t="shared" si="73"/>
        <v>CUMPLE</v>
      </c>
      <c r="BE87" s="268">
        <v>12425163</v>
      </c>
      <c r="BF87" s="267" t="str">
        <f t="shared" si="73"/>
        <v>CUMPLE</v>
      </c>
      <c r="BG87" s="242">
        <v>12000000</v>
      </c>
      <c r="BH87" s="237" t="str">
        <f t="shared" si="73"/>
        <v>CUMPLE</v>
      </c>
      <c r="BI87" s="272">
        <v>12146819</v>
      </c>
      <c r="BJ87" s="237" t="str">
        <f t="shared" si="73"/>
        <v>CUMPLE</v>
      </c>
      <c r="BK87" s="268">
        <v>0</v>
      </c>
      <c r="BL87" s="267" t="str">
        <f t="shared" si="73"/>
        <v>NO CUMPLE</v>
      </c>
      <c r="BM87" s="242">
        <v>12232078</v>
      </c>
      <c r="BN87" s="237" t="str">
        <f t="shared" si="73"/>
        <v>CUMPLE</v>
      </c>
      <c r="BO87" s="268">
        <v>12102058</v>
      </c>
      <c r="BP87" s="267" t="str">
        <f t="shared" si="73"/>
        <v>CUMPLE</v>
      </c>
      <c r="BQ87" s="242">
        <v>12099175</v>
      </c>
      <c r="BR87" s="237" t="str">
        <f t="shared" si="73"/>
        <v>CUMPLE</v>
      </c>
      <c r="BS87" s="242">
        <v>12143936</v>
      </c>
      <c r="BT87" s="237" t="str">
        <f t="shared" si="73"/>
        <v>CUMPLE</v>
      </c>
    </row>
    <row r="88" spans="1:72" x14ac:dyDescent="0.25">
      <c r="A88" s="173"/>
      <c r="B88" s="175">
        <f t="shared" si="72"/>
        <v>65</v>
      </c>
      <c r="C88" s="180">
        <v>106059</v>
      </c>
      <c r="D88" s="174" t="s">
        <v>370</v>
      </c>
      <c r="E88" s="65" t="s">
        <v>32</v>
      </c>
      <c r="F88" s="186">
        <v>1</v>
      </c>
      <c r="G88" s="247">
        <v>7841840</v>
      </c>
      <c r="H88" s="227">
        <f t="shared" si="67"/>
        <v>7841840</v>
      </c>
      <c r="I88" s="242">
        <v>26889</v>
      </c>
      <c r="J88" s="237" t="str">
        <f t="shared" si="68"/>
        <v>CUMPLE</v>
      </c>
      <c r="K88" s="242">
        <v>7410538</v>
      </c>
      <c r="L88" s="237" t="str">
        <f t="shared" si="74"/>
        <v>CUMPLE</v>
      </c>
      <c r="M88" s="242">
        <v>7583059</v>
      </c>
      <c r="N88" s="237" t="str">
        <f t="shared" si="74"/>
        <v>CUMPLE</v>
      </c>
      <c r="O88" s="242">
        <v>7546865</v>
      </c>
      <c r="P88" s="237" t="str">
        <f t="shared" si="74"/>
        <v>CUMPLE</v>
      </c>
      <c r="Q88" s="242">
        <v>7627287</v>
      </c>
      <c r="R88" s="237" t="str">
        <f t="shared" si="74"/>
        <v>CUMPLE</v>
      </c>
      <c r="S88" s="242">
        <v>7553699</v>
      </c>
      <c r="T88" s="237" t="str">
        <f t="shared" si="74"/>
        <v>CUMPLE</v>
      </c>
      <c r="U88" s="268">
        <v>7598743</v>
      </c>
      <c r="V88" s="267" t="str">
        <f t="shared" si="74"/>
        <v>CUMPLE</v>
      </c>
      <c r="W88" s="242">
        <v>7371330</v>
      </c>
      <c r="X88" s="237" t="str">
        <f t="shared" si="74"/>
        <v>CUMPLE</v>
      </c>
      <c r="Y88" s="268">
        <v>7657015</v>
      </c>
      <c r="Z88" s="267" t="str">
        <f t="shared" si="74"/>
        <v>CUMPLE</v>
      </c>
      <c r="AA88" s="242">
        <v>7645794</v>
      </c>
      <c r="AB88" s="237" t="str">
        <f t="shared" si="74"/>
        <v>CUMPLE</v>
      </c>
      <c r="AC88" s="268">
        <v>7057664</v>
      </c>
      <c r="AD88" s="267" t="str">
        <f t="shared" si="74"/>
        <v>CUMPLE</v>
      </c>
      <c r="AE88" s="242">
        <v>7607369</v>
      </c>
      <c r="AF88" s="237" t="str">
        <f t="shared" si="74"/>
        <v>CUMPLE</v>
      </c>
      <c r="AG88" s="268">
        <v>7553260</v>
      </c>
      <c r="AH88" s="267" t="str">
        <f t="shared" si="74"/>
        <v>CUMPLE</v>
      </c>
      <c r="AI88" s="268">
        <v>7841840</v>
      </c>
      <c r="AJ88" s="267" t="str">
        <f t="shared" si="74"/>
        <v>CUMPLE</v>
      </c>
      <c r="AK88" s="242">
        <v>7627758</v>
      </c>
      <c r="AL88" s="237" t="str">
        <f t="shared" si="74"/>
        <v>CUMPLE</v>
      </c>
      <c r="AM88" s="242">
        <v>7567376</v>
      </c>
      <c r="AN88" s="237" t="str">
        <f t="shared" si="74"/>
        <v>CUMPLE</v>
      </c>
      <c r="AO88" s="268">
        <v>7670103</v>
      </c>
      <c r="AP88" s="267" t="str">
        <f t="shared" si="74"/>
        <v>CUMPLE</v>
      </c>
      <c r="AQ88" s="242">
        <v>7644226</v>
      </c>
      <c r="AR88" s="237" t="str">
        <f t="shared" si="74"/>
        <v>CUMPLE</v>
      </c>
      <c r="AS88" s="242">
        <v>7512483</v>
      </c>
      <c r="AT88" s="237" t="str">
        <f t="shared" si="74"/>
        <v>CUMPLE</v>
      </c>
      <c r="AU88" s="242">
        <v>7659909</v>
      </c>
      <c r="AV88" s="237" t="str">
        <f t="shared" si="74"/>
        <v>CUMPLE</v>
      </c>
      <c r="AW88" s="242">
        <v>7683435</v>
      </c>
      <c r="AX88" s="237" t="str">
        <f t="shared" si="74"/>
        <v>CUMPLE</v>
      </c>
      <c r="AY88" s="242">
        <v>7659125</v>
      </c>
      <c r="AZ88" s="237" t="str">
        <f t="shared" si="74"/>
        <v>CUMPLE</v>
      </c>
      <c r="BA88" s="242">
        <v>7437985</v>
      </c>
      <c r="BB88" s="237" t="str">
        <f t="shared" si="73"/>
        <v>CUMPLE</v>
      </c>
      <c r="BC88" s="242">
        <v>7753802</v>
      </c>
      <c r="BD88" s="237" t="str">
        <f t="shared" si="73"/>
        <v>CUMPLE</v>
      </c>
      <c r="BE88" s="268">
        <v>7771263</v>
      </c>
      <c r="BF88" s="267" t="str">
        <f t="shared" si="73"/>
        <v>CUMPLE</v>
      </c>
      <c r="BG88" s="242">
        <v>7800000</v>
      </c>
      <c r="BH88" s="237" t="str">
        <f t="shared" si="73"/>
        <v>CUMPLE</v>
      </c>
      <c r="BI88" s="272">
        <v>7597175</v>
      </c>
      <c r="BJ88" s="237" t="str">
        <f t="shared" si="73"/>
        <v>CUMPLE</v>
      </c>
      <c r="BK88" s="268">
        <v>0</v>
      </c>
      <c r="BL88" s="267" t="str">
        <f t="shared" si="73"/>
        <v>NO CUMPLE</v>
      </c>
      <c r="BM88" s="242">
        <v>7650499</v>
      </c>
      <c r="BN88" s="237" t="str">
        <f t="shared" si="73"/>
        <v>CUMPLE</v>
      </c>
      <c r="BO88" s="268">
        <v>7569179</v>
      </c>
      <c r="BP88" s="267" t="str">
        <f t="shared" si="73"/>
        <v>CUMPLE</v>
      </c>
      <c r="BQ88" s="242">
        <v>7567376</v>
      </c>
      <c r="BR88" s="237" t="str">
        <f t="shared" si="73"/>
        <v>CUMPLE</v>
      </c>
      <c r="BS88" s="242">
        <v>7595371</v>
      </c>
      <c r="BT88" s="237" t="str">
        <f t="shared" si="73"/>
        <v>CUMPLE</v>
      </c>
    </row>
    <row r="89" spans="1:72" x14ac:dyDescent="0.25">
      <c r="A89" s="173"/>
      <c r="B89" s="175">
        <f t="shared" si="72"/>
        <v>66</v>
      </c>
      <c r="C89" s="180">
        <v>106816</v>
      </c>
      <c r="D89" s="174" t="s">
        <v>371</v>
      </c>
      <c r="E89" s="65" t="s">
        <v>32</v>
      </c>
      <c r="F89" s="186">
        <v>1</v>
      </c>
      <c r="G89" s="247">
        <v>58639906</v>
      </c>
      <c r="H89" s="227">
        <f t="shared" si="67"/>
        <v>58639906</v>
      </c>
      <c r="I89" s="242">
        <v>22070</v>
      </c>
      <c r="J89" s="237" t="str">
        <f t="shared" si="68"/>
        <v>CUMPLE</v>
      </c>
      <c r="K89" s="242">
        <v>55332619</v>
      </c>
      <c r="L89" s="237" t="str">
        <f t="shared" si="74"/>
        <v>CUMPLE</v>
      </c>
      <c r="M89" s="242">
        <v>56704789</v>
      </c>
      <c r="N89" s="237" t="str">
        <f t="shared" si="74"/>
        <v>CUMPLE</v>
      </c>
      <c r="O89" s="242">
        <v>56434137</v>
      </c>
      <c r="P89" s="237" t="str">
        <f t="shared" si="74"/>
        <v>CUMPLE</v>
      </c>
      <c r="Q89" s="242">
        <v>57035518</v>
      </c>
      <c r="R89" s="237" t="str">
        <f t="shared" si="74"/>
        <v>CUMPLE</v>
      </c>
      <c r="S89" s="242">
        <v>56485241</v>
      </c>
      <c r="T89" s="237" t="str">
        <f t="shared" si="74"/>
        <v>CUMPLE</v>
      </c>
      <c r="U89" s="268">
        <v>56822069</v>
      </c>
      <c r="V89" s="267" t="str">
        <f t="shared" si="74"/>
        <v>CUMPLE</v>
      </c>
      <c r="W89" s="242">
        <v>55121512</v>
      </c>
      <c r="X89" s="237" t="str">
        <f t="shared" si="74"/>
        <v>CUMPLE</v>
      </c>
      <c r="Y89" s="268">
        <v>57257818</v>
      </c>
      <c r="Z89" s="267" t="str">
        <f t="shared" si="74"/>
        <v>CUMPLE</v>
      </c>
      <c r="AA89" s="242">
        <v>57173908</v>
      </c>
      <c r="AB89" s="237" t="str">
        <f t="shared" si="74"/>
        <v>CUMPLE</v>
      </c>
      <c r="AC89" s="268">
        <v>52775974</v>
      </c>
      <c r="AD89" s="267" t="str">
        <f t="shared" si="74"/>
        <v>CUMPLE</v>
      </c>
      <c r="AE89" s="242">
        <v>56886573</v>
      </c>
      <c r="AF89" s="237" t="str">
        <f t="shared" si="74"/>
        <v>CUMPLE</v>
      </c>
      <c r="AG89" s="268">
        <v>56481957</v>
      </c>
      <c r="AH89" s="267" t="str">
        <f t="shared" si="74"/>
        <v>CUMPLE</v>
      </c>
      <c r="AI89" s="268">
        <v>49843920</v>
      </c>
      <c r="AJ89" s="267" t="str">
        <f t="shared" si="74"/>
        <v>CUMPLE</v>
      </c>
      <c r="AK89" s="242">
        <v>57039037</v>
      </c>
      <c r="AL89" s="237" t="str">
        <f t="shared" si="74"/>
        <v>CUMPLE</v>
      </c>
      <c r="AM89" s="242">
        <v>56587509</v>
      </c>
      <c r="AN89" s="237" t="str">
        <f t="shared" si="74"/>
        <v>CUMPLE</v>
      </c>
      <c r="AO89" s="268">
        <v>57355692</v>
      </c>
      <c r="AP89" s="267" t="str">
        <f t="shared" si="74"/>
        <v>CUMPLE</v>
      </c>
      <c r="AQ89" s="242">
        <v>57162180</v>
      </c>
      <c r="AR89" s="237" t="str">
        <f t="shared" si="74"/>
        <v>CUMPLE</v>
      </c>
      <c r="AS89" s="242">
        <v>56177030</v>
      </c>
      <c r="AT89" s="237" t="str">
        <f t="shared" si="74"/>
        <v>CUMPLE</v>
      </c>
      <c r="AU89" s="242">
        <v>52279460</v>
      </c>
      <c r="AV89" s="237" t="str">
        <f t="shared" si="74"/>
        <v>CUMPLE</v>
      </c>
      <c r="AW89" s="242">
        <v>57455380</v>
      </c>
      <c r="AX89" s="237" t="str">
        <f t="shared" si="74"/>
        <v>CUMPLE</v>
      </c>
      <c r="AY89" s="242">
        <v>57273596</v>
      </c>
      <c r="AZ89" s="237" t="str">
        <f t="shared" si="74"/>
        <v>CUMPLE</v>
      </c>
      <c r="BA89" s="242">
        <v>55619950</v>
      </c>
      <c r="BB89" s="237" t="str">
        <f t="shared" si="73"/>
        <v>CUMPLE</v>
      </c>
      <c r="BC89" s="242">
        <v>57981573</v>
      </c>
      <c r="BD89" s="237" t="str">
        <f t="shared" si="73"/>
        <v>CUMPLE</v>
      </c>
      <c r="BE89" s="268">
        <v>58112147</v>
      </c>
      <c r="BF89" s="267" t="str">
        <f t="shared" si="73"/>
        <v>CUMPLE</v>
      </c>
      <c r="BG89" s="242">
        <v>57000000</v>
      </c>
      <c r="BH89" s="237" t="str">
        <f t="shared" si="73"/>
        <v>CUMPLE</v>
      </c>
      <c r="BI89" s="272">
        <v>56810341</v>
      </c>
      <c r="BJ89" s="237" t="str">
        <f t="shared" si="73"/>
        <v>CUMPLE</v>
      </c>
      <c r="BK89" s="268">
        <v>0</v>
      </c>
      <c r="BL89" s="267" t="str">
        <f t="shared" si="73"/>
        <v>NO CUMPLE</v>
      </c>
      <c r="BM89" s="242">
        <v>57209092</v>
      </c>
      <c r="BN89" s="237" t="str">
        <f t="shared" si="73"/>
        <v>CUMPLE</v>
      </c>
      <c r="BO89" s="268">
        <v>56600996</v>
      </c>
      <c r="BP89" s="267" t="str">
        <f t="shared" si="73"/>
        <v>CUMPLE</v>
      </c>
      <c r="BQ89" s="242">
        <v>56587509</v>
      </c>
      <c r="BR89" s="237" t="str">
        <f t="shared" si="73"/>
        <v>CUMPLE</v>
      </c>
      <c r="BS89" s="242">
        <v>56796854</v>
      </c>
      <c r="BT89" s="237" t="str">
        <f t="shared" si="73"/>
        <v>CUMPLE</v>
      </c>
    </row>
    <row r="90" spans="1:72" x14ac:dyDescent="0.25">
      <c r="A90" s="173"/>
      <c r="B90" s="175">
        <f t="shared" si="72"/>
        <v>67</v>
      </c>
      <c r="C90" s="180">
        <v>106114</v>
      </c>
      <c r="D90" s="174" t="s">
        <v>372</v>
      </c>
      <c r="E90" s="65" t="s">
        <v>32</v>
      </c>
      <c r="F90" s="186">
        <v>1</v>
      </c>
      <c r="G90" s="247">
        <v>3060363</v>
      </c>
      <c r="H90" s="227">
        <f t="shared" si="67"/>
        <v>3060363</v>
      </c>
      <c r="I90" s="242">
        <v>7358</v>
      </c>
      <c r="J90" s="237" t="str">
        <f t="shared" si="68"/>
        <v>CUMPLE</v>
      </c>
      <c r="K90" s="242">
        <v>2892043</v>
      </c>
      <c r="L90" s="237" t="str">
        <f t="shared" si="74"/>
        <v>CUMPLE</v>
      </c>
      <c r="M90" s="242">
        <v>2959371</v>
      </c>
      <c r="N90" s="237" t="str">
        <f t="shared" si="74"/>
        <v>CUMPLE</v>
      </c>
      <c r="O90" s="242">
        <v>2945246</v>
      </c>
      <c r="P90" s="237" t="str">
        <f t="shared" si="74"/>
        <v>CUMPLE</v>
      </c>
      <c r="Q90" s="242">
        <v>2976631</v>
      </c>
      <c r="R90" s="237" t="str">
        <f t="shared" si="74"/>
        <v>CUMPLE</v>
      </c>
      <c r="S90" s="242">
        <v>2947913</v>
      </c>
      <c r="T90" s="237" t="str">
        <f t="shared" si="74"/>
        <v>CUMPLE</v>
      </c>
      <c r="U90" s="268">
        <v>2965492</v>
      </c>
      <c r="V90" s="267" t="str">
        <f t="shared" si="74"/>
        <v>CUMPLE</v>
      </c>
      <c r="W90" s="242">
        <v>2876741</v>
      </c>
      <c r="X90" s="237" t="str">
        <f t="shared" si="74"/>
        <v>CUMPLE</v>
      </c>
      <c r="Y90" s="268">
        <v>2988233</v>
      </c>
      <c r="Z90" s="267" t="str">
        <f t="shared" si="74"/>
        <v>CUMPLE</v>
      </c>
      <c r="AA90" s="242">
        <v>2983854</v>
      </c>
      <c r="AB90" s="237" t="str">
        <f t="shared" si="74"/>
        <v>CUMPLE</v>
      </c>
      <c r="AC90" s="268">
        <v>2754330</v>
      </c>
      <c r="AD90" s="267" t="str">
        <f t="shared" si="74"/>
        <v>CUMPLE</v>
      </c>
      <c r="AE90" s="242">
        <v>2968858</v>
      </c>
      <c r="AF90" s="237" t="str">
        <f t="shared" si="74"/>
        <v>CUMPLE</v>
      </c>
      <c r="AG90" s="268">
        <v>2947742</v>
      </c>
      <c r="AH90" s="267" t="str">
        <f t="shared" si="74"/>
        <v>CUMPLE</v>
      </c>
      <c r="AI90" s="268">
        <v>3060363</v>
      </c>
      <c r="AJ90" s="267" t="str">
        <f t="shared" si="74"/>
        <v>CUMPLE</v>
      </c>
      <c r="AK90" s="242">
        <v>2976815</v>
      </c>
      <c r="AL90" s="237" t="str">
        <f t="shared" si="74"/>
        <v>CUMPLE</v>
      </c>
      <c r="AM90" s="242">
        <v>2953250</v>
      </c>
      <c r="AN90" s="237" t="str">
        <f t="shared" si="74"/>
        <v>CUMPLE</v>
      </c>
      <c r="AO90" s="268">
        <v>2993341</v>
      </c>
      <c r="AP90" s="267" t="str">
        <f t="shared" si="74"/>
        <v>CUMPLE</v>
      </c>
      <c r="AQ90" s="242">
        <v>2983242</v>
      </c>
      <c r="AR90" s="237" t="str">
        <f t="shared" si="74"/>
        <v>CUMPLE</v>
      </c>
      <c r="AS90" s="242">
        <v>2931828</v>
      </c>
      <c r="AT90" s="237" t="str">
        <f t="shared" si="74"/>
        <v>CUMPLE</v>
      </c>
      <c r="AU90" s="242">
        <v>2989363</v>
      </c>
      <c r="AV90" s="237" t="str">
        <f t="shared" si="74"/>
        <v>CUMPLE</v>
      </c>
      <c r="AW90" s="242">
        <v>2998544</v>
      </c>
      <c r="AX90" s="237" t="str">
        <f t="shared" si="74"/>
        <v>CUMPLE</v>
      </c>
      <c r="AY90" s="242">
        <v>2989057</v>
      </c>
      <c r="AZ90" s="237" t="str">
        <f t="shared" si="74"/>
        <v>CUMPLE</v>
      </c>
      <c r="BA90" s="242">
        <v>2902754</v>
      </c>
      <c r="BB90" s="237" t="str">
        <f t="shared" si="73"/>
        <v>CUMPLE</v>
      </c>
      <c r="BC90" s="242">
        <v>3026005</v>
      </c>
      <c r="BD90" s="237" t="str">
        <f t="shared" si="73"/>
        <v>CUMPLE</v>
      </c>
      <c r="BE90" s="268">
        <v>3032820</v>
      </c>
      <c r="BF90" s="267" t="str">
        <f t="shared" si="73"/>
        <v>CUMPLE</v>
      </c>
      <c r="BG90" s="242">
        <v>3000000</v>
      </c>
      <c r="BH90" s="237" t="str">
        <f t="shared" si="73"/>
        <v>CUMPLE</v>
      </c>
      <c r="BI90" s="272">
        <v>2964880</v>
      </c>
      <c r="BJ90" s="237" t="str">
        <f t="shared" si="73"/>
        <v>CUMPLE</v>
      </c>
      <c r="BK90" s="268">
        <v>0</v>
      </c>
      <c r="BL90" s="267" t="str">
        <f t="shared" si="73"/>
        <v>NO CUMPLE</v>
      </c>
      <c r="BM90" s="242">
        <v>2985690</v>
      </c>
      <c r="BN90" s="237" t="str">
        <f t="shared" si="73"/>
        <v>CUMPLE</v>
      </c>
      <c r="BO90" s="268">
        <v>2953954</v>
      </c>
      <c r="BP90" s="267" t="str">
        <f t="shared" si="73"/>
        <v>CUMPLE</v>
      </c>
      <c r="BQ90" s="242">
        <v>2953250</v>
      </c>
      <c r="BR90" s="237" t="str">
        <f t="shared" si="73"/>
        <v>CUMPLE</v>
      </c>
      <c r="BS90" s="242">
        <v>2964176</v>
      </c>
      <c r="BT90" s="237" t="str">
        <f t="shared" si="73"/>
        <v>CUMPLE</v>
      </c>
    </row>
    <row r="91" spans="1:72" x14ac:dyDescent="0.25">
      <c r="A91" s="173"/>
      <c r="B91" s="175">
        <f t="shared" si="72"/>
        <v>68</v>
      </c>
      <c r="C91" s="180">
        <v>16067</v>
      </c>
      <c r="D91" s="174" t="s">
        <v>373</v>
      </c>
      <c r="E91" s="65" t="s">
        <v>32</v>
      </c>
      <c r="F91" s="186">
        <v>1</v>
      </c>
      <c r="G91" s="247">
        <v>5582941</v>
      </c>
      <c r="H91" s="227">
        <f t="shared" si="67"/>
        <v>5582941</v>
      </c>
      <c r="I91" s="242">
        <v>5515945</v>
      </c>
      <c r="J91" s="237" t="str">
        <f t="shared" si="68"/>
        <v>CUMPLE</v>
      </c>
      <c r="K91" s="242">
        <v>5275879</v>
      </c>
      <c r="L91" s="237" t="str">
        <f t="shared" si="74"/>
        <v>CUMPLE</v>
      </c>
      <c r="M91" s="242">
        <v>5398704</v>
      </c>
      <c r="N91" s="237" t="str">
        <f t="shared" si="74"/>
        <v>CUMPLE</v>
      </c>
      <c r="O91" s="242">
        <v>5372936</v>
      </c>
      <c r="P91" s="237" t="str">
        <f t="shared" si="74"/>
        <v>CUMPLE</v>
      </c>
      <c r="Q91" s="242">
        <v>5430192</v>
      </c>
      <c r="R91" s="237" t="str">
        <f t="shared" si="74"/>
        <v>CUMPLE</v>
      </c>
      <c r="S91" s="242">
        <v>5377801</v>
      </c>
      <c r="T91" s="237" t="str">
        <f t="shared" si="74"/>
        <v>CUMPLE</v>
      </c>
      <c r="U91" s="268">
        <v>5409870</v>
      </c>
      <c r="V91" s="267" t="str">
        <f t="shared" si="74"/>
        <v>CUMPLE</v>
      </c>
      <c r="W91" s="242">
        <v>5247965</v>
      </c>
      <c r="X91" s="237" t="str">
        <f t="shared" si="74"/>
        <v>CUMPLE</v>
      </c>
      <c r="Y91" s="268">
        <v>5451356</v>
      </c>
      <c r="Z91" s="267" t="str">
        <f t="shared" si="74"/>
        <v>CUMPLE</v>
      </c>
      <c r="AA91" s="242">
        <v>5443367</v>
      </c>
      <c r="AB91" s="237" t="str">
        <f t="shared" si="74"/>
        <v>CUMPLE</v>
      </c>
      <c r="AC91" s="268">
        <v>5024652</v>
      </c>
      <c r="AD91" s="267" t="str">
        <f t="shared" si="74"/>
        <v>CUMPLE</v>
      </c>
      <c r="AE91" s="242">
        <v>5416011</v>
      </c>
      <c r="AF91" s="237" t="str">
        <f t="shared" si="74"/>
        <v>CUMPLE</v>
      </c>
      <c r="AG91" s="268">
        <v>5377489</v>
      </c>
      <c r="AH91" s="267" t="str">
        <f t="shared" si="74"/>
        <v>CUMPLE</v>
      </c>
      <c r="AI91" s="268">
        <v>5582941</v>
      </c>
      <c r="AJ91" s="267" t="str">
        <f t="shared" si="74"/>
        <v>CUMPLE</v>
      </c>
      <c r="AK91" s="242">
        <v>5430527</v>
      </c>
      <c r="AL91" s="237" t="str">
        <f t="shared" si="74"/>
        <v>CUMPLE</v>
      </c>
      <c r="AM91" s="242">
        <v>5387538</v>
      </c>
      <c r="AN91" s="237" t="str">
        <f t="shared" si="74"/>
        <v>CUMPLE</v>
      </c>
      <c r="AO91" s="268">
        <v>5460674</v>
      </c>
      <c r="AP91" s="267" t="str">
        <f t="shared" si="74"/>
        <v>CUMPLE</v>
      </c>
      <c r="AQ91" s="242">
        <v>5442251</v>
      </c>
      <c r="AR91" s="237" t="str">
        <f t="shared" si="74"/>
        <v>CUMPLE</v>
      </c>
      <c r="AS91" s="242">
        <v>5348557</v>
      </c>
      <c r="AT91" s="237" t="str">
        <f t="shared" si="74"/>
        <v>CUMPLE</v>
      </c>
      <c r="AU91" s="242">
        <v>5453417</v>
      </c>
      <c r="AV91" s="237" t="str">
        <f t="shared" si="74"/>
        <v>CUMPLE</v>
      </c>
      <c r="AW91" s="242">
        <v>5470166</v>
      </c>
      <c r="AX91" s="237" t="str">
        <f t="shared" si="74"/>
        <v>CUMPLE</v>
      </c>
      <c r="AY91" s="242">
        <v>5452858</v>
      </c>
      <c r="AZ91" s="237" t="str">
        <f t="shared" si="74"/>
        <v>CUMPLE</v>
      </c>
      <c r="BA91" s="242">
        <v>5295419</v>
      </c>
      <c r="BB91" s="237" t="str">
        <f t="shared" si="73"/>
        <v>CUMPLE</v>
      </c>
      <c r="BC91" s="242">
        <v>5520263</v>
      </c>
      <c r="BD91" s="237" t="str">
        <f t="shared" si="73"/>
        <v>CUMPLE</v>
      </c>
      <c r="BE91" s="268">
        <v>5532695</v>
      </c>
      <c r="BF91" s="267" t="str">
        <f t="shared" si="73"/>
        <v>CUMPLE</v>
      </c>
      <c r="BG91" s="242">
        <v>5400000</v>
      </c>
      <c r="BH91" s="237" t="str">
        <f t="shared" si="73"/>
        <v>CUMPLE</v>
      </c>
      <c r="BI91" s="272">
        <v>5408753</v>
      </c>
      <c r="BJ91" s="237" t="str">
        <f t="shared" si="73"/>
        <v>CUMPLE</v>
      </c>
      <c r="BK91" s="268">
        <v>0</v>
      </c>
      <c r="BL91" s="267" t="str">
        <f t="shared" si="73"/>
        <v>NO CUMPLE</v>
      </c>
      <c r="BM91" s="242">
        <v>5446717</v>
      </c>
      <c r="BN91" s="237" t="str">
        <f t="shared" si="73"/>
        <v>CUMPLE</v>
      </c>
      <c r="BO91" s="268">
        <v>5388822</v>
      </c>
      <c r="BP91" s="267" t="str">
        <f t="shared" si="73"/>
        <v>CUMPLE</v>
      </c>
      <c r="BQ91" s="242">
        <v>5387538</v>
      </c>
      <c r="BR91" s="237" t="str">
        <f t="shared" si="73"/>
        <v>CUMPLE</v>
      </c>
      <c r="BS91" s="242">
        <v>5407469</v>
      </c>
      <c r="BT91" s="237" t="str">
        <f t="shared" si="73"/>
        <v>CUMPLE</v>
      </c>
    </row>
    <row r="92" spans="1:72" x14ac:dyDescent="0.25">
      <c r="A92" s="173"/>
      <c r="B92" s="175">
        <f t="shared" si="72"/>
        <v>69</v>
      </c>
      <c r="C92" s="180">
        <v>16069</v>
      </c>
      <c r="D92" s="174" t="s">
        <v>374</v>
      </c>
      <c r="E92" s="65" t="s">
        <v>32</v>
      </c>
      <c r="F92" s="186">
        <v>1</v>
      </c>
      <c r="G92" s="247">
        <v>5087464</v>
      </c>
      <c r="H92" s="227">
        <f t="shared" si="67"/>
        <v>5087464</v>
      </c>
      <c r="I92" s="242">
        <v>5026414</v>
      </c>
      <c r="J92" s="237" t="str">
        <f t="shared" si="68"/>
        <v>CUMPLE</v>
      </c>
      <c r="K92" s="242">
        <v>4807653</v>
      </c>
      <c r="L92" s="237" t="str">
        <f t="shared" si="74"/>
        <v>CUMPLE</v>
      </c>
      <c r="M92" s="242">
        <v>4919578</v>
      </c>
      <c r="N92" s="237" t="str">
        <f t="shared" si="74"/>
        <v>CUMPLE</v>
      </c>
      <c r="O92" s="242">
        <v>4896096</v>
      </c>
      <c r="P92" s="237" t="str">
        <f t="shared" si="74"/>
        <v>CUMPLE</v>
      </c>
      <c r="Q92" s="242">
        <v>4948271</v>
      </c>
      <c r="R92" s="237" t="str">
        <f t="shared" si="74"/>
        <v>CUMPLE</v>
      </c>
      <c r="S92" s="242">
        <v>4900530</v>
      </c>
      <c r="T92" s="237" t="str">
        <f t="shared" si="74"/>
        <v>CUMPLE</v>
      </c>
      <c r="U92" s="268">
        <v>4929753</v>
      </c>
      <c r="V92" s="267" t="str">
        <f t="shared" si="74"/>
        <v>CUMPLE</v>
      </c>
      <c r="W92" s="242">
        <v>4782216</v>
      </c>
      <c r="X92" s="237" t="str">
        <f t="shared" si="74"/>
        <v>CUMPLE</v>
      </c>
      <c r="Y92" s="268">
        <v>4967557</v>
      </c>
      <c r="Z92" s="267" t="str">
        <f t="shared" si="74"/>
        <v>CUMPLE</v>
      </c>
      <c r="AA92" s="242">
        <v>4960277</v>
      </c>
      <c r="AB92" s="237" t="str">
        <f t="shared" si="74"/>
        <v>CUMPLE</v>
      </c>
      <c r="AC92" s="268">
        <v>4578723</v>
      </c>
      <c r="AD92" s="267" t="str">
        <f t="shared" si="74"/>
        <v>CUMPLE</v>
      </c>
      <c r="AE92" s="242">
        <v>4935349</v>
      </c>
      <c r="AF92" s="237" t="str">
        <f t="shared" si="74"/>
        <v>CUMPLE</v>
      </c>
      <c r="AG92" s="268">
        <v>4900245</v>
      </c>
      <c r="AH92" s="267" t="str">
        <f t="shared" si="74"/>
        <v>CUMPLE</v>
      </c>
      <c r="AI92" s="268">
        <v>5087464</v>
      </c>
      <c r="AJ92" s="267" t="str">
        <f t="shared" si="74"/>
        <v>CUMPLE</v>
      </c>
      <c r="AK92" s="242">
        <v>4948576</v>
      </c>
      <c r="AL92" s="237" t="str">
        <f t="shared" si="74"/>
        <v>CUMPLE</v>
      </c>
      <c r="AM92" s="242">
        <v>4909403</v>
      </c>
      <c r="AN92" s="237" t="str">
        <f t="shared" si="74"/>
        <v>CUMPLE</v>
      </c>
      <c r="AO92" s="268">
        <v>4976048</v>
      </c>
      <c r="AP92" s="267" t="str">
        <f t="shared" si="74"/>
        <v>CUMPLE</v>
      </c>
      <c r="AQ92" s="242">
        <v>4959260</v>
      </c>
      <c r="AR92" s="237" t="str">
        <f t="shared" si="74"/>
        <v>CUMPLE</v>
      </c>
      <c r="AS92" s="242">
        <v>4873791</v>
      </c>
      <c r="AT92" s="237" t="str">
        <f t="shared" si="74"/>
        <v>CUMPLE</v>
      </c>
      <c r="AU92" s="242">
        <v>4969435</v>
      </c>
      <c r="AV92" s="237" t="str">
        <f t="shared" si="74"/>
        <v>CUMPLE</v>
      </c>
      <c r="AW92" s="242">
        <v>4984697</v>
      </c>
      <c r="AX92" s="237" t="str">
        <f t="shared" si="74"/>
        <v>CUMPLE</v>
      </c>
      <c r="AY92" s="242">
        <v>4968926</v>
      </c>
      <c r="AZ92" s="237" t="str">
        <f t="shared" si="74"/>
        <v>CUMPLE</v>
      </c>
      <c r="BA92" s="242">
        <v>4825459</v>
      </c>
      <c r="BB92" s="237" t="str">
        <f t="shared" si="73"/>
        <v>CUMPLE</v>
      </c>
      <c r="BC92" s="242">
        <v>5030349</v>
      </c>
      <c r="BD92" s="237" t="str">
        <f t="shared" si="73"/>
        <v>CUMPLE</v>
      </c>
      <c r="BE92" s="268">
        <v>5041677</v>
      </c>
      <c r="BF92" s="267" t="str">
        <f t="shared" si="73"/>
        <v>CUMPLE</v>
      </c>
      <c r="BG92" s="242">
        <v>5050000</v>
      </c>
      <c r="BH92" s="237" t="str">
        <f t="shared" si="73"/>
        <v>CUMPLE</v>
      </c>
      <c r="BI92" s="272">
        <v>4928735</v>
      </c>
      <c r="BJ92" s="237" t="str">
        <f t="shared" si="73"/>
        <v>CUMPLE</v>
      </c>
      <c r="BK92" s="268">
        <v>0</v>
      </c>
      <c r="BL92" s="267" t="str">
        <f t="shared" si="73"/>
        <v>NO CUMPLE</v>
      </c>
      <c r="BM92" s="242">
        <v>4963330</v>
      </c>
      <c r="BN92" s="237" t="str">
        <f t="shared" si="73"/>
        <v>CUMPLE</v>
      </c>
      <c r="BO92" s="268">
        <v>4910572</v>
      </c>
      <c r="BP92" s="267" t="str">
        <f t="shared" si="73"/>
        <v>CUMPLE</v>
      </c>
      <c r="BQ92" s="242">
        <v>4909403</v>
      </c>
      <c r="BR92" s="237" t="str">
        <f t="shared" si="73"/>
        <v>CUMPLE</v>
      </c>
      <c r="BS92" s="242">
        <v>4927565</v>
      </c>
      <c r="BT92" s="237" t="str">
        <f t="shared" si="73"/>
        <v>CUMPLE</v>
      </c>
    </row>
    <row r="93" spans="1:72" x14ac:dyDescent="0.25">
      <c r="A93" s="173"/>
      <c r="B93" s="175">
        <f t="shared" si="72"/>
        <v>70</v>
      </c>
      <c r="C93" s="180">
        <v>106817</v>
      </c>
      <c r="D93" s="174" t="s">
        <v>375</v>
      </c>
      <c r="E93" s="65" t="s">
        <v>32</v>
      </c>
      <c r="F93" s="186">
        <v>1</v>
      </c>
      <c r="G93" s="247">
        <v>6693750</v>
      </c>
      <c r="H93" s="227">
        <f t="shared" si="67"/>
        <v>6693750</v>
      </c>
      <c r="I93" s="242">
        <v>6613425</v>
      </c>
      <c r="J93" s="237" t="str">
        <f t="shared" si="68"/>
        <v>CUMPLE</v>
      </c>
      <c r="K93" s="242">
        <v>6325593</v>
      </c>
      <c r="L93" s="237" t="str">
        <f t="shared" si="74"/>
        <v>CUMPLE</v>
      </c>
      <c r="M93" s="242">
        <v>6472856</v>
      </c>
      <c r="N93" s="237" t="str">
        <f t="shared" si="74"/>
        <v>CUMPLE</v>
      </c>
      <c r="O93" s="242">
        <v>6441961</v>
      </c>
      <c r="P93" s="237" t="str">
        <f t="shared" si="74"/>
        <v>CUMPLE</v>
      </c>
      <c r="Q93" s="242">
        <v>6510609</v>
      </c>
      <c r="R93" s="237" t="str">
        <f t="shared" si="74"/>
        <v>CUMPLE</v>
      </c>
      <c r="S93" s="242">
        <v>6447795</v>
      </c>
      <c r="T93" s="237" t="str">
        <f t="shared" si="74"/>
        <v>CUMPLE</v>
      </c>
      <c r="U93" s="268">
        <v>6486244</v>
      </c>
      <c r="V93" s="267" t="str">
        <f t="shared" si="74"/>
        <v>CUMPLE</v>
      </c>
      <c r="W93" s="242">
        <v>6292125</v>
      </c>
      <c r="X93" s="237" t="str">
        <f t="shared" si="74"/>
        <v>CUMPLE</v>
      </c>
      <c r="Y93" s="268">
        <v>6535985</v>
      </c>
      <c r="Z93" s="267" t="str">
        <f t="shared" si="74"/>
        <v>CUMPLE</v>
      </c>
      <c r="AA93" s="242">
        <v>6526406</v>
      </c>
      <c r="AB93" s="237" t="str">
        <f t="shared" si="74"/>
        <v>CUMPLE</v>
      </c>
      <c r="AC93" s="268">
        <v>6024382</v>
      </c>
      <c r="AD93" s="267" t="str">
        <f t="shared" si="74"/>
        <v>CUMPLE</v>
      </c>
      <c r="AE93" s="242">
        <v>6493607</v>
      </c>
      <c r="AF93" s="237" t="str">
        <f t="shared" si="74"/>
        <v>CUMPLE</v>
      </c>
      <c r="AG93" s="268">
        <v>6447420</v>
      </c>
      <c r="AH93" s="267" t="str">
        <f t="shared" si="74"/>
        <v>CUMPLE</v>
      </c>
      <c r="AI93" s="268">
        <v>6693750</v>
      </c>
      <c r="AJ93" s="267" t="str">
        <f t="shared" si="74"/>
        <v>CUMPLE</v>
      </c>
      <c r="AK93" s="242">
        <v>6511011</v>
      </c>
      <c r="AL93" s="237" t="str">
        <f t="shared" si="74"/>
        <v>CUMPLE</v>
      </c>
      <c r="AM93" s="242">
        <v>6459469</v>
      </c>
      <c r="AN93" s="237" t="str">
        <f t="shared" si="74"/>
        <v>CUMPLE</v>
      </c>
      <c r="AO93" s="268">
        <v>6547156</v>
      </c>
      <c r="AP93" s="267" t="str">
        <f t="shared" si="74"/>
        <v>CUMPLE</v>
      </c>
      <c r="AQ93" s="242">
        <v>6525068</v>
      </c>
      <c r="AR93" s="237" t="str">
        <f t="shared" si="74"/>
        <v>CUMPLE</v>
      </c>
      <c r="AS93" s="242">
        <v>6412613</v>
      </c>
      <c r="AT93" s="237" t="str">
        <f t="shared" si="74"/>
        <v>CUMPLE</v>
      </c>
      <c r="AU93" s="242">
        <v>6538455</v>
      </c>
      <c r="AV93" s="237" t="str">
        <f t="shared" si="74"/>
        <v>CUMPLE</v>
      </c>
      <c r="AW93" s="242">
        <v>6558536</v>
      </c>
      <c r="AX93" s="237" t="str">
        <f t="shared" si="74"/>
        <v>CUMPLE</v>
      </c>
      <c r="AY93" s="242">
        <v>6537786</v>
      </c>
      <c r="AZ93" s="237" t="str">
        <f t="shared" si="74"/>
        <v>CUMPLE</v>
      </c>
      <c r="BA93" s="242">
        <v>6349021</v>
      </c>
      <c r="BB93" s="237" t="str">
        <f t="shared" si="73"/>
        <v>CUMPLE</v>
      </c>
      <c r="BC93" s="242">
        <v>6618601</v>
      </c>
      <c r="BD93" s="237" t="str">
        <f t="shared" si="73"/>
        <v>CUMPLE</v>
      </c>
      <c r="BE93" s="268">
        <v>6633506</v>
      </c>
      <c r="BF93" s="267" t="str">
        <f t="shared" si="73"/>
        <v>CUMPLE</v>
      </c>
      <c r="BG93" s="242">
        <v>6480000</v>
      </c>
      <c r="BH93" s="237" t="str">
        <f t="shared" si="73"/>
        <v>CUMPLE</v>
      </c>
      <c r="BI93" s="272">
        <v>6484905</v>
      </c>
      <c r="BJ93" s="237" t="str">
        <f t="shared" si="73"/>
        <v>CUMPLE</v>
      </c>
      <c r="BK93" s="268">
        <v>0</v>
      </c>
      <c r="BL93" s="267" t="str">
        <f t="shared" si="73"/>
        <v>NO CUMPLE</v>
      </c>
      <c r="BM93" s="242">
        <v>6530423</v>
      </c>
      <c r="BN93" s="237" t="str">
        <f t="shared" si="73"/>
        <v>CUMPLE</v>
      </c>
      <c r="BO93" s="268">
        <v>6461008</v>
      </c>
      <c r="BP93" s="267" t="str">
        <f t="shared" si="73"/>
        <v>CUMPLE</v>
      </c>
      <c r="BQ93" s="242">
        <v>6459469</v>
      </c>
      <c r="BR93" s="237" t="str">
        <f t="shared" si="73"/>
        <v>CUMPLE</v>
      </c>
      <c r="BS93" s="242">
        <v>6483365</v>
      </c>
      <c r="BT93" s="237" t="str">
        <f t="shared" si="73"/>
        <v>CUMPLE</v>
      </c>
    </row>
    <row r="94" spans="1:72" x14ac:dyDescent="0.25">
      <c r="A94" s="173"/>
      <c r="B94" s="175">
        <f t="shared" si="72"/>
        <v>71</v>
      </c>
      <c r="C94" s="180">
        <v>16071</v>
      </c>
      <c r="D94" s="174" t="s">
        <v>376</v>
      </c>
      <c r="E94" s="65" t="s">
        <v>32</v>
      </c>
      <c r="F94" s="186">
        <v>1</v>
      </c>
      <c r="G94" s="247">
        <v>6394848</v>
      </c>
      <c r="H94" s="227">
        <f t="shared" si="67"/>
        <v>6394848</v>
      </c>
      <c r="I94" s="242">
        <v>6318109</v>
      </c>
      <c r="J94" s="237" t="str">
        <f t="shared" si="68"/>
        <v>CUMPLE</v>
      </c>
      <c r="K94" s="242">
        <v>6043131</v>
      </c>
      <c r="L94" s="237" t="str">
        <f t="shared" si="74"/>
        <v>CUMPLE</v>
      </c>
      <c r="M94" s="242">
        <v>6183818</v>
      </c>
      <c r="N94" s="237" t="str">
        <f t="shared" si="74"/>
        <v>CUMPLE</v>
      </c>
      <c r="O94" s="242">
        <v>6154303</v>
      </c>
      <c r="P94" s="237" t="str">
        <f t="shared" si="74"/>
        <v>CUMPLE</v>
      </c>
      <c r="Q94" s="242">
        <v>6219885</v>
      </c>
      <c r="R94" s="237" t="str">
        <f t="shared" si="74"/>
        <v>CUMPLE</v>
      </c>
      <c r="S94" s="242">
        <v>6159876</v>
      </c>
      <c r="T94" s="237" t="str">
        <f t="shared" si="74"/>
        <v>CUMPLE</v>
      </c>
      <c r="U94" s="268">
        <v>6196608</v>
      </c>
      <c r="V94" s="267" t="str">
        <f t="shared" si="74"/>
        <v>CUMPLE</v>
      </c>
      <c r="W94" s="242">
        <v>6011157</v>
      </c>
      <c r="X94" s="237" t="str">
        <f t="shared" si="74"/>
        <v>CUMPLE</v>
      </c>
      <c r="Y94" s="268">
        <v>6244127</v>
      </c>
      <c r="Z94" s="267" t="str">
        <f t="shared" si="74"/>
        <v>CUMPLE</v>
      </c>
      <c r="AA94" s="242">
        <v>6234977</v>
      </c>
      <c r="AB94" s="237" t="str">
        <f t="shared" si="74"/>
        <v>CUMPLE</v>
      </c>
      <c r="AC94" s="268">
        <v>5755370</v>
      </c>
      <c r="AD94" s="267" t="str">
        <f t="shared" si="74"/>
        <v>CUMPLE</v>
      </c>
      <c r="AE94" s="242">
        <v>6203642</v>
      </c>
      <c r="AF94" s="237" t="str">
        <f t="shared" si="74"/>
        <v>CUMPLE</v>
      </c>
      <c r="AG94" s="268">
        <v>6159518</v>
      </c>
      <c r="AH94" s="267" t="str">
        <f t="shared" si="74"/>
        <v>CUMPLE</v>
      </c>
      <c r="AI94" s="268">
        <v>6394848</v>
      </c>
      <c r="AJ94" s="267" t="str">
        <f t="shared" si="74"/>
        <v>CUMPLE</v>
      </c>
      <c r="AK94" s="242">
        <v>6220269</v>
      </c>
      <c r="AL94" s="237" t="str">
        <f t="shared" si="74"/>
        <v>CUMPLE</v>
      </c>
      <c r="AM94" s="242">
        <v>6171028</v>
      </c>
      <c r="AN94" s="237" t="str">
        <f t="shared" si="74"/>
        <v>CUMPLE</v>
      </c>
      <c r="AO94" s="268">
        <v>6254800</v>
      </c>
      <c r="AP94" s="267" t="str">
        <f t="shared" si="74"/>
        <v>CUMPLE</v>
      </c>
      <c r="AQ94" s="242">
        <v>6233698</v>
      </c>
      <c r="AR94" s="237" t="str">
        <f t="shared" si="74"/>
        <v>CUMPLE</v>
      </c>
      <c r="AS94" s="242">
        <v>6126264</v>
      </c>
      <c r="AT94" s="237" t="str">
        <f t="shared" si="74"/>
        <v>CUMPLE</v>
      </c>
      <c r="AU94" s="242">
        <v>6246488</v>
      </c>
      <c r="AV94" s="237" t="str">
        <f t="shared" si="74"/>
        <v>CUMPLE</v>
      </c>
      <c r="AW94" s="242">
        <v>6265672</v>
      </c>
      <c r="AX94" s="237" t="str">
        <f t="shared" si="74"/>
        <v>CUMPLE</v>
      </c>
      <c r="AY94" s="242">
        <v>6245848</v>
      </c>
      <c r="AZ94" s="237" t="str">
        <f t="shared" ref="AZ94:BT101" si="75">+IF((ISBLANK(AY94))=$H$11,"VACIO",IF(AND(AY94&lt;=$G94,AY94&lt;&gt;0),"CUMPLE","NO CUMPLE"))</f>
        <v>CUMPLE</v>
      </c>
      <c r="BA94" s="242">
        <v>6065513</v>
      </c>
      <c r="BB94" s="237" t="str">
        <f t="shared" si="75"/>
        <v>CUMPLE</v>
      </c>
      <c r="BC94" s="242">
        <v>6323055</v>
      </c>
      <c r="BD94" s="237" t="str">
        <f t="shared" si="75"/>
        <v>CUMPLE</v>
      </c>
      <c r="BE94" s="268">
        <v>6337294</v>
      </c>
      <c r="BF94" s="267" t="str">
        <f t="shared" si="75"/>
        <v>CUMPLE</v>
      </c>
      <c r="BG94" s="242">
        <v>6200000</v>
      </c>
      <c r="BH94" s="237" t="str">
        <f t="shared" si="75"/>
        <v>CUMPLE</v>
      </c>
      <c r="BI94" s="272">
        <v>6195329</v>
      </c>
      <c r="BJ94" s="237" t="str">
        <f t="shared" si="75"/>
        <v>CUMPLE</v>
      </c>
      <c r="BK94" s="268">
        <v>0</v>
      </c>
      <c r="BL94" s="267" t="str">
        <f t="shared" si="75"/>
        <v>NO CUMPLE</v>
      </c>
      <c r="BM94" s="242">
        <v>6238814</v>
      </c>
      <c r="BN94" s="237" t="str">
        <f t="shared" si="75"/>
        <v>CUMPLE</v>
      </c>
      <c r="BO94" s="268">
        <v>6172499</v>
      </c>
      <c r="BP94" s="267" t="str">
        <f t="shared" si="75"/>
        <v>CUMPLE</v>
      </c>
      <c r="BQ94" s="242">
        <v>6171028</v>
      </c>
      <c r="BR94" s="237" t="str">
        <f t="shared" si="75"/>
        <v>CUMPLE</v>
      </c>
      <c r="BS94" s="242">
        <v>6193858</v>
      </c>
      <c r="BT94" s="237" t="str">
        <f t="shared" si="75"/>
        <v>CUMPLE</v>
      </c>
    </row>
    <row r="95" spans="1:72" x14ac:dyDescent="0.25">
      <c r="A95" s="173"/>
      <c r="B95" s="175">
        <f t="shared" si="72"/>
        <v>72</v>
      </c>
      <c r="C95" s="180">
        <v>106821</v>
      </c>
      <c r="D95" s="174" t="s">
        <v>377</v>
      </c>
      <c r="E95" s="65" t="s">
        <v>32</v>
      </c>
      <c r="F95" s="186">
        <v>1</v>
      </c>
      <c r="G95" s="247">
        <v>21103116</v>
      </c>
      <c r="H95" s="227">
        <f t="shared" si="67"/>
        <v>21103116</v>
      </c>
      <c r="I95" s="242">
        <v>20849878</v>
      </c>
      <c r="J95" s="237" t="str">
        <f t="shared" si="68"/>
        <v>CUMPLE</v>
      </c>
      <c r="K95" s="242">
        <v>19942444</v>
      </c>
      <c r="L95" s="237" t="str">
        <f t="shared" ref="L95:AZ102" si="76">+IF((ISBLANK(K95))=$H$11,"VACIO",IF(AND(K95&lt;=$G95,K95&lt;&gt;0),"CUMPLE","NO CUMPLE"))</f>
        <v>CUMPLE</v>
      </c>
      <c r="M95" s="242">
        <v>20406713</v>
      </c>
      <c r="N95" s="237" t="str">
        <f t="shared" si="76"/>
        <v>CUMPLE</v>
      </c>
      <c r="O95" s="242">
        <v>20309312</v>
      </c>
      <c r="P95" s="237" t="str">
        <f t="shared" si="76"/>
        <v>CUMPLE</v>
      </c>
      <c r="Q95" s="242">
        <v>20525735</v>
      </c>
      <c r="R95" s="237" t="str">
        <f t="shared" si="76"/>
        <v>CUMPLE</v>
      </c>
      <c r="S95" s="242">
        <v>20327703</v>
      </c>
      <c r="T95" s="237" t="str">
        <f t="shared" si="76"/>
        <v>CUMPLE</v>
      </c>
      <c r="U95" s="268">
        <v>20448919</v>
      </c>
      <c r="V95" s="267" t="str">
        <f t="shared" si="76"/>
        <v>CUMPLE</v>
      </c>
      <c r="W95" s="242">
        <v>19836929</v>
      </c>
      <c r="X95" s="237" t="str">
        <f t="shared" si="76"/>
        <v>CUMPLE</v>
      </c>
      <c r="Y95" s="268">
        <v>20605735</v>
      </c>
      <c r="Z95" s="267" t="str">
        <f t="shared" si="76"/>
        <v>CUMPLE</v>
      </c>
      <c r="AA95" s="242">
        <v>20575538</v>
      </c>
      <c r="AB95" s="237" t="str">
        <f t="shared" si="76"/>
        <v>CUMPLE</v>
      </c>
      <c r="AC95" s="268">
        <v>18992826</v>
      </c>
      <c r="AD95" s="267" t="str">
        <f t="shared" si="76"/>
        <v>CUMPLE</v>
      </c>
      <c r="AE95" s="242">
        <v>20472133</v>
      </c>
      <c r="AF95" s="237" t="str">
        <f t="shared" si="76"/>
        <v>CUMPLE</v>
      </c>
      <c r="AG95" s="268">
        <v>20326521</v>
      </c>
      <c r="AH95" s="267" t="str">
        <f t="shared" si="76"/>
        <v>CUMPLE</v>
      </c>
      <c r="AI95" s="268">
        <v>17937648</v>
      </c>
      <c r="AJ95" s="267" t="str">
        <f t="shared" si="76"/>
        <v>CUMPLE</v>
      </c>
      <c r="AK95" s="242">
        <v>20527001</v>
      </c>
      <c r="AL95" s="237" t="str">
        <f t="shared" si="76"/>
        <v>CUMPLE</v>
      </c>
      <c r="AM95" s="242">
        <v>20364507</v>
      </c>
      <c r="AN95" s="237" t="str">
        <f t="shared" si="76"/>
        <v>CUMPLE</v>
      </c>
      <c r="AO95" s="268">
        <v>20640957</v>
      </c>
      <c r="AP95" s="267" t="str">
        <f t="shared" si="76"/>
        <v>CUMPLE</v>
      </c>
      <c r="AQ95" s="242">
        <v>20571317</v>
      </c>
      <c r="AR95" s="237" t="str">
        <f t="shared" si="76"/>
        <v>CUMPLE</v>
      </c>
      <c r="AS95" s="242">
        <v>20216785</v>
      </c>
      <c r="AT95" s="237" t="str">
        <f t="shared" si="76"/>
        <v>CUMPLE</v>
      </c>
      <c r="AU95" s="242">
        <v>20613524</v>
      </c>
      <c r="AV95" s="237" t="str">
        <f t="shared" si="76"/>
        <v>CUMPLE</v>
      </c>
      <c r="AW95" s="242">
        <v>20676833</v>
      </c>
      <c r="AX95" s="237" t="str">
        <f t="shared" si="76"/>
        <v>CUMPLE</v>
      </c>
      <c r="AY95" s="242">
        <v>20611413</v>
      </c>
      <c r="AZ95" s="237" t="str">
        <f t="shared" si="76"/>
        <v>CUMPLE</v>
      </c>
      <c r="BA95" s="242">
        <v>20016305</v>
      </c>
      <c r="BB95" s="237" t="str">
        <f t="shared" si="75"/>
        <v>CUMPLE</v>
      </c>
      <c r="BC95" s="242">
        <v>20866198</v>
      </c>
      <c r="BD95" s="237" t="str">
        <f t="shared" si="75"/>
        <v>CUMPLE</v>
      </c>
      <c r="BE95" s="268">
        <v>20913188</v>
      </c>
      <c r="BF95" s="267" t="str">
        <f t="shared" si="75"/>
        <v>CUMPLE</v>
      </c>
      <c r="BG95" s="242">
        <v>21000000</v>
      </c>
      <c r="BH95" s="237" t="str">
        <f t="shared" si="75"/>
        <v>CUMPLE</v>
      </c>
      <c r="BI95" s="272">
        <v>20444699</v>
      </c>
      <c r="BJ95" s="237" t="str">
        <f t="shared" si="75"/>
        <v>CUMPLE</v>
      </c>
      <c r="BK95" s="268">
        <v>0</v>
      </c>
      <c r="BL95" s="267" t="str">
        <f t="shared" si="75"/>
        <v>NO CUMPLE</v>
      </c>
      <c r="BM95" s="242">
        <v>20588200</v>
      </c>
      <c r="BN95" s="237" t="str">
        <f t="shared" si="75"/>
        <v>CUMPLE</v>
      </c>
      <c r="BO95" s="268">
        <v>20369360</v>
      </c>
      <c r="BP95" s="267" t="str">
        <f t="shared" si="75"/>
        <v>CUMPLE</v>
      </c>
      <c r="BQ95" s="242">
        <v>20364507</v>
      </c>
      <c r="BR95" s="237" t="str">
        <f t="shared" si="75"/>
        <v>CUMPLE</v>
      </c>
      <c r="BS95" s="242">
        <v>20439845</v>
      </c>
      <c r="BT95" s="237" t="str">
        <f t="shared" si="75"/>
        <v>CUMPLE</v>
      </c>
    </row>
    <row r="96" spans="1:72" x14ac:dyDescent="0.25">
      <c r="A96" s="173"/>
      <c r="B96" s="175">
        <f t="shared" si="72"/>
        <v>73</v>
      </c>
      <c r="C96" s="180">
        <v>106819</v>
      </c>
      <c r="D96" s="174" t="s">
        <v>378</v>
      </c>
      <c r="E96" s="65" t="s">
        <v>32</v>
      </c>
      <c r="F96" s="186">
        <v>1</v>
      </c>
      <c r="G96" s="247">
        <v>21103116</v>
      </c>
      <c r="H96" s="227">
        <f t="shared" si="67"/>
        <v>21103116</v>
      </c>
      <c r="I96" s="242">
        <v>20849878</v>
      </c>
      <c r="J96" s="237" t="str">
        <f t="shared" si="68"/>
        <v>CUMPLE</v>
      </c>
      <c r="K96" s="242">
        <v>19942444</v>
      </c>
      <c r="L96" s="237" t="str">
        <f t="shared" si="76"/>
        <v>CUMPLE</v>
      </c>
      <c r="M96" s="242">
        <v>20406713</v>
      </c>
      <c r="N96" s="237" t="str">
        <f t="shared" si="76"/>
        <v>CUMPLE</v>
      </c>
      <c r="O96" s="242">
        <v>20309312</v>
      </c>
      <c r="P96" s="237" t="str">
        <f t="shared" si="76"/>
        <v>CUMPLE</v>
      </c>
      <c r="Q96" s="242">
        <v>20525735</v>
      </c>
      <c r="R96" s="237" t="str">
        <f t="shared" si="76"/>
        <v>CUMPLE</v>
      </c>
      <c r="S96" s="242">
        <v>20327703</v>
      </c>
      <c r="T96" s="237" t="str">
        <f t="shared" si="76"/>
        <v>CUMPLE</v>
      </c>
      <c r="U96" s="268">
        <v>20448919</v>
      </c>
      <c r="V96" s="267" t="str">
        <f t="shared" si="76"/>
        <v>CUMPLE</v>
      </c>
      <c r="W96" s="242">
        <v>19836929</v>
      </c>
      <c r="X96" s="237" t="str">
        <f t="shared" si="76"/>
        <v>CUMPLE</v>
      </c>
      <c r="Y96" s="268">
        <v>20605735</v>
      </c>
      <c r="Z96" s="267" t="str">
        <f t="shared" si="76"/>
        <v>CUMPLE</v>
      </c>
      <c r="AA96" s="242">
        <v>20575538</v>
      </c>
      <c r="AB96" s="237" t="str">
        <f t="shared" si="76"/>
        <v>CUMPLE</v>
      </c>
      <c r="AC96" s="268">
        <v>18992826</v>
      </c>
      <c r="AD96" s="267" t="str">
        <f t="shared" si="76"/>
        <v>CUMPLE</v>
      </c>
      <c r="AE96" s="242">
        <v>20472133</v>
      </c>
      <c r="AF96" s="237" t="str">
        <f t="shared" si="76"/>
        <v>CUMPLE</v>
      </c>
      <c r="AG96" s="268">
        <v>20326521</v>
      </c>
      <c r="AH96" s="267" t="str">
        <f t="shared" si="76"/>
        <v>CUMPLE</v>
      </c>
      <c r="AI96" s="268">
        <v>17937648</v>
      </c>
      <c r="AJ96" s="267" t="str">
        <f t="shared" si="76"/>
        <v>CUMPLE</v>
      </c>
      <c r="AK96" s="242">
        <v>20527001</v>
      </c>
      <c r="AL96" s="237" t="str">
        <f t="shared" si="76"/>
        <v>CUMPLE</v>
      </c>
      <c r="AM96" s="242">
        <v>20364507</v>
      </c>
      <c r="AN96" s="237" t="str">
        <f t="shared" si="76"/>
        <v>CUMPLE</v>
      </c>
      <c r="AO96" s="268">
        <v>20640957</v>
      </c>
      <c r="AP96" s="267" t="str">
        <f t="shared" si="76"/>
        <v>CUMPLE</v>
      </c>
      <c r="AQ96" s="242">
        <v>20571317</v>
      </c>
      <c r="AR96" s="237" t="str">
        <f t="shared" si="76"/>
        <v>CUMPLE</v>
      </c>
      <c r="AS96" s="242">
        <v>20216785</v>
      </c>
      <c r="AT96" s="237" t="str">
        <f t="shared" si="76"/>
        <v>CUMPLE</v>
      </c>
      <c r="AU96" s="242">
        <v>20613524</v>
      </c>
      <c r="AV96" s="237" t="str">
        <f t="shared" si="76"/>
        <v>CUMPLE</v>
      </c>
      <c r="AW96" s="242">
        <v>20676833</v>
      </c>
      <c r="AX96" s="237" t="str">
        <f t="shared" si="76"/>
        <v>CUMPLE</v>
      </c>
      <c r="AY96" s="242">
        <v>20611413</v>
      </c>
      <c r="AZ96" s="237" t="str">
        <f t="shared" si="76"/>
        <v>CUMPLE</v>
      </c>
      <c r="BA96" s="242">
        <v>20016305</v>
      </c>
      <c r="BB96" s="237" t="str">
        <f t="shared" si="75"/>
        <v>CUMPLE</v>
      </c>
      <c r="BC96" s="242">
        <v>20866198</v>
      </c>
      <c r="BD96" s="237" t="str">
        <f t="shared" si="75"/>
        <v>CUMPLE</v>
      </c>
      <c r="BE96" s="268">
        <v>20913188</v>
      </c>
      <c r="BF96" s="267" t="str">
        <f t="shared" si="75"/>
        <v>CUMPLE</v>
      </c>
      <c r="BG96" s="242">
        <v>21000000</v>
      </c>
      <c r="BH96" s="237" t="str">
        <f t="shared" si="75"/>
        <v>CUMPLE</v>
      </c>
      <c r="BI96" s="272">
        <v>20444699</v>
      </c>
      <c r="BJ96" s="237" t="str">
        <f t="shared" si="75"/>
        <v>CUMPLE</v>
      </c>
      <c r="BK96" s="268">
        <v>0</v>
      </c>
      <c r="BL96" s="267" t="str">
        <f t="shared" si="75"/>
        <v>NO CUMPLE</v>
      </c>
      <c r="BM96" s="242">
        <v>20588200</v>
      </c>
      <c r="BN96" s="237" t="str">
        <f t="shared" si="75"/>
        <v>CUMPLE</v>
      </c>
      <c r="BO96" s="268">
        <v>20369360</v>
      </c>
      <c r="BP96" s="267" t="str">
        <f t="shared" si="75"/>
        <v>CUMPLE</v>
      </c>
      <c r="BQ96" s="242">
        <v>20364507</v>
      </c>
      <c r="BR96" s="237" t="str">
        <f t="shared" si="75"/>
        <v>CUMPLE</v>
      </c>
      <c r="BS96" s="242">
        <v>20439845</v>
      </c>
      <c r="BT96" s="237" t="str">
        <f t="shared" si="75"/>
        <v>CUMPLE</v>
      </c>
    </row>
    <row r="97" spans="1:72" x14ac:dyDescent="0.25">
      <c r="A97" s="173"/>
      <c r="B97" s="175">
        <f t="shared" si="72"/>
        <v>74</v>
      </c>
      <c r="C97" s="180">
        <v>16573</v>
      </c>
      <c r="D97" s="174" t="s">
        <v>379</v>
      </c>
      <c r="E97" s="65" t="s">
        <v>32</v>
      </c>
      <c r="F97" s="186">
        <v>4</v>
      </c>
      <c r="G97" s="247">
        <v>3569659</v>
      </c>
      <c r="H97" s="227">
        <f t="shared" si="67"/>
        <v>14278636</v>
      </c>
      <c r="I97" s="242">
        <v>3526823</v>
      </c>
      <c r="J97" s="237" t="str">
        <f t="shared" si="68"/>
        <v>CUMPLE</v>
      </c>
      <c r="K97" s="242">
        <v>3373327</v>
      </c>
      <c r="L97" s="237" t="str">
        <f t="shared" si="76"/>
        <v>CUMPLE</v>
      </c>
      <c r="M97" s="242">
        <v>3451860</v>
      </c>
      <c r="N97" s="237" t="str">
        <f t="shared" si="76"/>
        <v>CUMPLE</v>
      </c>
      <c r="O97" s="242">
        <v>3435384</v>
      </c>
      <c r="P97" s="237" t="str">
        <f t="shared" si="76"/>
        <v>CUMPLE</v>
      </c>
      <c r="Q97" s="242">
        <v>3471993</v>
      </c>
      <c r="R97" s="237" t="str">
        <f t="shared" si="76"/>
        <v>CUMPLE</v>
      </c>
      <c r="S97" s="242">
        <v>3438495</v>
      </c>
      <c r="T97" s="237" t="str">
        <f t="shared" si="76"/>
        <v>CUMPLE</v>
      </c>
      <c r="U97" s="268">
        <v>3459000</v>
      </c>
      <c r="V97" s="267" t="str">
        <f t="shared" si="76"/>
        <v>CUMPLE</v>
      </c>
      <c r="W97" s="242">
        <v>3355479</v>
      </c>
      <c r="X97" s="237" t="str">
        <f t="shared" si="76"/>
        <v>CUMPLE</v>
      </c>
      <c r="Y97" s="268">
        <v>3485525</v>
      </c>
      <c r="Z97" s="267" t="str">
        <f t="shared" si="76"/>
        <v>CUMPLE</v>
      </c>
      <c r="AA97" s="242">
        <v>3480418</v>
      </c>
      <c r="AB97" s="237" t="str">
        <f t="shared" si="76"/>
        <v>CUMPLE</v>
      </c>
      <c r="AC97" s="268">
        <v>3212697</v>
      </c>
      <c r="AD97" s="267" t="str">
        <f t="shared" si="76"/>
        <v>CUMPLE</v>
      </c>
      <c r="AE97" s="242">
        <v>3462926</v>
      </c>
      <c r="AF97" s="237" t="str">
        <f t="shared" si="76"/>
        <v>CUMPLE</v>
      </c>
      <c r="AG97" s="268">
        <v>3438296</v>
      </c>
      <c r="AH97" s="267" t="str">
        <f t="shared" si="76"/>
        <v>CUMPLE</v>
      </c>
      <c r="AI97" s="268">
        <v>3569659</v>
      </c>
      <c r="AJ97" s="267" t="str">
        <f t="shared" si="76"/>
        <v>CUMPLE</v>
      </c>
      <c r="AK97" s="242">
        <v>3472207</v>
      </c>
      <c r="AL97" s="237" t="str">
        <f t="shared" si="76"/>
        <v>CUMPLE</v>
      </c>
      <c r="AM97" s="242">
        <v>3444721</v>
      </c>
      <c r="AN97" s="237" t="str">
        <f t="shared" si="76"/>
        <v>CUMPLE</v>
      </c>
      <c r="AO97" s="268">
        <v>3491483</v>
      </c>
      <c r="AP97" s="267" t="str">
        <f t="shared" si="76"/>
        <v>CUMPLE</v>
      </c>
      <c r="AQ97" s="242">
        <v>3479704</v>
      </c>
      <c r="AR97" s="237" t="str">
        <f t="shared" si="76"/>
        <v>CUMPLE</v>
      </c>
      <c r="AS97" s="242">
        <v>3419733</v>
      </c>
      <c r="AT97" s="237" t="str">
        <f t="shared" si="76"/>
        <v>CUMPLE</v>
      </c>
      <c r="AU97" s="242">
        <v>3486843</v>
      </c>
      <c r="AV97" s="237" t="str">
        <f t="shared" si="76"/>
        <v>CUMPLE</v>
      </c>
      <c r="AW97" s="242">
        <v>3497552</v>
      </c>
      <c r="AX97" s="237" t="str">
        <f t="shared" si="76"/>
        <v>CUMPLE</v>
      </c>
      <c r="AY97" s="242">
        <v>3486486</v>
      </c>
      <c r="AZ97" s="237" t="str">
        <f t="shared" si="76"/>
        <v>CUMPLE</v>
      </c>
      <c r="BA97" s="242">
        <v>3385821</v>
      </c>
      <c r="BB97" s="237" t="str">
        <f t="shared" si="75"/>
        <v>CUMPLE</v>
      </c>
      <c r="BC97" s="242">
        <v>3529584</v>
      </c>
      <c r="BD97" s="237" t="str">
        <f t="shared" si="75"/>
        <v>CUMPLE</v>
      </c>
      <c r="BE97" s="268">
        <v>3537532</v>
      </c>
      <c r="BF97" s="267" t="str">
        <f t="shared" si="75"/>
        <v>CUMPLE</v>
      </c>
      <c r="BG97" s="242">
        <v>3569659</v>
      </c>
      <c r="BH97" s="237" t="str">
        <f t="shared" si="75"/>
        <v>CUMPLE</v>
      </c>
      <c r="BI97" s="272">
        <v>3458286</v>
      </c>
      <c r="BJ97" s="237" t="str">
        <f t="shared" si="75"/>
        <v>CUMPLE</v>
      </c>
      <c r="BK97" s="268">
        <v>0</v>
      </c>
      <c r="BL97" s="267" t="str">
        <f t="shared" si="75"/>
        <v>NO CUMPLE</v>
      </c>
      <c r="BM97" s="242">
        <v>3482559</v>
      </c>
      <c r="BN97" s="237" t="str">
        <f t="shared" si="75"/>
        <v>CUMPLE</v>
      </c>
      <c r="BO97" s="268">
        <v>3445541</v>
      </c>
      <c r="BP97" s="267" t="str">
        <f t="shared" si="75"/>
        <v>CUMPLE</v>
      </c>
      <c r="BQ97" s="242">
        <v>3444721</v>
      </c>
      <c r="BR97" s="237" t="str">
        <f t="shared" si="75"/>
        <v>CUMPLE</v>
      </c>
      <c r="BS97" s="242">
        <v>3457465</v>
      </c>
      <c r="BT97" s="237" t="str">
        <f t="shared" si="75"/>
        <v>CUMPLE</v>
      </c>
    </row>
    <row r="98" spans="1:72" x14ac:dyDescent="0.25">
      <c r="A98" s="173"/>
      <c r="B98" s="175">
        <f t="shared" si="72"/>
        <v>75</v>
      </c>
      <c r="C98" s="180">
        <v>106682</v>
      </c>
      <c r="D98" s="174" t="s">
        <v>380</v>
      </c>
      <c r="E98" s="65" t="s">
        <v>32</v>
      </c>
      <c r="F98" s="65">
        <v>8</v>
      </c>
      <c r="G98" s="247">
        <v>1344700</v>
      </c>
      <c r="H98" s="227">
        <f t="shared" si="67"/>
        <v>10757600</v>
      </c>
      <c r="I98" s="242">
        <v>1328563</v>
      </c>
      <c r="J98" s="237" t="str">
        <f t="shared" si="68"/>
        <v>CUMPLE</v>
      </c>
      <c r="K98" s="242">
        <v>1270741</v>
      </c>
      <c r="L98" s="237" t="str">
        <f t="shared" si="76"/>
        <v>CUMPLE</v>
      </c>
      <c r="M98" s="242">
        <v>1300325</v>
      </c>
      <c r="N98" s="237" t="str">
        <f t="shared" si="76"/>
        <v>CUMPLE</v>
      </c>
      <c r="O98" s="242">
        <v>1294118</v>
      </c>
      <c r="P98" s="237" t="str">
        <f t="shared" si="76"/>
        <v>CUMPLE</v>
      </c>
      <c r="Q98" s="242">
        <v>1307909</v>
      </c>
      <c r="R98" s="237" t="str">
        <f t="shared" si="76"/>
        <v>CUMPLE</v>
      </c>
      <c r="S98" s="242">
        <v>1295290</v>
      </c>
      <c r="T98" s="237" t="str">
        <f t="shared" si="76"/>
        <v>CUMPLE</v>
      </c>
      <c r="U98" s="268">
        <v>1303014</v>
      </c>
      <c r="V98" s="267" t="str">
        <f t="shared" si="76"/>
        <v>CUMPLE</v>
      </c>
      <c r="W98" s="242">
        <v>1264018</v>
      </c>
      <c r="X98" s="237" t="str">
        <f t="shared" si="76"/>
        <v>CUMPLE</v>
      </c>
      <c r="Y98" s="268">
        <v>1313007</v>
      </c>
      <c r="Z98" s="267" t="str">
        <f t="shared" si="76"/>
        <v>CUMPLE</v>
      </c>
      <c r="AA98" s="242">
        <v>1311083</v>
      </c>
      <c r="AB98" s="237" t="str">
        <f t="shared" si="76"/>
        <v>CUMPLE</v>
      </c>
      <c r="AC98" s="268">
        <v>1210231</v>
      </c>
      <c r="AD98" s="267" t="str">
        <f t="shared" si="76"/>
        <v>CUMPLE</v>
      </c>
      <c r="AE98" s="242">
        <v>1304493</v>
      </c>
      <c r="AF98" s="237" t="str">
        <f t="shared" si="76"/>
        <v>CUMPLE</v>
      </c>
      <c r="AG98" s="268">
        <v>1295215</v>
      </c>
      <c r="AH98" s="267" t="str">
        <f t="shared" si="76"/>
        <v>CUMPLE</v>
      </c>
      <c r="AI98" s="268">
        <v>1344700</v>
      </c>
      <c r="AJ98" s="267" t="str">
        <f t="shared" si="76"/>
        <v>CUMPLE</v>
      </c>
      <c r="AK98" s="242">
        <v>1307990</v>
      </c>
      <c r="AL98" s="237" t="str">
        <f t="shared" si="76"/>
        <v>CUMPLE</v>
      </c>
      <c r="AM98" s="242">
        <v>1297636</v>
      </c>
      <c r="AN98" s="237" t="str">
        <f t="shared" si="76"/>
        <v>CUMPLE</v>
      </c>
      <c r="AO98" s="268">
        <v>1315251</v>
      </c>
      <c r="AP98" s="267" t="str">
        <f t="shared" si="76"/>
        <v>CUMPLE</v>
      </c>
      <c r="AQ98" s="242">
        <v>1310814</v>
      </c>
      <c r="AR98" s="237" t="str">
        <f t="shared" si="76"/>
        <v>CUMPLE</v>
      </c>
      <c r="AS98" s="242">
        <v>1288223</v>
      </c>
      <c r="AT98" s="237" t="str">
        <f t="shared" si="76"/>
        <v>CUMPLE</v>
      </c>
      <c r="AU98" s="242">
        <v>1313503</v>
      </c>
      <c r="AV98" s="237" t="str">
        <f t="shared" si="76"/>
        <v>CUMPLE</v>
      </c>
      <c r="AW98" s="242">
        <v>1317537</v>
      </c>
      <c r="AX98" s="237" t="str">
        <f t="shared" si="76"/>
        <v>CUMPLE</v>
      </c>
      <c r="AY98" s="242">
        <v>1313368</v>
      </c>
      <c r="AZ98" s="237" t="str">
        <f t="shared" si="76"/>
        <v>CUMPLE</v>
      </c>
      <c r="BA98" s="242">
        <v>1275447</v>
      </c>
      <c r="BB98" s="237" t="str">
        <f t="shared" si="75"/>
        <v>CUMPLE</v>
      </c>
      <c r="BC98" s="242">
        <v>1329603</v>
      </c>
      <c r="BD98" s="237" t="str">
        <f t="shared" si="75"/>
        <v>CUMPLE</v>
      </c>
      <c r="BE98" s="268">
        <v>1332598</v>
      </c>
      <c r="BF98" s="267" t="str">
        <f t="shared" si="75"/>
        <v>CUMPLE</v>
      </c>
      <c r="BG98" s="242">
        <v>1344700</v>
      </c>
      <c r="BH98" s="237" t="str">
        <f t="shared" si="75"/>
        <v>CUMPLE</v>
      </c>
      <c r="BI98" s="272">
        <v>1302745</v>
      </c>
      <c r="BJ98" s="237" t="str">
        <f t="shared" si="75"/>
        <v>CUMPLE</v>
      </c>
      <c r="BK98" s="268">
        <v>0</v>
      </c>
      <c r="BL98" s="267" t="str">
        <f t="shared" si="75"/>
        <v>NO CUMPLE</v>
      </c>
      <c r="BM98" s="242">
        <v>1311889</v>
      </c>
      <c r="BN98" s="237" t="str">
        <f t="shared" si="75"/>
        <v>CUMPLE</v>
      </c>
      <c r="BO98" s="268">
        <v>1297944</v>
      </c>
      <c r="BP98" s="267" t="str">
        <f t="shared" si="75"/>
        <v>CUMPLE</v>
      </c>
      <c r="BQ98" s="242">
        <v>1297636</v>
      </c>
      <c r="BR98" s="237" t="str">
        <f t="shared" si="75"/>
        <v>CUMPLE</v>
      </c>
      <c r="BS98" s="242">
        <v>1302436</v>
      </c>
      <c r="BT98" s="237" t="str">
        <f t="shared" si="75"/>
        <v>CUMPLE</v>
      </c>
    </row>
    <row r="99" spans="1:72" x14ac:dyDescent="0.25">
      <c r="A99" s="173"/>
      <c r="B99" s="175">
        <f t="shared" si="72"/>
        <v>76</v>
      </c>
      <c r="C99" s="180">
        <v>106683</v>
      </c>
      <c r="D99" s="174" t="s">
        <v>381</v>
      </c>
      <c r="E99" s="65" t="s">
        <v>32</v>
      </c>
      <c r="F99" s="65">
        <v>8</v>
      </c>
      <c r="G99" s="247">
        <v>592620</v>
      </c>
      <c r="H99" s="227">
        <f t="shared" si="67"/>
        <v>4740960</v>
      </c>
      <c r="I99" s="242">
        <v>585508</v>
      </c>
      <c r="J99" s="237" t="str">
        <f t="shared" si="68"/>
        <v>CUMPLE</v>
      </c>
      <c r="K99" s="242">
        <v>560025</v>
      </c>
      <c r="L99" s="237" t="str">
        <f t="shared" si="76"/>
        <v>CUMPLE</v>
      </c>
      <c r="M99" s="242">
        <v>573064</v>
      </c>
      <c r="N99" s="237" t="str">
        <f t="shared" si="76"/>
        <v>CUMPLE</v>
      </c>
      <c r="O99" s="242">
        <v>570328</v>
      </c>
      <c r="P99" s="237" t="str">
        <f t="shared" si="76"/>
        <v>CUMPLE</v>
      </c>
      <c r="Q99" s="242">
        <v>576406</v>
      </c>
      <c r="R99" s="237" t="str">
        <f t="shared" si="76"/>
        <v>CUMPLE</v>
      </c>
      <c r="S99" s="242">
        <v>570845</v>
      </c>
      <c r="T99" s="237" t="str">
        <f t="shared" si="76"/>
        <v>CUMPLE</v>
      </c>
      <c r="U99" s="268">
        <v>574249</v>
      </c>
      <c r="V99" s="267" t="str">
        <f t="shared" si="76"/>
        <v>CUMPLE</v>
      </c>
      <c r="W99" s="242">
        <v>557063</v>
      </c>
      <c r="X99" s="237" t="str">
        <f t="shared" si="76"/>
        <v>CUMPLE</v>
      </c>
      <c r="Y99" s="268">
        <v>578652</v>
      </c>
      <c r="Z99" s="267" t="str">
        <f t="shared" si="76"/>
        <v>CUMPLE</v>
      </c>
      <c r="AA99" s="242">
        <v>577805</v>
      </c>
      <c r="AB99" s="237" t="str">
        <f t="shared" si="76"/>
        <v>CUMPLE</v>
      </c>
      <c r="AC99" s="268">
        <v>533359</v>
      </c>
      <c r="AD99" s="267" t="str">
        <f t="shared" si="76"/>
        <v>CUMPLE</v>
      </c>
      <c r="AE99" s="242">
        <v>574901</v>
      </c>
      <c r="AF99" s="237" t="str">
        <f t="shared" si="76"/>
        <v>CUMPLE</v>
      </c>
      <c r="AG99" s="268">
        <v>570812</v>
      </c>
      <c r="AH99" s="267" t="str">
        <f t="shared" si="76"/>
        <v>CUMPLE</v>
      </c>
      <c r="AI99" s="268">
        <v>592620</v>
      </c>
      <c r="AJ99" s="267" t="str">
        <f t="shared" si="76"/>
        <v>CUMPLE</v>
      </c>
      <c r="AK99" s="242">
        <v>576441</v>
      </c>
      <c r="AL99" s="237" t="str">
        <f t="shared" si="76"/>
        <v>CUMPLE</v>
      </c>
      <c r="AM99" s="242">
        <v>571878</v>
      </c>
      <c r="AN99" s="237" t="str">
        <f t="shared" si="76"/>
        <v>CUMPLE</v>
      </c>
      <c r="AO99" s="268">
        <v>579641</v>
      </c>
      <c r="AP99" s="267" t="str">
        <f t="shared" si="76"/>
        <v>CUMPLE</v>
      </c>
      <c r="AQ99" s="242">
        <v>577686</v>
      </c>
      <c r="AR99" s="237" t="str">
        <f t="shared" si="76"/>
        <v>CUMPLE</v>
      </c>
      <c r="AS99" s="242">
        <v>567730</v>
      </c>
      <c r="AT99" s="237" t="str">
        <f t="shared" si="76"/>
        <v>CUMPLE</v>
      </c>
      <c r="AU99" s="242">
        <v>578871</v>
      </c>
      <c r="AV99" s="237" t="str">
        <f t="shared" si="76"/>
        <v>CUMPLE</v>
      </c>
      <c r="AW99" s="242">
        <v>580649</v>
      </c>
      <c r="AX99" s="237" t="str">
        <f t="shared" si="76"/>
        <v>CUMPLE</v>
      </c>
      <c r="AY99" s="242">
        <v>578812</v>
      </c>
      <c r="AZ99" s="237" t="str">
        <f t="shared" si="76"/>
        <v>CUMPLE</v>
      </c>
      <c r="BA99" s="242">
        <v>562100</v>
      </c>
      <c r="BB99" s="237" t="str">
        <f t="shared" si="75"/>
        <v>CUMPLE</v>
      </c>
      <c r="BC99" s="242">
        <v>585967</v>
      </c>
      <c r="BD99" s="237" t="str">
        <f t="shared" si="75"/>
        <v>CUMPLE</v>
      </c>
      <c r="BE99" s="268">
        <v>587286</v>
      </c>
      <c r="BF99" s="267" t="str">
        <f t="shared" si="75"/>
        <v>CUMPLE</v>
      </c>
      <c r="BG99" s="242">
        <v>592620</v>
      </c>
      <c r="BH99" s="237" t="str">
        <f t="shared" si="75"/>
        <v>CUMPLE</v>
      </c>
      <c r="BI99" s="272">
        <v>574130</v>
      </c>
      <c r="BJ99" s="237" t="str">
        <f t="shared" si="75"/>
        <v>CUMPLE</v>
      </c>
      <c r="BK99" s="268">
        <v>0</v>
      </c>
      <c r="BL99" s="267" t="str">
        <f t="shared" si="75"/>
        <v>NO CUMPLE</v>
      </c>
      <c r="BM99" s="242">
        <v>578160</v>
      </c>
      <c r="BN99" s="237" t="str">
        <f t="shared" si="75"/>
        <v>CUMPLE</v>
      </c>
      <c r="BO99" s="268">
        <v>572014</v>
      </c>
      <c r="BP99" s="267" t="str">
        <f t="shared" si="75"/>
        <v>CUMPLE</v>
      </c>
      <c r="BQ99" s="242">
        <v>571878</v>
      </c>
      <c r="BR99" s="237" t="str">
        <f t="shared" si="75"/>
        <v>CUMPLE</v>
      </c>
      <c r="BS99" s="242">
        <v>573994</v>
      </c>
      <c r="BT99" s="237" t="str">
        <f t="shared" si="75"/>
        <v>CUMPLE</v>
      </c>
    </row>
    <row r="100" spans="1:72" x14ac:dyDescent="0.25">
      <c r="A100" s="173"/>
      <c r="B100" s="175">
        <f t="shared" si="72"/>
        <v>77</v>
      </c>
      <c r="C100" s="180" t="s">
        <v>360</v>
      </c>
      <c r="D100" s="174" t="s">
        <v>248</v>
      </c>
      <c r="E100" s="65" t="s">
        <v>16</v>
      </c>
      <c r="F100" s="65">
        <v>20.65</v>
      </c>
      <c r="G100" s="247">
        <v>586050</v>
      </c>
      <c r="H100" s="227">
        <f t="shared" si="67"/>
        <v>12101932.5</v>
      </c>
      <c r="I100" s="242">
        <v>579017</v>
      </c>
      <c r="J100" s="237" t="str">
        <f t="shared" si="68"/>
        <v>CUMPLE</v>
      </c>
      <c r="K100" s="242">
        <v>553817</v>
      </c>
      <c r="L100" s="237" t="str">
        <f t="shared" si="76"/>
        <v>CUMPLE</v>
      </c>
      <c r="M100" s="242">
        <v>566710</v>
      </c>
      <c r="N100" s="237" t="str">
        <f t="shared" si="76"/>
        <v>CUMPLE</v>
      </c>
      <c r="O100" s="242">
        <v>564005</v>
      </c>
      <c r="P100" s="237" t="str">
        <f t="shared" si="76"/>
        <v>CUMPLE</v>
      </c>
      <c r="Q100" s="242">
        <v>570016</v>
      </c>
      <c r="R100" s="237" t="str">
        <f t="shared" si="76"/>
        <v>CUMPLE</v>
      </c>
      <c r="S100" s="242">
        <v>564516</v>
      </c>
      <c r="T100" s="237" t="str">
        <f t="shared" si="76"/>
        <v>CUMPLE</v>
      </c>
      <c r="U100" s="268">
        <v>567882</v>
      </c>
      <c r="V100" s="267" t="str">
        <f t="shared" si="76"/>
        <v>CUMPLE</v>
      </c>
      <c r="W100" s="242">
        <v>550887</v>
      </c>
      <c r="X100" s="237" t="str">
        <f t="shared" si="76"/>
        <v>CUMPLE</v>
      </c>
      <c r="Y100" s="268">
        <v>572237</v>
      </c>
      <c r="Z100" s="267" t="str">
        <f t="shared" si="76"/>
        <v>CUMPLE</v>
      </c>
      <c r="AA100" s="242">
        <v>571399</v>
      </c>
      <c r="AB100" s="237" t="str">
        <f t="shared" si="76"/>
        <v>CUMPLE</v>
      </c>
      <c r="AC100" s="268">
        <v>527446</v>
      </c>
      <c r="AD100" s="267" t="str">
        <f t="shared" si="76"/>
        <v>CUMPLE</v>
      </c>
      <c r="AE100" s="242">
        <v>568527</v>
      </c>
      <c r="AF100" s="237" t="str">
        <f t="shared" si="76"/>
        <v>CUMPLE</v>
      </c>
      <c r="AG100" s="268">
        <v>564483</v>
      </c>
      <c r="AH100" s="267" t="str">
        <f t="shared" si="76"/>
        <v>CUMPLE</v>
      </c>
      <c r="AI100" s="268">
        <v>586050</v>
      </c>
      <c r="AJ100" s="267" t="str">
        <f t="shared" si="76"/>
        <v>CUMPLE</v>
      </c>
      <c r="AK100" s="242">
        <v>570051</v>
      </c>
      <c r="AL100" s="237" t="str">
        <f t="shared" si="76"/>
        <v>CUMPLE</v>
      </c>
      <c r="AM100" s="242">
        <v>565538</v>
      </c>
      <c r="AN100" s="237" t="str">
        <f t="shared" si="76"/>
        <v>CUMPLE</v>
      </c>
      <c r="AO100" s="268">
        <v>573215</v>
      </c>
      <c r="AP100" s="267" t="str">
        <f t="shared" si="76"/>
        <v>CUMPLE</v>
      </c>
      <c r="AQ100" s="242">
        <v>571282</v>
      </c>
      <c r="AR100" s="237" t="str">
        <f t="shared" si="76"/>
        <v>CUMPLE</v>
      </c>
      <c r="AS100" s="242">
        <v>561436</v>
      </c>
      <c r="AT100" s="237" t="str">
        <f t="shared" si="76"/>
        <v>CUMPLE</v>
      </c>
      <c r="AU100" s="242">
        <v>572454</v>
      </c>
      <c r="AV100" s="237" t="str">
        <f t="shared" si="76"/>
        <v>CUMPLE</v>
      </c>
      <c r="AW100" s="242">
        <v>574212</v>
      </c>
      <c r="AX100" s="237" t="str">
        <f t="shared" si="76"/>
        <v>CUMPLE</v>
      </c>
      <c r="AY100" s="242">
        <v>572395</v>
      </c>
      <c r="AZ100" s="237" t="str">
        <f t="shared" si="76"/>
        <v>CUMPLE</v>
      </c>
      <c r="BA100" s="242">
        <v>555868</v>
      </c>
      <c r="BB100" s="237" t="str">
        <f t="shared" si="75"/>
        <v>CUMPLE</v>
      </c>
      <c r="BC100" s="242">
        <v>579471</v>
      </c>
      <c r="BD100" s="237" t="str">
        <f t="shared" si="75"/>
        <v>CUMPLE</v>
      </c>
      <c r="BE100" s="268">
        <v>580776</v>
      </c>
      <c r="BF100" s="267" t="str">
        <f t="shared" si="75"/>
        <v>CUMPLE</v>
      </c>
      <c r="BG100" s="242">
        <v>586050</v>
      </c>
      <c r="BH100" s="237" t="str">
        <f t="shared" si="75"/>
        <v>CUMPLE</v>
      </c>
      <c r="BI100" s="272">
        <v>567765</v>
      </c>
      <c r="BJ100" s="237" t="str">
        <f t="shared" si="75"/>
        <v>CUMPLE</v>
      </c>
      <c r="BK100" s="268">
        <v>0</v>
      </c>
      <c r="BL100" s="267" t="str">
        <f t="shared" si="75"/>
        <v>NO CUMPLE</v>
      </c>
      <c r="BM100" s="242">
        <v>571750</v>
      </c>
      <c r="BN100" s="237" t="str">
        <f t="shared" si="75"/>
        <v>CUMPLE</v>
      </c>
      <c r="BO100" s="268">
        <v>565673</v>
      </c>
      <c r="BP100" s="267" t="str">
        <f t="shared" si="75"/>
        <v>CUMPLE</v>
      </c>
      <c r="BQ100" s="242">
        <v>565538</v>
      </c>
      <c r="BR100" s="237" t="str">
        <f t="shared" si="75"/>
        <v>CUMPLE</v>
      </c>
      <c r="BS100" s="242">
        <v>567630</v>
      </c>
      <c r="BT100" s="237" t="str">
        <f t="shared" si="75"/>
        <v>CUMPLE</v>
      </c>
    </row>
    <row r="101" spans="1:72" x14ac:dyDescent="0.25">
      <c r="A101" s="173"/>
      <c r="B101" s="175">
        <f t="shared" si="72"/>
        <v>78</v>
      </c>
      <c r="C101" s="180" t="s">
        <v>360</v>
      </c>
      <c r="D101" s="174" t="s">
        <v>249</v>
      </c>
      <c r="E101" s="65" t="s">
        <v>16</v>
      </c>
      <c r="F101" s="65">
        <v>76</v>
      </c>
      <c r="G101" s="247">
        <v>476827</v>
      </c>
      <c r="H101" s="227">
        <f t="shared" si="67"/>
        <v>36238852</v>
      </c>
      <c r="I101" s="242">
        <v>471105</v>
      </c>
      <c r="J101" s="237" t="str">
        <f t="shared" si="68"/>
        <v>CUMPLE</v>
      </c>
      <c r="K101" s="242">
        <v>450601</v>
      </c>
      <c r="L101" s="237" t="str">
        <f t="shared" si="76"/>
        <v>CUMPLE</v>
      </c>
      <c r="M101" s="242">
        <v>461092</v>
      </c>
      <c r="N101" s="237" t="str">
        <f t="shared" si="76"/>
        <v>CUMPLE</v>
      </c>
      <c r="O101" s="242">
        <v>458891</v>
      </c>
      <c r="P101" s="237" t="str">
        <f t="shared" si="76"/>
        <v>CUMPLE</v>
      </c>
      <c r="Q101" s="242">
        <v>463781</v>
      </c>
      <c r="R101" s="237" t="str">
        <f t="shared" si="76"/>
        <v>CUMPLE</v>
      </c>
      <c r="S101" s="242">
        <v>459306</v>
      </c>
      <c r="T101" s="237" t="str">
        <f t="shared" si="76"/>
        <v>CUMPLE</v>
      </c>
      <c r="U101" s="268">
        <v>462045</v>
      </c>
      <c r="V101" s="267" t="str">
        <f t="shared" si="76"/>
        <v>CUMPLE</v>
      </c>
      <c r="W101" s="242">
        <v>448217</v>
      </c>
      <c r="X101" s="237" t="str">
        <f t="shared" si="76"/>
        <v>CUMPLE</v>
      </c>
      <c r="Y101" s="268">
        <v>465589</v>
      </c>
      <c r="Z101" s="267" t="str">
        <f t="shared" si="76"/>
        <v>CUMPLE</v>
      </c>
      <c r="AA101" s="242">
        <v>464906</v>
      </c>
      <c r="AB101" s="237" t="str">
        <f t="shared" si="76"/>
        <v>CUMPLE</v>
      </c>
      <c r="AC101" s="268">
        <v>429145</v>
      </c>
      <c r="AD101" s="267" t="str">
        <f t="shared" si="76"/>
        <v>CUMPLE</v>
      </c>
      <c r="AE101" s="242">
        <v>462570</v>
      </c>
      <c r="AF101" s="237" t="str">
        <f t="shared" si="76"/>
        <v>CUMPLE</v>
      </c>
      <c r="AG101" s="268">
        <v>459280</v>
      </c>
      <c r="AH101" s="267" t="str">
        <f t="shared" si="76"/>
        <v>CUMPLE</v>
      </c>
      <c r="AI101" s="268">
        <v>476827</v>
      </c>
      <c r="AJ101" s="267" t="str">
        <f t="shared" si="76"/>
        <v>CUMPLE</v>
      </c>
      <c r="AK101" s="242">
        <v>463810</v>
      </c>
      <c r="AL101" s="237" t="str">
        <f t="shared" si="76"/>
        <v>CUMPLE</v>
      </c>
      <c r="AM101" s="242">
        <v>460138</v>
      </c>
      <c r="AN101" s="237" t="str">
        <f t="shared" si="76"/>
        <v>CUMPLE</v>
      </c>
      <c r="AO101" s="268">
        <v>466384</v>
      </c>
      <c r="AP101" s="267" t="str">
        <f t="shared" si="76"/>
        <v>CUMPLE</v>
      </c>
      <c r="AQ101" s="242">
        <v>466671</v>
      </c>
      <c r="AR101" s="237" t="str">
        <f t="shared" si="76"/>
        <v>CUMPLE</v>
      </c>
      <c r="AS101" s="242">
        <v>456800</v>
      </c>
      <c r="AT101" s="237" t="str">
        <f t="shared" si="76"/>
        <v>CUMPLE</v>
      </c>
      <c r="AU101" s="242">
        <v>465765</v>
      </c>
      <c r="AV101" s="237" t="str">
        <f t="shared" si="76"/>
        <v>CUMPLE</v>
      </c>
      <c r="AW101" s="242">
        <v>467195</v>
      </c>
      <c r="AX101" s="237" t="str">
        <f t="shared" si="76"/>
        <v>CUMPLE</v>
      </c>
      <c r="AY101" s="242">
        <v>465717</v>
      </c>
      <c r="AZ101" s="237" t="str">
        <f t="shared" si="76"/>
        <v>CUMPLE</v>
      </c>
      <c r="BA101" s="242">
        <v>452270</v>
      </c>
      <c r="BB101" s="237" t="str">
        <f t="shared" si="75"/>
        <v>CUMPLE</v>
      </c>
      <c r="BC101" s="242">
        <v>471474</v>
      </c>
      <c r="BD101" s="237" t="str">
        <f t="shared" si="75"/>
        <v>CUMPLE</v>
      </c>
      <c r="BE101" s="268">
        <v>472536</v>
      </c>
      <c r="BF101" s="267" t="str">
        <f t="shared" si="75"/>
        <v>CUMPLE</v>
      </c>
      <c r="BG101" s="242">
        <v>460000</v>
      </c>
      <c r="BH101" s="237" t="str">
        <f t="shared" si="75"/>
        <v>CUMPLE</v>
      </c>
      <c r="BI101" s="272">
        <v>461950</v>
      </c>
      <c r="BJ101" s="237" t="str">
        <f t="shared" si="75"/>
        <v>CUMPLE</v>
      </c>
      <c r="BK101" s="268">
        <v>0</v>
      </c>
      <c r="BL101" s="267" t="str">
        <f t="shared" si="75"/>
        <v>NO CUMPLE</v>
      </c>
      <c r="BM101" s="242">
        <v>465192</v>
      </c>
      <c r="BN101" s="237" t="str">
        <f t="shared" si="75"/>
        <v>CUMPLE</v>
      </c>
      <c r="BO101" s="268">
        <v>460247</v>
      </c>
      <c r="BP101" s="267" t="str">
        <f t="shared" si="75"/>
        <v>CUMPLE</v>
      </c>
      <c r="BQ101" s="242">
        <v>460138</v>
      </c>
      <c r="BR101" s="237" t="str">
        <f t="shared" si="75"/>
        <v>CUMPLE</v>
      </c>
      <c r="BS101" s="242">
        <v>461840</v>
      </c>
      <c r="BT101" s="237" t="str">
        <f t="shared" si="75"/>
        <v>CUMPLE</v>
      </c>
    </row>
    <row r="102" spans="1:72" x14ac:dyDescent="0.25">
      <c r="A102" s="173"/>
      <c r="B102" s="175">
        <f t="shared" si="72"/>
        <v>79</v>
      </c>
      <c r="C102" s="180">
        <v>14820</v>
      </c>
      <c r="D102" s="174" t="s">
        <v>382</v>
      </c>
      <c r="E102" s="65" t="s">
        <v>32</v>
      </c>
      <c r="F102" s="65">
        <v>8</v>
      </c>
      <c r="G102" s="247">
        <v>643512</v>
      </c>
      <c r="H102" s="227">
        <f t="shared" si="67"/>
        <v>5148096</v>
      </c>
      <c r="I102" s="242">
        <v>635789</v>
      </c>
      <c r="J102" s="237" t="str">
        <f t="shared" si="68"/>
        <v>CUMPLE</v>
      </c>
      <c r="K102" s="242">
        <v>608118</v>
      </c>
      <c r="L102" s="237" t="str">
        <f t="shared" si="76"/>
        <v>CUMPLE</v>
      </c>
      <c r="M102" s="242">
        <v>622276</v>
      </c>
      <c r="N102" s="237" t="str">
        <f t="shared" si="76"/>
        <v>CUMPLE</v>
      </c>
      <c r="O102" s="242">
        <v>619306</v>
      </c>
      <c r="P102" s="237" t="str">
        <f t="shared" si="76"/>
        <v>CUMPLE</v>
      </c>
      <c r="Q102" s="242">
        <v>625906</v>
      </c>
      <c r="R102" s="237" t="str">
        <f t="shared" si="76"/>
        <v>CUMPLE</v>
      </c>
      <c r="S102" s="242">
        <v>619867</v>
      </c>
      <c r="T102" s="237" t="str">
        <f t="shared" si="76"/>
        <v>CUMPLE</v>
      </c>
      <c r="U102" s="268">
        <v>623563</v>
      </c>
      <c r="V102" s="267" t="str">
        <f t="shared" si="76"/>
        <v>CUMPLE</v>
      </c>
      <c r="W102" s="242">
        <v>604901</v>
      </c>
      <c r="X102" s="237" t="str">
        <f t="shared" si="76"/>
        <v>CUMPLE</v>
      </c>
      <c r="Y102" s="268">
        <v>628345</v>
      </c>
      <c r="Z102" s="267" t="str">
        <f t="shared" si="76"/>
        <v>CUMPLE</v>
      </c>
      <c r="AA102" s="242">
        <v>627424</v>
      </c>
      <c r="AB102" s="237" t="str">
        <f t="shared" si="76"/>
        <v>CUMPLE</v>
      </c>
      <c r="AC102" s="268">
        <v>579161</v>
      </c>
      <c r="AD102" s="267" t="str">
        <f t="shared" si="76"/>
        <v>CUMPLE</v>
      </c>
      <c r="AE102" s="242">
        <v>624271</v>
      </c>
      <c r="AF102" s="237" t="str">
        <f t="shared" si="76"/>
        <v>CUMPLE</v>
      </c>
      <c r="AG102" s="268">
        <v>619831</v>
      </c>
      <c r="AH102" s="267" t="str">
        <f t="shared" si="76"/>
        <v>CUMPLE</v>
      </c>
      <c r="AI102" s="268">
        <v>643512</v>
      </c>
      <c r="AJ102" s="267" t="str">
        <f t="shared" si="76"/>
        <v>CUMPLE</v>
      </c>
      <c r="AK102" s="242">
        <v>625944</v>
      </c>
      <c r="AL102" s="237" t="str">
        <f t="shared" si="76"/>
        <v>CUMPLE</v>
      </c>
      <c r="AM102" s="242">
        <v>620989</v>
      </c>
      <c r="AN102" s="237" t="str">
        <f t="shared" si="76"/>
        <v>CUMPLE</v>
      </c>
      <c r="AO102" s="268">
        <v>629419</v>
      </c>
      <c r="AP102" s="267" t="str">
        <f t="shared" si="76"/>
        <v>CUMPLE</v>
      </c>
      <c r="AQ102" s="242">
        <v>627295</v>
      </c>
      <c r="AR102" s="237" t="str">
        <f t="shared" si="76"/>
        <v>CUMPLE</v>
      </c>
      <c r="AS102" s="242">
        <v>616484</v>
      </c>
      <c r="AT102" s="237" t="str">
        <f t="shared" si="76"/>
        <v>CUMPLE</v>
      </c>
      <c r="AU102" s="242">
        <v>628583</v>
      </c>
      <c r="AV102" s="237" t="str">
        <f t="shared" si="76"/>
        <v>CUMPLE</v>
      </c>
      <c r="AW102" s="242">
        <v>630513</v>
      </c>
      <c r="AX102" s="237" t="str">
        <f t="shared" si="76"/>
        <v>CUMPLE</v>
      </c>
      <c r="AY102" s="242">
        <v>628518</v>
      </c>
      <c r="AZ102" s="237" t="str">
        <f t="shared" ref="AZ102:BT103" si="77">+IF((ISBLANK(AY102))=$H$11,"VACIO",IF(AND(AY102&lt;=$G102,AY102&lt;&gt;0),"CUMPLE","NO CUMPLE"))</f>
        <v>CUMPLE</v>
      </c>
      <c r="BA102" s="242">
        <v>610371</v>
      </c>
      <c r="BB102" s="237" t="str">
        <f t="shared" si="77"/>
        <v>CUMPLE</v>
      </c>
      <c r="BC102" s="242">
        <v>636287</v>
      </c>
      <c r="BD102" s="237" t="str">
        <f t="shared" si="77"/>
        <v>CUMPLE</v>
      </c>
      <c r="BE102" s="268">
        <v>637720</v>
      </c>
      <c r="BF102" s="267" t="str">
        <f t="shared" si="77"/>
        <v>CUMPLE</v>
      </c>
      <c r="BG102" s="242">
        <v>643512</v>
      </c>
      <c r="BH102" s="237" t="str">
        <f t="shared" si="77"/>
        <v>CUMPLE</v>
      </c>
      <c r="BI102" s="272">
        <v>623434</v>
      </c>
      <c r="BJ102" s="237" t="str">
        <f t="shared" si="77"/>
        <v>CUMPLE</v>
      </c>
      <c r="BK102" s="268">
        <v>0</v>
      </c>
      <c r="BL102" s="267" t="str">
        <f t="shared" si="77"/>
        <v>NO CUMPLE</v>
      </c>
      <c r="BM102" s="242">
        <v>627810</v>
      </c>
      <c r="BN102" s="237" t="str">
        <f t="shared" si="77"/>
        <v>CUMPLE</v>
      </c>
      <c r="BO102" s="268">
        <v>621137</v>
      </c>
      <c r="BP102" s="267" t="str">
        <f t="shared" si="77"/>
        <v>CUMPLE</v>
      </c>
      <c r="BQ102" s="242">
        <v>620989</v>
      </c>
      <c r="BR102" s="237" t="str">
        <f t="shared" si="77"/>
        <v>CUMPLE</v>
      </c>
      <c r="BS102" s="242">
        <v>623286</v>
      </c>
      <c r="BT102" s="237" t="str">
        <f t="shared" si="77"/>
        <v>CUMPLE</v>
      </c>
    </row>
    <row r="103" spans="1:72" x14ac:dyDescent="0.25">
      <c r="A103" s="173"/>
      <c r="B103" s="175">
        <f t="shared" si="72"/>
        <v>80</v>
      </c>
      <c r="C103" s="180">
        <v>13019</v>
      </c>
      <c r="D103" s="174" t="s">
        <v>250</v>
      </c>
      <c r="E103" s="65" t="s">
        <v>32</v>
      </c>
      <c r="F103" s="65">
        <v>1</v>
      </c>
      <c r="G103" s="247">
        <v>282554</v>
      </c>
      <c r="H103" s="227">
        <f t="shared" si="67"/>
        <v>282554</v>
      </c>
      <c r="I103" s="242">
        <v>279163</v>
      </c>
      <c r="J103" s="237" t="str">
        <f t="shared" si="68"/>
        <v>CUMPLE</v>
      </c>
      <c r="K103" s="242">
        <v>267013</v>
      </c>
      <c r="L103" s="237" t="str">
        <f t="shared" ref="L103:AZ103" si="78">+IF((ISBLANK(K103))=$H$11,"VACIO",IF(AND(K103&lt;=$G103,K103&lt;&gt;0),"CUMPLE","NO CUMPLE"))</f>
        <v>CUMPLE</v>
      </c>
      <c r="M103" s="242">
        <v>273230</v>
      </c>
      <c r="N103" s="237" t="str">
        <f t="shared" si="78"/>
        <v>CUMPLE</v>
      </c>
      <c r="O103" s="242">
        <v>271926</v>
      </c>
      <c r="P103" s="237" t="str">
        <f t="shared" si="78"/>
        <v>CUMPLE</v>
      </c>
      <c r="Q103" s="242">
        <v>274823</v>
      </c>
      <c r="R103" s="237" t="str">
        <f t="shared" si="78"/>
        <v>CUMPLE</v>
      </c>
      <c r="S103" s="242">
        <v>272172</v>
      </c>
      <c r="T103" s="237" t="str">
        <f t="shared" si="78"/>
        <v>CUMPLE</v>
      </c>
      <c r="U103" s="268">
        <v>273795</v>
      </c>
      <c r="V103" s="267" t="str">
        <f t="shared" si="78"/>
        <v>CUMPLE</v>
      </c>
      <c r="W103" s="242">
        <v>265601</v>
      </c>
      <c r="X103" s="237" t="str">
        <f t="shared" si="78"/>
        <v>CUMPLE</v>
      </c>
      <c r="Y103" s="268">
        <v>275894</v>
      </c>
      <c r="Z103" s="267" t="str">
        <f t="shared" si="78"/>
        <v>CUMPLE</v>
      </c>
      <c r="AA103" s="242">
        <v>275490</v>
      </c>
      <c r="AB103" s="237" t="str">
        <f t="shared" si="78"/>
        <v>CUMPLE</v>
      </c>
      <c r="AC103" s="268">
        <v>254299</v>
      </c>
      <c r="AD103" s="267" t="str">
        <f t="shared" si="78"/>
        <v>CUMPLE</v>
      </c>
      <c r="AE103" s="242">
        <v>274106</v>
      </c>
      <c r="AF103" s="237" t="str">
        <f t="shared" si="78"/>
        <v>CUMPLE</v>
      </c>
      <c r="AG103" s="268">
        <v>272156</v>
      </c>
      <c r="AH103" s="267" t="str">
        <f t="shared" si="78"/>
        <v>CUMPLE</v>
      </c>
      <c r="AI103" s="268">
        <v>282554</v>
      </c>
      <c r="AJ103" s="267" t="str">
        <f t="shared" si="78"/>
        <v>CUMPLE</v>
      </c>
      <c r="AK103" s="242">
        <v>274840</v>
      </c>
      <c r="AL103" s="237" t="str">
        <f t="shared" si="78"/>
        <v>CUMPLE</v>
      </c>
      <c r="AM103" s="242">
        <v>272665</v>
      </c>
      <c r="AN103" s="237" t="str">
        <f t="shared" si="78"/>
        <v>CUMPLE</v>
      </c>
      <c r="AO103" s="268">
        <v>276366</v>
      </c>
      <c r="AP103" s="267" t="str">
        <f t="shared" si="78"/>
        <v>CUMPLE</v>
      </c>
      <c r="AQ103" s="242">
        <v>275434</v>
      </c>
      <c r="AR103" s="237" t="str">
        <f t="shared" si="78"/>
        <v>CUMPLE</v>
      </c>
      <c r="AS103" s="242">
        <v>270687</v>
      </c>
      <c r="AT103" s="237" t="str">
        <f t="shared" si="78"/>
        <v>CUMPLE</v>
      </c>
      <c r="AU103" s="242">
        <v>275999</v>
      </c>
      <c r="AV103" s="237" t="str">
        <f t="shared" si="78"/>
        <v>CUMPLE</v>
      </c>
      <c r="AW103" s="242">
        <v>276846</v>
      </c>
      <c r="AX103" s="237" t="str">
        <f t="shared" si="78"/>
        <v>CUMPLE</v>
      </c>
      <c r="AY103" s="242">
        <v>275970</v>
      </c>
      <c r="AZ103" s="237" t="str">
        <f t="shared" si="78"/>
        <v>CUMPLE</v>
      </c>
      <c r="BA103" s="242">
        <v>268002</v>
      </c>
      <c r="BB103" s="237" t="str">
        <f t="shared" si="77"/>
        <v>CUMPLE</v>
      </c>
      <c r="BC103" s="242">
        <v>279382</v>
      </c>
      <c r="BD103" s="237" t="str">
        <f t="shared" si="77"/>
        <v>CUMPLE</v>
      </c>
      <c r="BE103" s="268">
        <v>280011</v>
      </c>
      <c r="BF103" s="267" t="str">
        <f t="shared" si="77"/>
        <v>CUMPLE</v>
      </c>
      <c r="BG103" s="242">
        <v>282554</v>
      </c>
      <c r="BH103" s="237" t="str">
        <f t="shared" si="77"/>
        <v>CUMPLE</v>
      </c>
      <c r="BI103" s="272">
        <v>273738</v>
      </c>
      <c r="BJ103" s="237" t="str">
        <f t="shared" si="77"/>
        <v>CUMPLE</v>
      </c>
      <c r="BK103" s="268">
        <v>0</v>
      </c>
      <c r="BL103" s="267" t="str">
        <f t="shared" si="77"/>
        <v>NO CUMPLE</v>
      </c>
      <c r="BM103" s="242">
        <v>275660</v>
      </c>
      <c r="BN103" s="237" t="str">
        <f t="shared" si="77"/>
        <v>CUMPLE</v>
      </c>
      <c r="BO103" s="268">
        <v>272729</v>
      </c>
      <c r="BP103" s="267" t="str">
        <f t="shared" si="77"/>
        <v>CUMPLE</v>
      </c>
      <c r="BQ103" s="242">
        <v>272665</v>
      </c>
      <c r="BR103" s="237" t="str">
        <f t="shared" si="77"/>
        <v>CUMPLE</v>
      </c>
      <c r="BS103" s="242">
        <v>273673</v>
      </c>
      <c r="BT103" s="237" t="str">
        <f t="shared" si="77"/>
        <v>CUMPLE</v>
      </c>
    </row>
    <row r="104" spans="1:72" x14ac:dyDescent="0.25">
      <c r="A104" s="173"/>
      <c r="B104" s="218"/>
      <c r="C104" s="202" t="s">
        <v>4</v>
      </c>
      <c r="D104" s="214" t="s">
        <v>101</v>
      </c>
      <c r="E104" s="203" t="s">
        <v>5</v>
      </c>
      <c r="F104" s="198"/>
      <c r="G104" s="248"/>
      <c r="H104" s="228"/>
      <c r="I104" s="242"/>
      <c r="J104" s="237"/>
      <c r="K104" s="242"/>
      <c r="L104" s="237"/>
      <c r="M104" s="242"/>
      <c r="N104" s="237"/>
      <c r="O104" s="242"/>
      <c r="P104" s="237"/>
      <c r="Q104" s="242" t="s">
        <v>464</v>
      </c>
      <c r="R104" s="237"/>
      <c r="S104" s="242"/>
      <c r="T104" s="237"/>
      <c r="U104" s="268"/>
      <c r="V104" s="267"/>
      <c r="W104" s="242"/>
      <c r="X104" s="237"/>
      <c r="Y104" s="268" t="s">
        <v>464</v>
      </c>
      <c r="Z104" s="267"/>
      <c r="AA104" s="242"/>
      <c r="AB104" s="237"/>
      <c r="AC104" s="268"/>
      <c r="AD104" s="267"/>
      <c r="AE104" s="242"/>
      <c r="AF104" s="237"/>
      <c r="AG104" s="268"/>
      <c r="AH104" s="267"/>
      <c r="AI104" s="268"/>
      <c r="AJ104" s="267"/>
      <c r="AK104" s="242">
        <v>0</v>
      </c>
      <c r="AL104" s="237"/>
      <c r="AM104" s="242"/>
      <c r="AN104" s="237"/>
      <c r="AO104" s="268"/>
      <c r="AP104" s="267"/>
      <c r="AQ104" s="242"/>
      <c r="AR104" s="237"/>
      <c r="AS104" s="242"/>
      <c r="AT104" s="237"/>
      <c r="AU104" s="242"/>
      <c r="AV104" s="237"/>
      <c r="AW104" s="242"/>
      <c r="AX104" s="237"/>
      <c r="AY104" s="242"/>
      <c r="AZ104" s="237"/>
      <c r="BA104" s="242"/>
      <c r="BB104" s="237"/>
      <c r="BC104" s="242"/>
      <c r="BD104" s="237"/>
      <c r="BE104" s="268"/>
      <c r="BF104" s="267"/>
      <c r="BG104" s="242"/>
      <c r="BH104" s="237"/>
      <c r="BI104" s="272"/>
      <c r="BJ104" s="237"/>
      <c r="BK104" s="268"/>
      <c r="BL104" s="267"/>
      <c r="BM104" s="242"/>
      <c r="BN104" s="237"/>
      <c r="BO104" s="268"/>
      <c r="BP104" s="267"/>
      <c r="BQ104" s="242"/>
      <c r="BR104" s="237"/>
      <c r="BS104" s="242" t="s">
        <v>464</v>
      </c>
      <c r="BT104" s="237"/>
    </row>
    <row r="105" spans="1:72" x14ac:dyDescent="0.25">
      <c r="A105" s="173"/>
      <c r="B105" s="175">
        <f>+B103+1</f>
        <v>81</v>
      </c>
      <c r="C105" s="180" t="s">
        <v>105</v>
      </c>
      <c r="D105" s="174" t="s">
        <v>102</v>
      </c>
      <c r="E105" s="65" t="s">
        <v>107</v>
      </c>
      <c r="F105" s="65">
        <v>2</v>
      </c>
      <c r="G105" s="247">
        <v>559285</v>
      </c>
      <c r="H105" s="227">
        <f t="shared" si="67"/>
        <v>1118570</v>
      </c>
      <c r="I105" s="242">
        <v>552573</v>
      </c>
      <c r="J105" s="237" t="str">
        <f t="shared" si="68"/>
        <v>CUMPLE</v>
      </c>
      <c r="K105" s="242">
        <v>528524</v>
      </c>
      <c r="L105" s="237" t="str">
        <f t="shared" ref="L105:AZ107" si="79">+IF((ISBLANK(K105))=$H$11,"VACIO",IF(AND(K105&lt;=$G105,K105&lt;&gt;0),"CUMPLE","NO CUMPLE"))</f>
        <v>CUMPLE</v>
      </c>
      <c r="M105" s="242">
        <v>540829</v>
      </c>
      <c r="N105" s="237" t="str">
        <f t="shared" si="79"/>
        <v>CUMPLE</v>
      </c>
      <c r="O105" s="242">
        <v>538247</v>
      </c>
      <c r="P105" s="237" t="str">
        <f t="shared" si="79"/>
        <v>CUMPLE</v>
      </c>
      <c r="Q105" s="242">
        <v>543983</v>
      </c>
      <c r="R105" s="237" t="str">
        <f t="shared" si="79"/>
        <v>CUMPLE</v>
      </c>
      <c r="S105" s="242">
        <v>538735</v>
      </c>
      <c r="T105" s="237" t="str">
        <f t="shared" si="79"/>
        <v>CUMPLE</v>
      </c>
      <c r="U105" s="268">
        <v>541947</v>
      </c>
      <c r="V105" s="267" t="str">
        <f t="shared" si="79"/>
        <v>CUMPLE</v>
      </c>
      <c r="W105" s="242">
        <v>525728</v>
      </c>
      <c r="X105" s="237" t="str">
        <f t="shared" si="79"/>
        <v>CUMPLE</v>
      </c>
      <c r="Y105" s="268">
        <v>546103</v>
      </c>
      <c r="Z105" s="267" t="str">
        <f t="shared" si="79"/>
        <v>CUMPLE</v>
      </c>
      <c r="AA105" s="242">
        <v>545303</v>
      </c>
      <c r="AB105" s="237" t="str">
        <f t="shared" si="79"/>
        <v>CUMPLE</v>
      </c>
      <c r="AC105" s="268">
        <v>503357</v>
      </c>
      <c r="AD105" s="267" t="str">
        <f t="shared" si="79"/>
        <v>CUMPLE</v>
      </c>
      <c r="AE105" s="242">
        <v>542562</v>
      </c>
      <c r="AF105" s="237" t="str">
        <f t="shared" si="79"/>
        <v>CUMPLE</v>
      </c>
      <c r="AG105" s="268">
        <v>538703</v>
      </c>
      <c r="AH105" s="267" t="str">
        <f t="shared" si="79"/>
        <v>CUMPLE</v>
      </c>
      <c r="AI105" s="268">
        <v>559285</v>
      </c>
      <c r="AJ105" s="267" t="str">
        <f t="shared" si="79"/>
        <v>CUMPLE</v>
      </c>
      <c r="AK105" s="242">
        <v>544017</v>
      </c>
      <c r="AL105" s="237" t="str">
        <f t="shared" si="79"/>
        <v>CUMPLE</v>
      </c>
      <c r="AM105" s="242">
        <v>539710</v>
      </c>
      <c r="AN105" s="237" t="str">
        <f t="shared" si="79"/>
        <v>CUMPLE</v>
      </c>
      <c r="AO105" s="268">
        <v>547036</v>
      </c>
      <c r="AP105" s="267" t="str">
        <f t="shared" si="79"/>
        <v>CUMPLE</v>
      </c>
      <c r="AQ105" s="242">
        <v>545191</v>
      </c>
      <c r="AR105" s="237" t="str">
        <f t="shared" si="79"/>
        <v>CUMPLE</v>
      </c>
      <c r="AS105" s="242">
        <v>535795</v>
      </c>
      <c r="AT105" s="237" t="str">
        <f t="shared" si="79"/>
        <v>CUMPLE</v>
      </c>
      <c r="AU105" s="242">
        <v>546310</v>
      </c>
      <c r="AV105" s="237" t="str">
        <f t="shared" si="79"/>
        <v>CUMPLE</v>
      </c>
      <c r="AW105" s="242">
        <v>547987</v>
      </c>
      <c r="AX105" s="237" t="str">
        <f t="shared" si="79"/>
        <v>CUMPLE</v>
      </c>
      <c r="AY105" s="242">
        <v>546254</v>
      </c>
      <c r="AZ105" s="237" t="str">
        <f t="shared" si="79"/>
        <v>CUMPLE</v>
      </c>
      <c r="BA105" s="242">
        <v>530481</v>
      </c>
      <c r="BB105" s="237" t="str">
        <f t="shared" ref="BB105:BT107" si="80">+IF((ISBLANK(BA105))=$H$11,"VACIO",IF(AND(BA105&lt;=$G105,BA105&lt;&gt;0),"CUMPLE","NO CUMPLE"))</f>
        <v>CUMPLE</v>
      </c>
      <c r="BC105" s="242">
        <v>553006</v>
      </c>
      <c r="BD105" s="237" t="str">
        <f t="shared" si="80"/>
        <v>CUMPLE</v>
      </c>
      <c r="BE105" s="268">
        <v>554251</v>
      </c>
      <c r="BF105" s="267" t="str">
        <f t="shared" si="80"/>
        <v>CUMPLE</v>
      </c>
      <c r="BG105" s="242">
        <v>559285</v>
      </c>
      <c r="BH105" s="237" t="str">
        <f t="shared" si="80"/>
        <v>CUMPLE</v>
      </c>
      <c r="BI105" s="272">
        <v>541835</v>
      </c>
      <c r="BJ105" s="237" t="str">
        <f t="shared" si="80"/>
        <v>CUMPLE</v>
      </c>
      <c r="BK105" s="268">
        <v>0</v>
      </c>
      <c r="BL105" s="267" t="str">
        <f t="shared" si="80"/>
        <v>NO CUMPLE</v>
      </c>
      <c r="BM105" s="242">
        <v>545638</v>
      </c>
      <c r="BN105" s="237" t="str">
        <f t="shared" si="80"/>
        <v>CUMPLE</v>
      </c>
      <c r="BO105" s="268">
        <v>539838</v>
      </c>
      <c r="BP105" s="267" t="str">
        <f t="shared" si="80"/>
        <v>CUMPLE</v>
      </c>
      <c r="BQ105" s="242">
        <v>539710</v>
      </c>
      <c r="BR105" s="237" t="str">
        <f t="shared" si="80"/>
        <v>CUMPLE</v>
      </c>
      <c r="BS105" s="242">
        <v>541707</v>
      </c>
      <c r="BT105" s="237" t="str">
        <f t="shared" si="80"/>
        <v>CUMPLE</v>
      </c>
    </row>
    <row r="106" spans="1:72" x14ac:dyDescent="0.25">
      <c r="A106" s="173"/>
      <c r="B106" s="175">
        <f>+B105+1</f>
        <v>82</v>
      </c>
      <c r="C106" s="180" t="s">
        <v>104</v>
      </c>
      <c r="D106" s="174" t="s">
        <v>103</v>
      </c>
      <c r="E106" s="65" t="s">
        <v>107</v>
      </c>
      <c r="F106" s="65">
        <v>2</v>
      </c>
      <c r="G106" s="247">
        <v>446928</v>
      </c>
      <c r="H106" s="227">
        <f t="shared" si="67"/>
        <v>893856</v>
      </c>
      <c r="I106" s="242">
        <v>441564</v>
      </c>
      <c r="J106" s="237" t="str">
        <f t="shared" si="68"/>
        <v>CUMPLE</v>
      </c>
      <c r="K106" s="242">
        <v>422346</v>
      </c>
      <c r="L106" s="237" t="str">
        <f t="shared" si="79"/>
        <v>CUMPLE</v>
      </c>
      <c r="M106" s="242">
        <v>432179</v>
      </c>
      <c r="N106" s="237" t="str">
        <f t="shared" si="79"/>
        <v>CUMPLE</v>
      </c>
      <c r="O106" s="242">
        <v>430117</v>
      </c>
      <c r="P106" s="237" t="str">
        <f t="shared" si="79"/>
        <v>CUMPLE</v>
      </c>
      <c r="Q106" s="242">
        <v>434700</v>
      </c>
      <c r="R106" s="237" t="str">
        <f t="shared" si="79"/>
        <v>CUMPLE</v>
      </c>
      <c r="S106" s="242">
        <v>430506</v>
      </c>
      <c r="T106" s="237" t="str">
        <f t="shared" si="79"/>
        <v>CUMPLE</v>
      </c>
      <c r="U106" s="268">
        <v>433073</v>
      </c>
      <c r="V106" s="267" t="str">
        <f t="shared" si="79"/>
        <v>CUMPLE</v>
      </c>
      <c r="W106" s="242">
        <v>420112</v>
      </c>
      <c r="X106" s="237" t="str">
        <f t="shared" si="79"/>
        <v>CUMPLE</v>
      </c>
      <c r="Y106" s="268">
        <v>436394</v>
      </c>
      <c r="Z106" s="267" t="str">
        <f t="shared" si="79"/>
        <v>CUMPLE</v>
      </c>
      <c r="AA106" s="242">
        <v>435755</v>
      </c>
      <c r="AB106" s="237" t="str">
        <f t="shared" si="79"/>
        <v>CUMPLE</v>
      </c>
      <c r="AC106" s="268">
        <v>402236</v>
      </c>
      <c r="AD106" s="267" t="str">
        <f t="shared" si="79"/>
        <v>CUMPLE</v>
      </c>
      <c r="AE106" s="242">
        <v>433565</v>
      </c>
      <c r="AF106" s="237" t="str">
        <f t="shared" si="79"/>
        <v>CUMPLE</v>
      </c>
      <c r="AG106" s="268">
        <v>430481</v>
      </c>
      <c r="AH106" s="267" t="str">
        <f t="shared" si="79"/>
        <v>CUMPLE</v>
      </c>
      <c r="AI106" s="268">
        <v>446928</v>
      </c>
      <c r="AJ106" s="267" t="str">
        <f t="shared" si="79"/>
        <v>CUMPLE</v>
      </c>
      <c r="AK106" s="242">
        <v>434727</v>
      </c>
      <c r="AL106" s="237" t="str">
        <f t="shared" si="79"/>
        <v>CUMPLE</v>
      </c>
      <c r="AM106" s="242">
        <v>431286</v>
      </c>
      <c r="AN106" s="237" t="str">
        <f t="shared" si="79"/>
        <v>CUMPLE</v>
      </c>
      <c r="AO106" s="268">
        <v>437140</v>
      </c>
      <c r="AP106" s="267" t="str">
        <f t="shared" si="79"/>
        <v>CUMPLE</v>
      </c>
      <c r="AQ106" s="242">
        <v>435665</v>
      </c>
      <c r="AR106" s="237" t="str">
        <f t="shared" si="79"/>
        <v>CUMPLE</v>
      </c>
      <c r="AS106" s="242">
        <v>428157</v>
      </c>
      <c r="AT106" s="237" t="str">
        <f t="shared" si="79"/>
        <v>CUMPLE</v>
      </c>
      <c r="AU106" s="242">
        <v>436559</v>
      </c>
      <c r="AV106" s="237" t="str">
        <f t="shared" si="79"/>
        <v>CUMPLE</v>
      </c>
      <c r="AW106" s="242">
        <v>437900</v>
      </c>
      <c r="AX106" s="237" t="str">
        <f t="shared" si="79"/>
        <v>CUMPLE</v>
      </c>
      <c r="AY106" s="242">
        <v>436515</v>
      </c>
      <c r="AZ106" s="237" t="str">
        <f t="shared" si="79"/>
        <v>CUMPLE</v>
      </c>
      <c r="BA106" s="242">
        <v>423911</v>
      </c>
      <c r="BB106" s="237" t="str">
        <f t="shared" si="80"/>
        <v>CUMPLE</v>
      </c>
      <c r="BC106" s="242">
        <v>441910</v>
      </c>
      <c r="BD106" s="237" t="str">
        <f t="shared" si="80"/>
        <v>CUMPLE</v>
      </c>
      <c r="BE106" s="268">
        <v>442906</v>
      </c>
      <c r="BF106" s="267" t="str">
        <f t="shared" si="80"/>
        <v>CUMPLE</v>
      </c>
      <c r="BG106" s="242">
        <v>446928</v>
      </c>
      <c r="BH106" s="237" t="str">
        <f t="shared" si="80"/>
        <v>CUMPLE</v>
      </c>
      <c r="BI106" s="272">
        <v>432984</v>
      </c>
      <c r="BJ106" s="237" t="str">
        <f t="shared" si="80"/>
        <v>CUMPLE</v>
      </c>
      <c r="BK106" s="268">
        <v>0</v>
      </c>
      <c r="BL106" s="267" t="str">
        <f t="shared" si="80"/>
        <v>NO CUMPLE</v>
      </c>
      <c r="BM106" s="242">
        <v>436023</v>
      </c>
      <c r="BN106" s="237" t="str">
        <f t="shared" si="80"/>
        <v>CUMPLE</v>
      </c>
      <c r="BO106" s="268">
        <v>431388</v>
      </c>
      <c r="BP106" s="267" t="str">
        <f t="shared" si="80"/>
        <v>CUMPLE</v>
      </c>
      <c r="BQ106" s="242">
        <v>431286</v>
      </c>
      <c r="BR106" s="237" t="str">
        <f t="shared" si="80"/>
        <v>CUMPLE</v>
      </c>
      <c r="BS106" s="242">
        <v>432881</v>
      </c>
      <c r="BT106" s="237" t="str">
        <f t="shared" si="80"/>
        <v>CUMPLE</v>
      </c>
    </row>
    <row r="107" spans="1:72" x14ac:dyDescent="0.25">
      <c r="A107" s="173"/>
      <c r="B107" s="175">
        <f>+B106+1</f>
        <v>83</v>
      </c>
      <c r="C107" s="180" t="s">
        <v>41</v>
      </c>
      <c r="D107" s="174" t="s">
        <v>106</v>
      </c>
      <c r="E107" s="65" t="s">
        <v>107</v>
      </c>
      <c r="F107" s="65">
        <v>2</v>
      </c>
      <c r="G107" s="247">
        <v>578676</v>
      </c>
      <c r="H107" s="227">
        <f t="shared" si="67"/>
        <v>1157352</v>
      </c>
      <c r="I107" s="242">
        <v>571731</v>
      </c>
      <c r="J107" s="237" t="str">
        <f t="shared" si="68"/>
        <v>CUMPLE</v>
      </c>
      <c r="K107" s="242">
        <v>546848</v>
      </c>
      <c r="L107" s="237" t="str">
        <f t="shared" si="79"/>
        <v>CUMPLE</v>
      </c>
      <c r="M107" s="242">
        <v>559580</v>
      </c>
      <c r="N107" s="237" t="str">
        <f t="shared" si="79"/>
        <v>CUMPLE</v>
      </c>
      <c r="O107" s="242">
        <v>556909</v>
      </c>
      <c r="P107" s="237" t="str">
        <f t="shared" si="79"/>
        <v>CUMPLE</v>
      </c>
      <c r="Q107" s="242">
        <v>562843</v>
      </c>
      <c r="R107" s="237" t="str">
        <f t="shared" si="79"/>
        <v>CUMPLE</v>
      </c>
      <c r="S107" s="242">
        <v>557413</v>
      </c>
      <c r="T107" s="237" t="str">
        <f t="shared" si="79"/>
        <v>CUMPLE</v>
      </c>
      <c r="U107" s="268">
        <v>560737</v>
      </c>
      <c r="V107" s="267" t="str">
        <f t="shared" si="79"/>
        <v>CUMPLE</v>
      </c>
      <c r="W107" s="242">
        <v>543955</v>
      </c>
      <c r="X107" s="237" t="str">
        <f t="shared" si="79"/>
        <v>CUMPLE</v>
      </c>
      <c r="Y107" s="268">
        <v>565037</v>
      </c>
      <c r="Z107" s="267" t="str">
        <f t="shared" si="79"/>
        <v>CUMPLE</v>
      </c>
      <c r="AA107" s="242">
        <v>564209</v>
      </c>
      <c r="AB107" s="237" t="str">
        <f t="shared" si="79"/>
        <v>CUMPLE</v>
      </c>
      <c r="AC107" s="268">
        <v>520809</v>
      </c>
      <c r="AD107" s="267" t="str">
        <f t="shared" si="79"/>
        <v>CUMPLE</v>
      </c>
      <c r="AE107" s="242">
        <v>561374</v>
      </c>
      <c r="AF107" s="237" t="str">
        <f t="shared" si="79"/>
        <v>CUMPLE</v>
      </c>
      <c r="AG107" s="268">
        <v>557381</v>
      </c>
      <c r="AH107" s="267" t="str">
        <f t="shared" si="79"/>
        <v>CUMPLE</v>
      </c>
      <c r="AI107" s="268">
        <v>578676</v>
      </c>
      <c r="AJ107" s="267" t="str">
        <f t="shared" si="79"/>
        <v>CUMPLE</v>
      </c>
      <c r="AK107" s="242">
        <v>562878</v>
      </c>
      <c r="AL107" s="237" t="str">
        <f t="shared" si="79"/>
        <v>CUMPLE</v>
      </c>
      <c r="AM107" s="242">
        <v>558422</v>
      </c>
      <c r="AN107" s="237" t="str">
        <f t="shared" si="79"/>
        <v>CUMPLE</v>
      </c>
      <c r="AO107" s="268">
        <v>566002</v>
      </c>
      <c r="AP107" s="267" t="str">
        <f t="shared" si="79"/>
        <v>CUMPLE</v>
      </c>
      <c r="AQ107" s="242">
        <v>564093</v>
      </c>
      <c r="AR107" s="237" t="str">
        <f t="shared" si="79"/>
        <v>CUMPLE</v>
      </c>
      <c r="AS107" s="242">
        <v>554372</v>
      </c>
      <c r="AT107" s="237" t="str">
        <f t="shared" si="79"/>
        <v>CUMPLE</v>
      </c>
      <c r="AU107" s="242">
        <v>565251</v>
      </c>
      <c r="AV107" s="237" t="str">
        <f t="shared" si="79"/>
        <v>CUMPLE</v>
      </c>
      <c r="AW107" s="242">
        <v>566987</v>
      </c>
      <c r="AX107" s="237" t="str">
        <f t="shared" si="79"/>
        <v>CUMPLE</v>
      </c>
      <c r="AY107" s="242">
        <v>565193</v>
      </c>
      <c r="AZ107" s="237" t="str">
        <f t="shared" si="79"/>
        <v>CUMPLE</v>
      </c>
      <c r="BA107" s="242">
        <v>548874</v>
      </c>
      <c r="BB107" s="237" t="str">
        <f t="shared" si="80"/>
        <v>CUMPLE</v>
      </c>
      <c r="BC107" s="242">
        <v>572179</v>
      </c>
      <c r="BD107" s="237" t="str">
        <f t="shared" si="80"/>
        <v>CUMPLE</v>
      </c>
      <c r="BE107" s="268">
        <v>573468</v>
      </c>
      <c r="BF107" s="267" t="str">
        <f t="shared" si="80"/>
        <v>CUMPLE</v>
      </c>
      <c r="BG107" s="242">
        <v>578676</v>
      </c>
      <c r="BH107" s="237" t="str">
        <f t="shared" si="80"/>
        <v>CUMPLE</v>
      </c>
      <c r="BI107" s="272">
        <v>560621</v>
      </c>
      <c r="BJ107" s="237" t="str">
        <f t="shared" si="80"/>
        <v>CUMPLE</v>
      </c>
      <c r="BK107" s="268">
        <v>0</v>
      </c>
      <c r="BL107" s="267" t="str">
        <f t="shared" si="80"/>
        <v>NO CUMPLE</v>
      </c>
      <c r="BM107" s="242">
        <v>564556</v>
      </c>
      <c r="BN107" s="237" t="str">
        <f t="shared" si="80"/>
        <v>CUMPLE</v>
      </c>
      <c r="BO107" s="268">
        <v>558555</v>
      </c>
      <c r="BP107" s="267" t="str">
        <f t="shared" si="80"/>
        <v>CUMPLE</v>
      </c>
      <c r="BQ107" s="242">
        <v>558422</v>
      </c>
      <c r="BR107" s="237" t="str">
        <f t="shared" si="80"/>
        <v>CUMPLE</v>
      </c>
      <c r="BS107" s="242">
        <v>560488</v>
      </c>
      <c r="BT107" s="237" t="str">
        <f t="shared" si="80"/>
        <v>CUMPLE</v>
      </c>
    </row>
    <row r="108" spans="1:72" x14ac:dyDescent="0.25">
      <c r="A108" s="173"/>
      <c r="B108" s="196"/>
      <c r="C108" s="200" t="s">
        <v>4</v>
      </c>
      <c r="D108" s="198" t="s">
        <v>207</v>
      </c>
      <c r="E108" s="198" t="s">
        <v>5</v>
      </c>
      <c r="F108" s="198" t="s">
        <v>6</v>
      </c>
      <c r="G108" s="249"/>
      <c r="H108" s="224"/>
      <c r="I108" s="242"/>
      <c r="J108" s="237"/>
      <c r="K108" s="242"/>
      <c r="L108" s="237"/>
      <c r="M108" s="242"/>
      <c r="N108" s="237"/>
      <c r="O108" s="242"/>
      <c r="P108" s="237"/>
      <c r="Q108" s="242"/>
      <c r="R108" s="237"/>
      <c r="S108" s="242"/>
      <c r="T108" s="237"/>
      <c r="U108" s="268"/>
      <c r="V108" s="267"/>
      <c r="W108" s="242"/>
      <c r="X108" s="237"/>
      <c r="Y108" s="268"/>
      <c r="Z108" s="267"/>
      <c r="AA108" s="242"/>
      <c r="AB108" s="237"/>
      <c r="AC108" s="268"/>
      <c r="AD108" s="267"/>
      <c r="AE108" s="242"/>
      <c r="AF108" s="237"/>
      <c r="AG108" s="268"/>
      <c r="AH108" s="267"/>
      <c r="AI108" s="268"/>
      <c r="AJ108" s="267"/>
      <c r="AK108" s="242"/>
      <c r="AL108" s="237"/>
      <c r="AM108" s="242"/>
      <c r="AN108" s="237"/>
      <c r="AO108" s="268"/>
      <c r="AP108" s="267"/>
      <c r="AQ108" s="242"/>
      <c r="AR108" s="237"/>
      <c r="AS108" s="242"/>
      <c r="AT108" s="237"/>
      <c r="AU108" s="242"/>
      <c r="AV108" s="237"/>
      <c r="AW108" s="242"/>
      <c r="AX108" s="237"/>
      <c r="AY108" s="242"/>
      <c r="AZ108" s="237"/>
      <c r="BA108" s="242"/>
      <c r="BB108" s="237"/>
      <c r="BC108" s="242"/>
      <c r="BD108" s="237"/>
      <c r="BE108" s="268"/>
      <c r="BF108" s="267"/>
      <c r="BG108" s="242" t="s">
        <v>6</v>
      </c>
      <c r="BH108" s="237"/>
      <c r="BI108" s="272"/>
      <c r="BJ108" s="237"/>
      <c r="BK108" s="268"/>
      <c r="BL108" s="267"/>
      <c r="BM108" s="242"/>
      <c r="BN108" s="237"/>
      <c r="BO108" s="268"/>
      <c r="BP108" s="267"/>
      <c r="BQ108" s="242"/>
      <c r="BR108" s="237"/>
      <c r="BS108" s="242"/>
      <c r="BT108" s="237"/>
    </row>
    <row r="109" spans="1:72" x14ac:dyDescent="0.25">
      <c r="A109" s="173"/>
      <c r="B109" s="219">
        <f>+B107+1</f>
        <v>84</v>
      </c>
      <c r="C109" s="181" t="s">
        <v>4</v>
      </c>
      <c r="D109" s="177" t="s">
        <v>192</v>
      </c>
      <c r="E109" s="178" t="s">
        <v>5</v>
      </c>
      <c r="F109" s="65"/>
      <c r="G109" s="250"/>
      <c r="H109" s="229"/>
      <c r="I109" s="242"/>
      <c r="J109" s="237"/>
      <c r="K109" s="242"/>
      <c r="L109" s="237"/>
      <c r="M109" s="242"/>
      <c r="N109" s="237"/>
      <c r="O109" s="242"/>
      <c r="P109" s="237"/>
      <c r="Q109" s="242"/>
      <c r="R109" s="237"/>
      <c r="S109" s="242"/>
      <c r="T109" s="237"/>
      <c r="U109" s="268"/>
      <c r="V109" s="267"/>
      <c r="W109" s="242"/>
      <c r="X109" s="237"/>
      <c r="Y109" s="268"/>
      <c r="Z109" s="267"/>
      <c r="AA109" s="242"/>
      <c r="AB109" s="237"/>
      <c r="AC109" s="268"/>
      <c r="AD109" s="267"/>
      <c r="AE109" s="242"/>
      <c r="AF109" s="237"/>
      <c r="AG109" s="268"/>
      <c r="AH109" s="267"/>
      <c r="AI109" s="268"/>
      <c r="AJ109" s="267"/>
      <c r="AK109" s="242"/>
      <c r="AL109" s="237"/>
      <c r="AM109" s="242"/>
      <c r="AN109" s="237"/>
      <c r="AO109" s="268"/>
      <c r="AP109" s="267"/>
      <c r="AQ109" s="242"/>
      <c r="AR109" s="237"/>
      <c r="AS109" s="242"/>
      <c r="AT109" s="237"/>
      <c r="AU109" s="242"/>
      <c r="AV109" s="237"/>
      <c r="AW109" s="242"/>
      <c r="AX109" s="237"/>
      <c r="AY109" s="242"/>
      <c r="AZ109" s="237"/>
      <c r="BA109" s="242"/>
      <c r="BB109" s="237"/>
      <c r="BC109" s="242"/>
      <c r="BD109" s="237"/>
      <c r="BE109" s="268"/>
      <c r="BF109" s="267"/>
      <c r="BG109" s="242"/>
      <c r="BH109" s="237"/>
      <c r="BI109" s="272"/>
      <c r="BJ109" s="237"/>
      <c r="BK109" s="268"/>
      <c r="BL109" s="267"/>
      <c r="BM109" s="242"/>
      <c r="BN109" s="237"/>
      <c r="BO109" s="268"/>
      <c r="BP109" s="267"/>
      <c r="BQ109" s="242"/>
      <c r="BR109" s="237"/>
      <c r="BS109" s="242"/>
      <c r="BT109" s="237"/>
    </row>
    <row r="110" spans="1:72" x14ac:dyDescent="0.25">
      <c r="A110" s="173"/>
      <c r="B110" s="220">
        <f>+B109+1</f>
        <v>85</v>
      </c>
      <c r="C110" s="180">
        <v>15430</v>
      </c>
      <c r="D110" s="174" t="s">
        <v>204</v>
      </c>
      <c r="E110" s="65" t="s">
        <v>10</v>
      </c>
      <c r="F110" s="65">
        <f>275.3+(39.47*0.4*1.75)</f>
        <v>302.92900000000003</v>
      </c>
      <c r="G110" s="247">
        <v>13668</v>
      </c>
      <c r="H110" s="227">
        <f t="shared" si="67"/>
        <v>4140433.5720000006</v>
      </c>
      <c r="I110" s="242">
        <v>13503</v>
      </c>
      <c r="J110" s="237" t="str">
        <f t="shared" si="68"/>
        <v>CUMPLE</v>
      </c>
      <c r="K110" s="242">
        <v>12916</v>
      </c>
      <c r="L110" s="237" t="str">
        <f t="shared" ref="L110:AZ116" si="81">+IF((ISBLANK(K110))=$H$11,"VACIO",IF(AND(K110&lt;=$G110,K110&lt;&gt;0),"CUMPLE","NO CUMPLE"))</f>
        <v>CUMPLE</v>
      </c>
      <c r="M110" s="242">
        <v>13217</v>
      </c>
      <c r="N110" s="237" t="str">
        <f t="shared" si="81"/>
        <v>CUMPLE</v>
      </c>
      <c r="O110" s="242">
        <v>13154</v>
      </c>
      <c r="P110" s="237" t="str">
        <f t="shared" si="81"/>
        <v>CUMPLE</v>
      </c>
      <c r="Q110" s="242">
        <v>13294</v>
      </c>
      <c r="R110" s="237" t="str">
        <f t="shared" si="81"/>
        <v>CUMPLE</v>
      </c>
      <c r="S110" s="242">
        <v>13166</v>
      </c>
      <c r="T110" s="237" t="str">
        <f t="shared" si="81"/>
        <v>CUMPLE</v>
      </c>
      <c r="U110" s="268">
        <v>13244</v>
      </c>
      <c r="V110" s="267" t="str">
        <f t="shared" si="81"/>
        <v>CUMPLE</v>
      </c>
      <c r="W110" s="242">
        <v>12848</v>
      </c>
      <c r="X110" s="237" t="str">
        <f t="shared" si="81"/>
        <v>CUMPLE</v>
      </c>
      <c r="Y110" s="268">
        <v>13346</v>
      </c>
      <c r="Z110" s="267" t="str">
        <f t="shared" si="81"/>
        <v>CUMPLE</v>
      </c>
      <c r="AA110" s="242">
        <v>13326</v>
      </c>
      <c r="AB110" s="237" t="str">
        <f t="shared" si="81"/>
        <v>CUMPLE</v>
      </c>
      <c r="AC110" s="268">
        <v>12301</v>
      </c>
      <c r="AD110" s="267" t="str">
        <f t="shared" si="81"/>
        <v>CUMPLE</v>
      </c>
      <c r="AE110" s="242">
        <v>13259</v>
      </c>
      <c r="AF110" s="237" t="str">
        <f t="shared" si="81"/>
        <v>CUMPLE</v>
      </c>
      <c r="AG110" s="268">
        <v>13165</v>
      </c>
      <c r="AH110" s="267" t="str">
        <f t="shared" si="81"/>
        <v>CUMPLE</v>
      </c>
      <c r="AI110" s="268">
        <v>13668</v>
      </c>
      <c r="AJ110" s="267" t="str">
        <f t="shared" si="81"/>
        <v>CUMPLE</v>
      </c>
      <c r="AK110" s="242">
        <v>13295</v>
      </c>
      <c r="AL110" s="237" t="str">
        <f t="shared" si="81"/>
        <v>CUMPLE</v>
      </c>
      <c r="AM110" s="242">
        <v>13190</v>
      </c>
      <c r="AN110" s="237" t="str">
        <f t="shared" si="81"/>
        <v>CUMPLE</v>
      </c>
      <c r="AO110" s="268">
        <v>13368</v>
      </c>
      <c r="AP110" s="267" t="str">
        <f t="shared" si="81"/>
        <v>CUMPLE</v>
      </c>
      <c r="AQ110" s="242">
        <v>13324</v>
      </c>
      <c r="AR110" s="237" t="str">
        <f t="shared" si="81"/>
        <v>CUMPLE</v>
      </c>
      <c r="AS110" s="242">
        <v>13094</v>
      </c>
      <c r="AT110" s="237" t="str">
        <f t="shared" si="81"/>
        <v>CUMPLE</v>
      </c>
      <c r="AU110" s="242">
        <v>13351</v>
      </c>
      <c r="AV110" s="237" t="str">
        <f t="shared" si="81"/>
        <v>CUMPLE</v>
      </c>
      <c r="AW110" s="242">
        <v>13392</v>
      </c>
      <c r="AX110" s="237" t="str">
        <f t="shared" si="81"/>
        <v>CUMPLE</v>
      </c>
      <c r="AY110" s="242">
        <v>13350</v>
      </c>
      <c r="AZ110" s="237" t="str">
        <f t="shared" si="81"/>
        <v>CUMPLE</v>
      </c>
      <c r="BA110" s="242">
        <v>12964</v>
      </c>
      <c r="BB110" s="237" t="str">
        <f t="shared" ref="BB110:BT115" si="82">+IF((ISBLANK(BA110))=$H$11,"VACIO",IF(AND(BA110&lt;=$G110,BA110&lt;&gt;0),"CUMPLE","NO CUMPLE"))</f>
        <v>CUMPLE</v>
      </c>
      <c r="BC110" s="242">
        <v>13515</v>
      </c>
      <c r="BD110" s="237" t="str">
        <f t="shared" si="82"/>
        <v>CUMPLE</v>
      </c>
      <c r="BE110" s="268">
        <v>13545</v>
      </c>
      <c r="BF110" s="267" t="str">
        <f t="shared" si="82"/>
        <v>CUMPLE</v>
      </c>
      <c r="BG110" s="242">
        <v>13600</v>
      </c>
      <c r="BH110" s="237" t="str">
        <f t="shared" si="82"/>
        <v>CUMPLE</v>
      </c>
      <c r="BI110" s="272">
        <v>13242</v>
      </c>
      <c r="BJ110" s="237" t="str">
        <f t="shared" si="82"/>
        <v>CUMPLE</v>
      </c>
      <c r="BK110" s="268">
        <v>0</v>
      </c>
      <c r="BL110" s="267" t="str">
        <f t="shared" si="82"/>
        <v>NO CUMPLE</v>
      </c>
      <c r="BM110" s="242">
        <v>13335</v>
      </c>
      <c r="BN110" s="237" t="str">
        <f t="shared" si="82"/>
        <v>CUMPLE</v>
      </c>
      <c r="BO110" s="268">
        <v>13192</v>
      </c>
      <c r="BP110" s="267" t="str">
        <f t="shared" si="82"/>
        <v>CUMPLE</v>
      </c>
      <c r="BQ110" s="242">
        <v>13190</v>
      </c>
      <c r="BR110" s="237" t="str">
        <f t="shared" si="82"/>
        <v>CUMPLE</v>
      </c>
      <c r="BS110" s="242">
        <v>13238</v>
      </c>
      <c r="BT110" s="237" t="str">
        <f t="shared" si="82"/>
        <v>CUMPLE</v>
      </c>
    </row>
    <row r="111" spans="1:72" x14ac:dyDescent="0.25">
      <c r="A111" s="173"/>
      <c r="B111" s="220">
        <f t="shared" ref="B111:B124" si="83">+B110+1</f>
        <v>86</v>
      </c>
      <c r="C111" s="180">
        <v>10304</v>
      </c>
      <c r="D111" s="174" t="s">
        <v>205</v>
      </c>
      <c r="E111" s="65" t="s">
        <v>16</v>
      </c>
      <c r="F111" s="65">
        <v>100</v>
      </c>
      <c r="G111" s="247">
        <v>50826</v>
      </c>
      <c r="H111" s="227">
        <f t="shared" si="67"/>
        <v>5082600</v>
      </c>
      <c r="I111" s="242">
        <v>50216</v>
      </c>
      <c r="J111" s="237" t="str">
        <f t="shared" si="68"/>
        <v>CUMPLE</v>
      </c>
      <c r="K111" s="242">
        <v>48030</v>
      </c>
      <c r="L111" s="237" t="str">
        <f t="shared" si="81"/>
        <v>CUMPLE</v>
      </c>
      <c r="M111" s="242">
        <v>49149</v>
      </c>
      <c r="N111" s="237" t="str">
        <f t="shared" si="81"/>
        <v>CUMPLE</v>
      </c>
      <c r="O111" s="242">
        <v>48914</v>
      </c>
      <c r="P111" s="237" t="str">
        <f t="shared" si="81"/>
        <v>CUMPLE</v>
      </c>
      <c r="Q111" s="242">
        <v>49435</v>
      </c>
      <c r="R111" s="237" t="str">
        <f t="shared" si="81"/>
        <v>CUMPLE</v>
      </c>
      <c r="S111" s="242">
        <v>48958</v>
      </c>
      <c r="T111" s="237" t="str">
        <f t="shared" si="81"/>
        <v>CUMPLE</v>
      </c>
      <c r="U111" s="268">
        <v>49250</v>
      </c>
      <c r="V111" s="267" t="str">
        <f t="shared" si="81"/>
        <v>CUMPLE</v>
      </c>
      <c r="W111" s="242">
        <v>47776</v>
      </c>
      <c r="X111" s="237" t="str">
        <f t="shared" si="81"/>
        <v>CUMPLE</v>
      </c>
      <c r="Y111" s="268">
        <v>49628</v>
      </c>
      <c r="Z111" s="267" t="str">
        <f t="shared" si="81"/>
        <v>CUMPLE</v>
      </c>
      <c r="AA111" s="242">
        <v>49555</v>
      </c>
      <c r="AB111" s="237" t="str">
        <f t="shared" si="81"/>
        <v>CUMPLE</v>
      </c>
      <c r="AC111" s="268">
        <v>45743</v>
      </c>
      <c r="AD111" s="267" t="str">
        <f t="shared" si="81"/>
        <v>CUMPLE</v>
      </c>
      <c r="AE111" s="242">
        <v>49306</v>
      </c>
      <c r="AF111" s="237" t="str">
        <f t="shared" si="81"/>
        <v>CUMPLE</v>
      </c>
      <c r="AG111" s="268">
        <v>48956</v>
      </c>
      <c r="AH111" s="267" t="str">
        <f t="shared" si="81"/>
        <v>CUMPLE</v>
      </c>
      <c r="AI111" s="268">
        <v>50826</v>
      </c>
      <c r="AJ111" s="267" t="str">
        <f t="shared" si="81"/>
        <v>CUMPLE</v>
      </c>
      <c r="AK111" s="242">
        <v>49438</v>
      </c>
      <c r="AL111" s="237" t="str">
        <f t="shared" si="81"/>
        <v>CUMPLE</v>
      </c>
      <c r="AM111" s="242">
        <v>49047</v>
      </c>
      <c r="AN111" s="237" t="str">
        <f t="shared" si="81"/>
        <v>CUMPLE</v>
      </c>
      <c r="AO111" s="268">
        <v>49712</v>
      </c>
      <c r="AP111" s="267" t="str">
        <f t="shared" si="81"/>
        <v>CUMPLE</v>
      </c>
      <c r="AQ111" s="242">
        <v>49545</v>
      </c>
      <c r="AR111" s="237" t="str">
        <f t="shared" si="81"/>
        <v>CUMPLE</v>
      </c>
      <c r="AS111" s="242">
        <v>48691</v>
      </c>
      <c r="AT111" s="237" t="str">
        <f t="shared" si="81"/>
        <v>CUMPLE</v>
      </c>
      <c r="AU111" s="242">
        <v>49647</v>
      </c>
      <c r="AV111" s="237" t="str">
        <f t="shared" si="81"/>
        <v>CUMPLE</v>
      </c>
      <c r="AW111" s="242">
        <v>49799</v>
      </c>
      <c r="AX111" s="237" t="str">
        <f t="shared" si="81"/>
        <v>CUMPLE</v>
      </c>
      <c r="AY111" s="242">
        <v>49642</v>
      </c>
      <c r="AZ111" s="237" t="str">
        <f t="shared" si="81"/>
        <v>CUMPLE</v>
      </c>
      <c r="BA111" s="242">
        <v>48208</v>
      </c>
      <c r="BB111" s="237" t="str">
        <f t="shared" si="82"/>
        <v>CUMPLE</v>
      </c>
      <c r="BC111" s="242">
        <v>50255</v>
      </c>
      <c r="BD111" s="237" t="str">
        <f t="shared" si="82"/>
        <v>CUMPLE</v>
      </c>
      <c r="BE111" s="268">
        <v>50369</v>
      </c>
      <c r="BF111" s="267" t="str">
        <f t="shared" si="82"/>
        <v>CUMPLE</v>
      </c>
      <c r="BG111" s="242">
        <v>50826</v>
      </c>
      <c r="BH111" s="237" t="str">
        <f t="shared" si="82"/>
        <v>CUMPLE</v>
      </c>
      <c r="BI111" s="272">
        <v>49240</v>
      </c>
      <c r="BJ111" s="237" t="str">
        <f t="shared" si="82"/>
        <v>CUMPLE</v>
      </c>
      <c r="BK111" s="268">
        <v>0</v>
      </c>
      <c r="BL111" s="267" t="str">
        <f t="shared" si="82"/>
        <v>NO CUMPLE</v>
      </c>
      <c r="BM111" s="242">
        <v>49586</v>
      </c>
      <c r="BN111" s="237" t="str">
        <f t="shared" si="82"/>
        <v>CUMPLE</v>
      </c>
      <c r="BO111" s="268">
        <v>49058</v>
      </c>
      <c r="BP111" s="267" t="str">
        <f t="shared" si="82"/>
        <v>CUMPLE</v>
      </c>
      <c r="BQ111" s="242">
        <v>49047</v>
      </c>
      <c r="BR111" s="237" t="str">
        <f t="shared" si="82"/>
        <v>CUMPLE</v>
      </c>
      <c r="BS111" s="242">
        <v>49229</v>
      </c>
      <c r="BT111" s="237" t="str">
        <f t="shared" si="82"/>
        <v>CUMPLE</v>
      </c>
    </row>
    <row r="112" spans="1:72" x14ac:dyDescent="0.25">
      <c r="A112" s="173"/>
      <c r="B112" s="220">
        <f t="shared" si="83"/>
        <v>87</v>
      </c>
      <c r="C112" s="180">
        <v>11043</v>
      </c>
      <c r="D112" s="174" t="s">
        <v>217</v>
      </c>
      <c r="E112" s="65" t="s">
        <v>16</v>
      </c>
      <c r="F112" s="65">
        <v>258.7</v>
      </c>
      <c r="G112" s="247">
        <v>42571</v>
      </c>
      <c r="H112" s="227">
        <f t="shared" si="67"/>
        <v>11013117.699999999</v>
      </c>
      <c r="I112" s="242">
        <v>42060</v>
      </c>
      <c r="J112" s="237" t="str">
        <f t="shared" si="68"/>
        <v>CUMPLE</v>
      </c>
      <c r="K112" s="242">
        <v>40229</v>
      </c>
      <c r="L112" s="237" t="str">
        <f t="shared" si="81"/>
        <v>CUMPLE</v>
      </c>
      <c r="M112" s="242">
        <v>41166</v>
      </c>
      <c r="N112" s="237" t="str">
        <f t="shared" si="81"/>
        <v>CUMPLE</v>
      </c>
      <c r="O112" s="242">
        <v>40970</v>
      </c>
      <c r="P112" s="237" t="str">
        <f t="shared" si="81"/>
        <v>CUMPLE</v>
      </c>
      <c r="Q112" s="242">
        <v>41406</v>
      </c>
      <c r="R112" s="237" t="str">
        <f t="shared" si="81"/>
        <v>CUMPLE</v>
      </c>
      <c r="S112" s="242">
        <v>41007</v>
      </c>
      <c r="T112" s="237" t="str">
        <f t="shared" si="81"/>
        <v>CUMPLE</v>
      </c>
      <c r="U112" s="268">
        <v>41251</v>
      </c>
      <c r="V112" s="267" t="str">
        <f t="shared" si="81"/>
        <v>CUMPLE</v>
      </c>
      <c r="W112" s="242">
        <v>40017</v>
      </c>
      <c r="X112" s="237" t="str">
        <f t="shared" si="81"/>
        <v>CUMPLE</v>
      </c>
      <c r="Y112" s="268">
        <v>41568</v>
      </c>
      <c r="Z112" s="267" t="str">
        <f t="shared" si="81"/>
        <v>CUMPLE</v>
      </c>
      <c r="AA112" s="242">
        <v>41507</v>
      </c>
      <c r="AB112" s="237" t="str">
        <f t="shared" si="81"/>
        <v>CUMPLE</v>
      </c>
      <c r="AC112" s="268">
        <v>38314</v>
      </c>
      <c r="AD112" s="267" t="str">
        <f t="shared" si="81"/>
        <v>CUMPLE</v>
      </c>
      <c r="AE112" s="242">
        <v>41298</v>
      </c>
      <c r="AF112" s="237" t="str">
        <f t="shared" si="81"/>
        <v>CUMPLE</v>
      </c>
      <c r="AG112" s="268">
        <v>41004</v>
      </c>
      <c r="AH112" s="267" t="str">
        <f t="shared" si="81"/>
        <v>CUMPLE</v>
      </c>
      <c r="AI112" s="268">
        <v>42571</v>
      </c>
      <c r="AJ112" s="267" t="str">
        <f t="shared" si="81"/>
        <v>CUMPLE</v>
      </c>
      <c r="AK112" s="242">
        <v>41409</v>
      </c>
      <c r="AL112" s="237" t="str">
        <f t="shared" si="81"/>
        <v>CUMPLE</v>
      </c>
      <c r="AM112" s="242">
        <v>41081</v>
      </c>
      <c r="AN112" s="237" t="str">
        <f t="shared" si="81"/>
        <v>CUMPLE</v>
      </c>
      <c r="AO112" s="268">
        <v>41638</v>
      </c>
      <c r="AP112" s="267" t="str">
        <f t="shared" si="81"/>
        <v>CUMPLE</v>
      </c>
      <c r="AQ112" s="242">
        <v>41498</v>
      </c>
      <c r="AR112" s="237" t="str">
        <f t="shared" si="81"/>
        <v>CUMPLE</v>
      </c>
      <c r="AS112" s="242">
        <v>40783</v>
      </c>
      <c r="AT112" s="237" t="str">
        <f t="shared" si="81"/>
        <v>CUMPLE</v>
      </c>
      <c r="AU112" s="242">
        <v>41583</v>
      </c>
      <c r="AV112" s="237" t="str">
        <f t="shared" si="81"/>
        <v>CUMPLE</v>
      </c>
      <c r="AW112" s="242">
        <v>41711</v>
      </c>
      <c r="AX112" s="237" t="str">
        <f t="shared" si="81"/>
        <v>CUMPLE</v>
      </c>
      <c r="AY112" s="242">
        <v>41579</v>
      </c>
      <c r="AZ112" s="237" t="str">
        <f t="shared" si="81"/>
        <v>CUMPLE</v>
      </c>
      <c r="BA112" s="242">
        <v>40378</v>
      </c>
      <c r="BB112" s="237" t="str">
        <f t="shared" si="82"/>
        <v>CUMPLE</v>
      </c>
      <c r="BC112" s="242">
        <v>42093</v>
      </c>
      <c r="BD112" s="237" t="str">
        <f t="shared" si="82"/>
        <v>CUMPLE</v>
      </c>
      <c r="BE112" s="268">
        <v>42188</v>
      </c>
      <c r="BF112" s="267" t="str">
        <f t="shared" si="82"/>
        <v>CUMPLE</v>
      </c>
      <c r="BG112" s="242">
        <v>42571</v>
      </c>
      <c r="BH112" s="237" t="str">
        <f t="shared" si="82"/>
        <v>CUMPLE</v>
      </c>
      <c r="BI112" s="272">
        <v>41243</v>
      </c>
      <c r="BJ112" s="237" t="str">
        <f t="shared" si="82"/>
        <v>CUMPLE</v>
      </c>
      <c r="BK112" s="268">
        <v>0</v>
      </c>
      <c r="BL112" s="267" t="str">
        <f t="shared" si="82"/>
        <v>NO CUMPLE</v>
      </c>
      <c r="BM112" s="242">
        <v>41532</v>
      </c>
      <c r="BN112" s="237" t="str">
        <f t="shared" si="82"/>
        <v>CUMPLE</v>
      </c>
      <c r="BO112" s="268">
        <v>41090</v>
      </c>
      <c r="BP112" s="267" t="str">
        <f t="shared" si="82"/>
        <v>CUMPLE</v>
      </c>
      <c r="BQ112" s="242">
        <v>41081</v>
      </c>
      <c r="BR112" s="237" t="str">
        <f t="shared" si="82"/>
        <v>CUMPLE</v>
      </c>
      <c r="BS112" s="242">
        <v>41233</v>
      </c>
      <c r="BT112" s="237" t="str">
        <f t="shared" si="82"/>
        <v>CUMPLE</v>
      </c>
    </row>
    <row r="113" spans="1:72" x14ac:dyDescent="0.25">
      <c r="A113" s="173"/>
      <c r="B113" s="220">
        <f t="shared" si="83"/>
        <v>88</v>
      </c>
      <c r="C113" s="180">
        <v>11684</v>
      </c>
      <c r="D113" s="174" t="s">
        <v>208</v>
      </c>
      <c r="E113" s="65" t="s">
        <v>16</v>
      </c>
      <c r="F113" s="65">
        <v>56.4</v>
      </c>
      <c r="G113" s="247">
        <v>99869</v>
      </c>
      <c r="H113" s="227">
        <f t="shared" si="67"/>
        <v>5632611.5999999996</v>
      </c>
      <c r="I113" s="242">
        <v>98670</v>
      </c>
      <c r="J113" s="237" t="str">
        <f t="shared" si="68"/>
        <v>CUMPLE</v>
      </c>
      <c r="K113" s="242">
        <v>94376</v>
      </c>
      <c r="L113" s="237" t="str">
        <f t="shared" si="81"/>
        <v>CUMPLE</v>
      </c>
      <c r="M113" s="242">
        <v>96573</v>
      </c>
      <c r="N113" s="237" t="str">
        <f t="shared" si="81"/>
        <v>CUMPLE</v>
      </c>
      <c r="O113" s="242">
        <v>96112</v>
      </c>
      <c r="P113" s="237" t="str">
        <f t="shared" si="81"/>
        <v>CUMPLE</v>
      </c>
      <c r="Q113" s="242">
        <v>97137</v>
      </c>
      <c r="R113" s="237" t="str">
        <f t="shared" si="81"/>
        <v>CUMPLE</v>
      </c>
      <c r="S113" s="242">
        <v>96199</v>
      </c>
      <c r="T113" s="237" t="str">
        <f t="shared" si="81"/>
        <v>CUMPLE</v>
      </c>
      <c r="U113" s="268">
        <v>96773</v>
      </c>
      <c r="V113" s="267" t="str">
        <f t="shared" si="81"/>
        <v>CUMPLE</v>
      </c>
      <c r="W113" s="242">
        <v>93877</v>
      </c>
      <c r="X113" s="237" t="str">
        <f t="shared" si="81"/>
        <v>CUMPLE</v>
      </c>
      <c r="Y113" s="268">
        <v>97515</v>
      </c>
      <c r="Z113" s="267" t="str">
        <f t="shared" si="81"/>
        <v>CUMPLE</v>
      </c>
      <c r="AA113" s="242">
        <v>97372</v>
      </c>
      <c r="AB113" s="237" t="str">
        <f t="shared" si="81"/>
        <v>CUMPLE</v>
      </c>
      <c r="AC113" s="268">
        <v>89882</v>
      </c>
      <c r="AD113" s="267" t="str">
        <f t="shared" si="81"/>
        <v>CUMPLE</v>
      </c>
      <c r="AE113" s="242">
        <v>96883</v>
      </c>
      <c r="AF113" s="237" t="str">
        <f t="shared" si="81"/>
        <v>CUMPLE</v>
      </c>
      <c r="AG113" s="268">
        <v>96194</v>
      </c>
      <c r="AH113" s="267" t="str">
        <f t="shared" si="81"/>
        <v>CUMPLE</v>
      </c>
      <c r="AI113" s="268">
        <v>99869</v>
      </c>
      <c r="AJ113" s="267" t="str">
        <f t="shared" si="81"/>
        <v>CUMPLE</v>
      </c>
      <c r="AK113" s="242">
        <v>97143</v>
      </c>
      <c r="AL113" s="237" t="str">
        <f t="shared" si="81"/>
        <v>CUMPLE</v>
      </c>
      <c r="AM113" s="242">
        <v>96374</v>
      </c>
      <c r="AN113" s="237" t="str">
        <f t="shared" si="81"/>
        <v>CUMPLE</v>
      </c>
      <c r="AO113" s="268">
        <v>97681</v>
      </c>
      <c r="AP113" s="267" t="str">
        <f t="shared" si="81"/>
        <v>CUMPLE</v>
      </c>
      <c r="AQ113" s="242">
        <v>97352</v>
      </c>
      <c r="AR113" s="237" t="str">
        <f t="shared" si="81"/>
        <v>CUMPLE</v>
      </c>
      <c r="AS113" s="242">
        <v>95675</v>
      </c>
      <c r="AT113" s="237" t="str">
        <f t="shared" si="81"/>
        <v>CUMPLE</v>
      </c>
      <c r="AU113" s="242">
        <v>97552</v>
      </c>
      <c r="AV113" s="237" t="str">
        <f t="shared" si="81"/>
        <v>CUMPLE</v>
      </c>
      <c r="AW113" s="242">
        <v>97852</v>
      </c>
      <c r="AX113" s="237" t="str">
        <f t="shared" si="81"/>
        <v>CUMPLE</v>
      </c>
      <c r="AY113" s="242">
        <v>97542</v>
      </c>
      <c r="AZ113" s="237" t="str">
        <f t="shared" si="81"/>
        <v>CUMPLE</v>
      </c>
      <c r="BA113" s="242">
        <v>94725</v>
      </c>
      <c r="BB113" s="237" t="str">
        <f t="shared" si="82"/>
        <v>CUMPLE</v>
      </c>
      <c r="BC113" s="242">
        <v>98748</v>
      </c>
      <c r="BD113" s="237" t="str">
        <f t="shared" si="82"/>
        <v>CUMPLE</v>
      </c>
      <c r="BE113" s="268">
        <v>98970</v>
      </c>
      <c r="BF113" s="267" t="str">
        <f t="shared" si="82"/>
        <v>CUMPLE</v>
      </c>
      <c r="BG113" s="242">
        <v>99869</v>
      </c>
      <c r="BH113" s="237" t="str">
        <f t="shared" si="82"/>
        <v>CUMPLE</v>
      </c>
      <c r="BI113" s="272">
        <v>96753</v>
      </c>
      <c r="BJ113" s="237" t="str">
        <f t="shared" si="82"/>
        <v>CUMPLE</v>
      </c>
      <c r="BK113" s="268">
        <v>0</v>
      </c>
      <c r="BL113" s="267" t="str">
        <f t="shared" si="82"/>
        <v>NO CUMPLE</v>
      </c>
      <c r="BM113" s="242">
        <v>97432</v>
      </c>
      <c r="BN113" s="237" t="str">
        <f t="shared" si="82"/>
        <v>CUMPLE</v>
      </c>
      <c r="BO113" s="268">
        <v>96396</v>
      </c>
      <c r="BP113" s="267" t="str">
        <f t="shared" si="82"/>
        <v>CUMPLE</v>
      </c>
      <c r="BQ113" s="242">
        <v>96374</v>
      </c>
      <c r="BR113" s="237" t="str">
        <f t="shared" si="82"/>
        <v>CUMPLE</v>
      </c>
      <c r="BS113" s="242">
        <v>96730</v>
      </c>
      <c r="BT113" s="237" t="str">
        <f t="shared" si="82"/>
        <v>CUMPLE</v>
      </c>
    </row>
    <row r="114" spans="1:72" x14ac:dyDescent="0.25">
      <c r="A114" s="173"/>
      <c r="B114" s="220">
        <f t="shared" si="83"/>
        <v>89</v>
      </c>
      <c r="C114" s="180">
        <v>14486</v>
      </c>
      <c r="D114" s="189" t="s">
        <v>209</v>
      </c>
      <c r="E114" s="65" t="s">
        <v>33</v>
      </c>
      <c r="F114" s="65">
        <v>9</v>
      </c>
      <c r="G114" s="247">
        <v>417033</v>
      </c>
      <c r="H114" s="227">
        <f t="shared" si="67"/>
        <v>3753297</v>
      </c>
      <c r="I114" s="242">
        <v>412028</v>
      </c>
      <c r="J114" s="237" t="str">
        <f t="shared" si="68"/>
        <v>CUMPLE</v>
      </c>
      <c r="K114" s="242">
        <v>394096</v>
      </c>
      <c r="L114" s="237" t="str">
        <f t="shared" si="81"/>
        <v>CUMPLE</v>
      </c>
      <c r="M114" s="242">
        <v>403271</v>
      </c>
      <c r="N114" s="237" t="str">
        <f t="shared" si="81"/>
        <v>CUMPLE</v>
      </c>
      <c r="O114" s="242">
        <v>401346</v>
      </c>
      <c r="P114" s="237" t="str">
        <f t="shared" si="81"/>
        <v>CUMPLE</v>
      </c>
      <c r="Q114" s="242">
        <v>405623</v>
      </c>
      <c r="R114" s="237" t="str">
        <f t="shared" si="81"/>
        <v>CUMPLE</v>
      </c>
      <c r="S114" s="242">
        <v>401710</v>
      </c>
      <c r="T114" s="237" t="str">
        <f t="shared" si="81"/>
        <v>CUMPLE</v>
      </c>
      <c r="U114" s="268">
        <v>404105</v>
      </c>
      <c r="V114" s="267" t="str">
        <f t="shared" si="81"/>
        <v>CUMPLE</v>
      </c>
      <c r="W114" s="242">
        <v>392011</v>
      </c>
      <c r="X114" s="237" t="str">
        <f t="shared" si="81"/>
        <v>CUMPLE</v>
      </c>
      <c r="Y114" s="268">
        <v>407204</v>
      </c>
      <c r="Z114" s="267" t="str">
        <f t="shared" si="81"/>
        <v>CUMPLE</v>
      </c>
      <c r="AA114" s="242">
        <v>406607</v>
      </c>
      <c r="AB114" s="237" t="str">
        <f t="shared" si="81"/>
        <v>CUMPLE</v>
      </c>
      <c r="AC114" s="268">
        <v>375330</v>
      </c>
      <c r="AD114" s="267" t="str">
        <f t="shared" si="81"/>
        <v>CUMPLE</v>
      </c>
      <c r="AE114" s="242">
        <v>404564</v>
      </c>
      <c r="AF114" s="237" t="str">
        <f t="shared" si="81"/>
        <v>CUMPLE</v>
      </c>
      <c r="AG114" s="268">
        <v>401686</v>
      </c>
      <c r="AH114" s="267" t="str">
        <f t="shared" si="81"/>
        <v>CUMPLE</v>
      </c>
      <c r="AI114" s="268">
        <v>417033</v>
      </c>
      <c r="AJ114" s="267" t="str">
        <f t="shared" si="81"/>
        <v>CUMPLE</v>
      </c>
      <c r="AK114" s="242">
        <v>405648</v>
      </c>
      <c r="AL114" s="237" t="str">
        <f t="shared" si="81"/>
        <v>CUMPLE</v>
      </c>
      <c r="AM114" s="242">
        <v>402437</v>
      </c>
      <c r="AN114" s="237" t="str">
        <f t="shared" si="81"/>
        <v>CUMPLE</v>
      </c>
      <c r="AO114" s="268">
        <v>407899</v>
      </c>
      <c r="AP114" s="267" t="str">
        <f t="shared" si="81"/>
        <v>CUMPLE</v>
      </c>
      <c r="AQ114" s="242">
        <v>406524</v>
      </c>
      <c r="AR114" s="237" t="str">
        <f t="shared" si="81"/>
        <v>CUMPLE</v>
      </c>
      <c r="AS114" s="242">
        <v>399518</v>
      </c>
      <c r="AT114" s="237" t="str">
        <f t="shared" si="81"/>
        <v>CUMPLE</v>
      </c>
      <c r="AU114" s="242">
        <v>407358</v>
      </c>
      <c r="AV114" s="237" t="str">
        <f t="shared" si="81"/>
        <v>CUMPLE</v>
      </c>
      <c r="AW114" s="242">
        <v>408609</v>
      </c>
      <c r="AX114" s="237" t="str">
        <f t="shared" si="81"/>
        <v>CUMPLE</v>
      </c>
      <c r="AY114" s="242">
        <v>407316</v>
      </c>
      <c r="AZ114" s="237" t="str">
        <f t="shared" si="81"/>
        <v>CUMPLE</v>
      </c>
      <c r="BA114" s="242">
        <v>395555</v>
      </c>
      <c r="BB114" s="237" t="str">
        <f t="shared" si="82"/>
        <v>CUMPLE</v>
      </c>
      <c r="BC114" s="242">
        <v>412351</v>
      </c>
      <c r="BD114" s="237" t="str">
        <f t="shared" si="82"/>
        <v>CUMPLE</v>
      </c>
      <c r="BE114" s="268">
        <v>413280</v>
      </c>
      <c r="BF114" s="267" t="str">
        <f t="shared" si="82"/>
        <v>CUMPLE</v>
      </c>
      <c r="BG114" s="242">
        <v>417033</v>
      </c>
      <c r="BH114" s="237" t="str">
        <f t="shared" si="82"/>
        <v>CUMPLE</v>
      </c>
      <c r="BI114" s="272">
        <v>404022</v>
      </c>
      <c r="BJ114" s="237" t="str">
        <f t="shared" si="82"/>
        <v>CUMPLE</v>
      </c>
      <c r="BK114" s="268">
        <v>0</v>
      </c>
      <c r="BL114" s="267" t="str">
        <f t="shared" si="82"/>
        <v>NO CUMPLE</v>
      </c>
      <c r="BM114" s="242">
        <v>406857</v>
      </c>
      <c r="BN114" s="237" t="str">
        <f t="shared" si="82"/>
        <v>CUMPLE</v>
      </c>
      <c r="BO114" s="268">
        <v>402532</v>
      </c>
      <c r="BP114" s="267" t="str">
        <f t="shared" si="82"/>
        <v>CUMPLE</v>
      </c>
      <c r="BQ114" s="242">
        <v>402437</v>
      </c>
      <c r="BR114" s="237" t="str">
        <f t="shared" si="82"/>
        <v>CUMPLE</v>
      </c>
      <c r="BS114" s="242">
        <v>403926</v>
      </c>
      <c r="BT114" s="237" t="str">
        <f t="shared" si="82"/>
        <v>CUMPLE</v>
      </c>
    </row>
    <row r="115" spans="1:72" x14ac:dyDescent="0.25">
      <c r="A115" s="173"/>
      <c r="B115" s="220">
        <f t="shared" si="83"/>
        <v>90</v>
      </c>
      <c r="C115" s="180">
        <v>14488</v>
      </c>
      <c r="D115" s="189" t="s">
        <v>210</v>
      </c>
      <c r="E115" s="65" t="s">
        <v>33</v>
      </c>
      <c r="F115" s="65">
        <v>2</v>
      </c>
      <c r="G115" s="247">
        <v>525718</v>
      </c>
      <c r="H115" s="227">
        <f t="shared" si="67"/>
        <v>1051436</v>
      </c>
      <c r="I115" s="242">
        <v>519409</v>
      </c>
      <c r="J115" s="237" t="str">
        <f t="shared" si="68"/>
        <v>CUMPLE</v>
      </c>
      <c r="K115" s="242">
        <v>496803</v>
      </c>
      <c r="L115" s="237" t="str">
        <f t="shared" si="81"/>
        <v>CUMPLE</v>
      </c>
      <c r="M115" s="242">
        <v>508369</v>
      </c>
      <c r="N115" s="237" t="str">
        <f t="shared" si="81"/>
        <v>CUMPLE</v>
      </c>
      <c r="O115" s="242">
        <v>505943</v>
      </c>
      <c r="P115" s="237" t="str">
        <f t="shared" si="81"/>
        <v>CUMPLE</v>
      </c>
      <c r="Q115" s="242">
        <v>511334</v>
      </c>
      <c r="R115" s="237" t="str">
        <f t="shared" si="81"/>
        <v>CUMPLE</v>
      </c>
      <c r="S115" s="242">
        <v>506401</v>
      </c>
      <c r="T115" s="237" t="str">
        <f t="shared" si="81"/>
        <v>CUMPLE</v>
      </c>
      <c r="U115" s="268">
        <v>509421</v>
      </c>
      <c r="V115" s="267" t="str">
        <f t="shared" si="81"/>
        <v>CUMPLE</v>
      </c>
      <c r="W115" s="242">
        <v>494175</v>
      </c>
      <c r="X115" s="237" t="str">
        <f t="shared" si="81"/>
        <v>CUMPLE</v>
      </c>
      <c r="Y115" s="268">
        <v>513327</v>
      </c>
      <c r="Z115" s="267" t="str">
        <f t="shared" si="81"/>
        <v>CUMPLE</v>
      </c>
      <c r="AA115" s="242">
        <v>512575</v>
      </c>
      <c r="AB115" s="237" t="str">
        <f t="shared" si="81"/>
        <v>CUMPLE</v>
      </c>
      <c r="AC115" s="268">
        <v>473147</v>
      </c>
      <c r="AD115" s="267" t="str">
        <f t="shared" si="81"/>
        <v>CUMPLE</v>
      </c>
      <c r="AE115" s="242">
        <v>509999</v>
      </c>
      <c r="AF115" s="237" t="str">
        <f t="shared" si="81"/>
        <v>CUMPLE</v>
      </c>
      <c r="AG115" s="268">
        <v>506372</v>
      </c>
      <c r="AH115" s="267" t="str">
        <f t="shared" si="81"/>
        <v>CUMPLE</v>
      </c>
      <c r="AI115" s="268">
        <v>525718</v>
      </c>
      <c r="AJ115" s="267" t="str">
        <f t="shared" si="81"/>
        <v>CUMPLE</v>
      </c>
      <c r="AK115" s="242">
        <v>511366</v>
      </c>
      <c r="AL115" s="237" t="str">
        <f t="shared" si="81"/>
        <v>CUMPLE</v>
      </c>
      <c r="AM115" s="242">
        <v>507318</v>
      </c>
      <c r="AN115" s="237" t="str">
        <f t="shared" si="81"/>
        <v>CUMPLE</v>
      </c>
      <c r="AO115" s="268">
        <v>514204</v>
      </c>
      <c r="AP115" s="267" t="str">
        <f t="shared" si="81"/>
        <v>CUMPLE</v>
      </c>
      <c r="AQ115" s="242">
        <v>512470</v>
      </c>
      <c r="AR115" s="237" t="str">
        <f t="shared" si="81"/>
        <v>CUMPLE</v>
      </c>
      <c r="AS115" s="242">
        <v>503638</v>
      </c>
      <c r="AT115" s="237" t="str">
        <f t="shared" si="81"/>
        <v>CUMPLE</v>
      </c>
      <c r="AU115" s="242">
        <v>513521</v>
      </c>
      <c r="AV115" s="237" t="str">
        <f t="shared" si="81"/>
        <v>CUMPLE</v>
      </c>
      <c r="AW115" s="242">
        <v>515098</v>
      </c>
      <c r="AX115" s="237" t="str">
        <f t="shared" si="81"/>
        <v>CUMPLE</v>
      </c>
      <c r="AY115" s="242">
        <v>513469</v>
      </c>
      <c r="AZ115" s="237" t="str">
        <f t="shared" si="81"/>
        <v>CUMPLE</v>
      </c>
      <c r="BA115" s="242">
        <v>498643</v>
      </c>
      <c r="BB115" s="237" t="str">
        <f t="shared" si="82"/>
        <v>CUMPLE</v>
      </c>
      <c r="BC115" s="242">
        <v>519816</v>
      </c>
      <c r="BD115" s="237" t="str">
        <f t="shared" si="82"/>
        <v>CUMPLE</v>
      </c>
      <c r="BE115" s="268">
        <v>520987</v>
      </c>
      <c r="BF115" s="267" t="str">
        <f t="shared" si="82"/>
        <v>CUMPLE</v>
      </c>
      <c r="BG115" s="242">
        <v>525718</v>
      </c>
      <c r="BH115" s="237" t="str">
        <f t="shared" si="82"/>
        <v>CUMPLE</v>
      </c>
      <c r="BI115" s="272">
        <v>509316</v>
      </c>
      <c r="BJ115" s="237" t="str">
        <f t="shared" si="82"/>
        <v>CUMPLE</v>
      </c>
      <c r="BK115" s="268">
        <v>0</v>
      </c>
      <c r="BL115" s="267" t="str">
        <f t="shared" si="82"/>
        <v>NO CUMPLE</v>
      </c>
      <c r="BM115" s="242">
        <v>512890</v>
      </c>
      <c r="BN115" s="237" t="str">
        <f t="shared" si="82"/>
        <v>CUMPLE</v>
      </c>
      <c r="BO115" s="268">
        <v>507438</v>
      </c>
      <c r="BP115" s="267" t="str">
        <f t="shared" si="82"/>
        <v>CUMPLE</v>
      </c>
      <c r="BQ115" s="242">
        <v>507318</v>
      </c>
      <c r="BR115" s="237" t="str">
        <f t="shared" si="82"/>
        <v>CUMPLE</v>
      </c>
      <c r="BS115" s="242">
        <v>509195</v>
      </c>
      <c r="BT115" s="237" t="str">
        <f t="shared" si="82"/>
        <v>CUMPLE</v>
      </c>
    </row>
    <row r="116" spans="1:72" x14ac:dyDescent="0.25">
      <c r="A116" s="173"/>
      <c r="B116" s="220">
        <f t="shared" si="83"/>
        <v>91</v>
      </c>
      <c r="C116" s="180">
        <v>10167</v>
      </c>
      <c r="D116" s="189" t="s">
        <v>211</v>
      </c>
      <c r="E116" s="65" t="s">
        <v>16</v>
      </c>
      <c r="F116" s="65">
        <v>400</v>
      </c>
      <c r="G116" s="247">
        <v>82780</v>
      </c>
      <c r="H116" s="227">
        <f t="shared" si="67"/>
        <v>33112000</v>
      </c>
      <c r="I116" s="242">
        <v>81786</v>
      </c>
      <c r="J116" s="237" t="str">
        <f t="shared" si="68"/>
        <v>CUMPLE</v>
      </c>
      <c r="K116" s="242">
        <v>78227</v>
      </c>
      <c r="L116" s="237" t="str">
        <f t="shared" si="81"/>
        <v>CUMPLE</v>
      </c>
      <c r="M116" s="242">
        <v>80048</v>
      </c>
      <c r="N116" s="237" t="str">
        <f t="shared" si="81"/>
        <v>CUMPLE</v>
      </c>
      <c r="O116" s="242">
        <v>79666</v>
      </c>
      <c r="P116" s="237" t="str">
        <f t="shared" si="81"/>
        <v>CUMPLE</v>
      </c>
      <c r="Q116" s="242">
        <v>80515</v>
      </c>
      <c r="R116" s="237" t="str">
        <f t="shared" si="81"/>
        <v>CUMPLE</v>
      </c>
      <c r="S116" s="242">
        <v>79738</v>
      </c>
      <c r="T116" s="237" t="str">
        <f t="shared" si="81"/>
        <v>CUMPLE</v>
      </c>
      <c r="U116" s="268">
        <v>80214</v>
      </c>
      <c r="V116" s="267" t="str">
        <f t="shared" si="81"/>
        <v>CUMPLE</v>
      </c>
      <c r="W116" s="242">
        <v>77813</v>
      </c>
      <c r="X116" s="237" t="str">
        <f t="shared" si="81"/>
        <v>CUMPLE</v>
      </c>
      <c r="Y116" s="268">
        <v>80829</v>
      </c>
      <c r="Z116" s="267" t="str">
        <f t="shared" si="81"/>
        <v>CUMPLE</v>
      </c>
      <c r="AA116" s="242">
        <v>80711</v>
      </c>
      <c r="AB116" s="237" t="str">
        <f t="shared" si="81"/>
        <v>CUMPLE</v>
      </c>
      <c r="AC116" s="268">
        <v>74502</v>
      </c>
      <c r="AD116" s="267" t="str">
        <f t="shared" si="81"/>
        <v>CUMPLE</v>
      </c>
      <c r="AE116" s="242">
        <v>80305</v>
      </c>
      <c r="AF116" s="237" t="str">
        <f t="shared" si="81"/>
        <v>CUMPLE</v>
      </c>
      <c r="AG116" s="268">
        <v>79734</v>
      </c>
      <c r="AH116" s="267" t="str">
        <f t="shared" si="81"/>
        <v>CUMPLE</v>
      </c>
      <c r="AI116" s="268">
        <v>82780</v>
      </c>
      <c r="AJ116" s="267" t="str">
        <f t="shared" si="81"/>
        <v>CUMPLE</v>
      </c>
      <c r="AK116" s="242">
        <v>80520</v>
      </c>
      <c r="AL116" s="237" t="str">
        <f t="shared" si="81"/>
        <v>CUMPLE</v>
      </c>
      <c r="AM116" s="242">
        <v>79883</v>
      </c>
      <c r="AN116" s="237" t="str">
        <f t="shared" si="81"/>
        <v>CUMPLE</v>
      </c>
      <c r="AO116" s="268">
        <v>80967</v>
      </c>
      <c r="AP116" s="267" t="str">
        <f t="shared" si="81"/>
        <v>CUMPLE</v>
      </c>
      <c r="AQ116" s="242">
        <v>80694</v>
      </c>
      <c r="AR116" s="237" t="str">
        <f t="shared" si="81"/>
        <v>CUMPLE</v>
      </c>
      <c r="AS116" s="242">
        <v>79303</v>
      </c>
      <c r="AT116" s="237" t="str">
        <f t="shared" si="81"/>
        <v>CUMPLE</v>
      </c>
      <c r="AU116" s="242">
        <v>80860</v>
      </c>
      <c r="AV116" s="237" t="str">
        <f t="shared" si="81"/>
        <v>CUMPLE</v>
      </c>
      <c r="AW116" s="242">
        <v>81108</v>
      </c>
      <c r="AX116" s="237" t="str">
        <f t="shared" si="81"/>
        <v>CUMPLE</v>
      </c>
      <c r="AY116" s="242">
        <v>80851</v>
      </c>
      <c r="AZ116" s="237" t="str">
        <f t="shared" ref="AZ116:BT123" si="84">+IF((ISBLANK(AY116))=$H$11,"VACIO",IF(AND(AY116&lt;=$G116,AY116&lt;&gt;0),"CUMPLE","NO CUMPLE"))</f>
        <v>CUMPLE</v>
      </c>
      <c r="BA116" s="242">
        <v>78516</v>
      </c>
      <c r="BB116" s="237" t="str">
        <f t="shared" si="84"/>
        <v>CUMPLE</v>
      </c>
      <c r="BC116" s="242">
        <v>81851</v>
      </c>
      <c r="BD116" s="237" t="str">
        <f t="shared" si="84"/>
        <v>CUMPLE</v>
      </c>
      <c r="BE116" s="268">
        <v>82035</v>
      </c>
      <c r="BF116" s="267" t="str">
        <f t="shared" si="84"/>
        <v>CUMPLE</v>
      </c>
      <c r="BG116" s="242">
        <v>82780</v>
      </c>
      <c r="BH116" s="237" t="str">
        <f t="shared" si="84"/>
        <v>CUMPLE</v>
      </c>
      <c r="BI116" s="272">
        <v>80197</v>
      </c>
      <c r="BJ116" s="237" t="str">
        <f t="shared" si="84"/>
        <v>CUMPLE</v>
      </c>
      <c r="BK116" s="268">
        <v>0</v>
      </c>
      <c r="BL116" s="267" t="str">
        <f t="shared" si="84"/>
        <v>NO CUMPLE</v>
      </c>
      <c r="BM116" s="242">
        <v>80760</v>
      </c>
      <c r="BN116" s="237" t="str">
        <f t="shared" si="84"/>
        <v>CUMPLE</v>
      </c>
      <c r="BO116" s="268">
        <v>79901</v>
      </c>
      <c r="BP116" s="267" t="str">
        <f t="shared" si="84"/>
        <v>CUMPLE</v>
      </c>
      <c r="BQ116" s="242">
        <v>79883</v>
      </c>
      <c r="BR116" s="237" t="str">
        <f t="shared" si="84"/>
        <v>CUMPLE</v>
      </c>
      <c r="BS116" s="242">
        <v>80178</v>
      </c>
      <c r="BT116" s="237" t="str">
        <f t="shared" si="84"/>
        <v>CUMPLE</v>
      </c>
    </row>
    <row r="117" spans="1:72" x14ac:dyDescent="0.25">
      <c r="A117" s="173"/>
      <c r="B117" s="220">
        <f t="shared" si="83"/>
        <v>92</v>
      </c>
      <c r="C117" s="180">
        <v>10718</v>
      </c>
      <c r="D117" s="189" t="s">
        <v>202</v>
      </c>
      <c r="E117" s="65" t="s">
        <v>33</v>
      </c>
      <c r="F117" s="65">
        <v>19</v>
      </c>
      <c r="G117" s="247">
        <v>880098</v>
      </c>
      <c r="H117" s="227">
        <f t="shared" si="67"/>
        <v>16721862</v>
      </c>
      <c r="I117" s="242">
        <v>869536</v>
      </c>
      <c r="J117" s="237" t="str">
        <f t="shared" si="68"/>
        <v>CUMPLE</v>
      </c>
      <c r="K117" s="242">
        <v>831692</v>
      </c>
      <c r="L117" s="237" t="str">
        <f t="shared" ref="L117:AZ124" si="85">+IF((ISBLANK(K117))=$H$11,"VACIO",IF(AND(K117&lt;=$G117,K117&lt;&gt;0),"CUMPLE","NO CUMPLE"))</f>
        <v>CUMPLE</v>
      </c>
      <c r="M117" s="242">
        <v>851055</v>
      </c>
      <c r="N117" s="237" t="str">
        <f t="shared" si="85"/>
        <v>CUMPLE</v>
      </c>
      <c r="O117" s="242">
        <v>846993</v>
      </c>
      <c r="P117" s="237" t="str">
        <f t="shared" si="85"/>
        <v>CUMPLE</v>
      </c>
      <c r="Q117" s="242">
        <v>856019</v>
      </c>
      <c r="R117" s="237" t="str">
        <f t="shared" si="85"/>
        <v>CUMPLE</v>
      </c>
      <c r="S117" s="242">
        <v>847760</v>
      </c>
      <c r="T117" s="237" t="str">
        <f t="shared" si="85"/>
        <v>CUMPLE</v>
      </c>
      <c r="U117" s="268">
        <v>852815</v>
      </c>
      <c r="V117" s="267" t="str">
        <f t="shared" si="85"/>
        <v>CUMPLE</v>
      </c>
      <c r="W117" s="242">
        <v>827292</v>
      </c>
      <c r="X117" s="237" t="str">
        <f t="shared" si="85"/>
        <v>CUMPLE</v>
      </c>
      <c r="Y117" s="268">
        <v>859355</v>
      </c>
      <c r="Z117" s="267" t="str">
        <f t="shared" si="85"/>
        <v>CUMPLE</v>
      </c>
      <c r="AA117" s="242">
        <v>858096</v>
      </c>
      <c r="AB117" s="237" t="str">
        <f t="shared" si="85"/>
        <v>CUMPLE</v>
      </c>
      <c r="AC117" s="268">
        <v>792089</v>
      </c>
      <c r="AD117" s="267" t="str">
        <f t="shared" si="85"/>
        <v>CUMPLE</v>
      </c>
      <c r="AE117" s="242">
        <v>853783</v>
      </c>
      <c r="AF117" s="237" t="str">
        <f t="shared" si="85"/>
        <v>CUMPLE</v>
      </c>
      <c r="AG117" s="268">
        <v>847710</v>
      </c>
      <c r="AH117" s="267" t="str">
        <f t="shared" si="85"/>
        <v>CUMPLE</v>
      </c>
      <c r="AI117" s="268">
        <v>880098</v>
      </c>
      <c r="AJ117" s="267" t="str">
        <f t="shared" si="85"/>
        <v>CUMPLE</v>
      </c>
      <c r="AK117" s="242">
        <v>856071</v>
      </c>
      <c r="AL117" s="237" t="str">
        <f t="shared" si="85"/>
        <v>CUMPLE</v>
      </c>
      <c r="AM117" s="242">
        <v>849295</v>
      </c>
      <c r="AN117" s="237" t="str">
        <f t="shared" si="85"/>
        <v>CUMPLE</v>
      </c>
      <c r="AO117" s="268">
        <v>860823</v>
      </c>
      <c r="AP117" s="267" t="str">
        <f t="shared" si="85"/>
        <v>CUMPLE</v>
      </c>
      <c r="AQ117" s="242">
        <v>857920</v>
      </c>
      <c r="AR117" s="237" t="str">
        <f t="shared" si="85"/>
        <v>CUMPLE</v>
      </c>
      <c r="AS117" s="242">
        <v>843134</v>
      </c>
      <c r="AT117" s="237" t="str">
        <f t="shared" si="85"/>
        <v>CUMPLE</v>
      </c>
      <c r="AU117" s="242">
        <v>859680</v>
      </c>
      <c r="AV117" s="237" t="str">
        <f t="shared" si="85"/>
        <v>CUMPLE</v>
      </c>
      <c r="AW117" s="242">
        <v>862320</v>
      </c>
      <c r="AX117" s="237" t="str">
        <f t="shared" si="85"/>
        <v>CUMPLE</v>
      </c>
      <c r="AY117" s="242">
        <v>859592</v>
      </c>
      <c r="AZ117" s="237" t="str">
        <f t="shared" si="85"/>
        <v>CUMPLE</v>
      </c>
      <c r="BA117" s="242">
        <v>834772</v>
      </c>
      <c r="BB117" s="237" t="str">
        <f t="shared" si="84"/>
        <v>CUMPLE</v>
      </c>
      <c r="BC117" s="242">
        <v>870217</v>
      </c>
      <c r="BD117" s="237" t="str">
        <f t="shared" si="84"/>
        <v>CUMPLE</v>
      </c>
      <c r="BE117" s="268">
        <v>872177</v>
      </c>
      <c r="BF117" s="267" t="str">
        <f t="shared" si="84"/>
        <v>CUMPLE</v>
      </c>
      <c r="BG117" s="242">
        <v>880098</v>
      </c>
      <c r="BH117" s="237" t="str">
        <f t="shared" si="84"/>
        <v>CUMPLE</v>
      </c>
      <c r="BI117" s="272">
        <v>852639</v>
      </c>
      <c r="BJ117" s="237" t="str">
        <f t="shared" si="84"/>
        <v>CUMPLE</v>
      </c>
      <c r="BK117" s="268">
        <v>0</v>
      </c>
      <c r="BL117" s="267" t="str">
        <f t="shared" si="84"/>
        <v>NO CUMPLE</v>
      </c>
      <c r="BM117" s="242">
        <v>858624</v>
      </c>
      <c r="BN117" s="237" t="str">
        <f t="shared" si="84"/>
        <v>CUMPLE</v>
      </c>
      <c r="BO117" s="268">
        <v>849496</v>
      </c>
      <c r="BP117" s="267" t="str">
        <f t="shared" si="84"/>
        <v>CUMPLE</v>
      </c>
      <c r="BQ117" s="242">
        <v>849295</v>
      </c>
      <c r="BR117" s="237" t="str">
        <f t="shared" si="84"/>
        <v>CUMPLE</v>
      </c>
      <c r="BS117" s="242">
        <v>852437</v>
      </c>
      <c r="BT117" s="237" t="str">
        <f t="shared" si="84"/>
        <v>CUMPLE</v>
      </c>
    </row>
    <row r="118" spans="1:72" x14ac:dyDescent="0.25">
      <c r="A118" s="173"/>
      <c r="B118" s="220">
        <f t="shared" si="83"/>
        <v>93</v>
      </c>
      <c r="C118" s="180">
        <v>11534</v>
      </c>
      <c r="D118" s="189" t="s">
        <v>269</v>
      </c>
      <c r="E118" s="65" t="s">
        <v>270</v>
      </c>
      <c r="F118" s="65">
        <v>36</v>
      </c>
      <c r="G118" s="247">
        <v>5469</v>
      </c>
      <c r="H118" s="227">
        <f t="shared" si="67"/>
        <v>196884</v>
      </c>
      <c r="I118" s="242">
        <v>5403</v>
      </c>
      <c r="J118" s="237" t="str">
        <f t="shared" si="68"/>
        <v>CUMPLE</v>
      </c>
      <c r="K118" s="242">
        <v>5168</v>
      </c>
      <c r="L118" s="237" t="str">
        <f t="shared" si="85"/>
        <v>CUMPLE</v>
      </c>
      <c r="M118" s="242">
        <v>5289</v>
      </c>
      <c r="N118" s="237" t="str">
        <f t="shared" si="85"/>
        <v>CUMPLE</v>
      </c>
      <c r="O118" s="242">
        <v>5263</v>
      </c>
      <c r="P118" s="237" t="str">
        <f t="shared" si="85"/>
        <v>CUMPLE</v>
      </c>
      <c r="Q118" s="242">
        <v>5319</v>
      </c>
      <c r="R118" s="237" t="str">
        <f t="shared" si="85"/>
        <v>CUMPLE</v>
      </c>
      <c r="S118" s="242">
        <v>5268</v>
      </c>
      <c r="T118" s="237" t="str">
        <f t="shared" si="85"/>
        <v>CUMPLE</v>
      </c>
      <c r="U118" s="268">
        <v>5299</v>
      </c>
      <c r="V118" s="267" t="str">
        <f t="shared" si="85"/>
        <v>CUMPLE</v>
      </c>
      <c r="W118" s="242">
        <v>5141</v>
      </c>
      <c r="X118" s="237" t="str">
        <f t="shared" si="85"/>
        <v>CUMPLE</v>
      </c>
      <c r="Y118" s="268">
        <v>5340</v>
      </c>
      <c r="Z118" s="267" t="str">
        <f t="shared" si="85"/>
        <v>CUMPLE</v>
      </c>
      <c r="AA118" s="242">
        <v>5332</v>
      </c>
      <c r="AB118" s="237" t="str">
        <f t="shared" si="85"/>
        <v>CUMPLE</v>
      </c>
      <c r="AC118" s="268">
        <v>4922</v>
      </c>
      <c r="AD118" s="267" t="str">
        <f t="shared" si="85"/>
        <v>CUMPLE</v>
      </c>
      <c r="AE118" s="242">
        <v>5305</v>
      </c>
      <c r="AF118" s="237" t="str">
        <f t="shared" si="85"/>
        <v>CUMPLE</v>
      </c>
      <c r="AG118" s="268">
        <v>5268</v>
      </c>
      <c r="AH118" s="267" t="str">
        <f t="shared" si="85"/>
        <v>CUMPLE</v>
      </c>
      <c r="AI118" s="268">
        <v>5469</v>
      </c>
      <c r="AJ118" s="267" t="str">
        <f t="shared" si="85"/>
        <v>CUMPLE</v>
      </c>
      <c r="AK118" s="242">
        <v>5320</v>
      </c>
      <c r="AL118" s="237" t="str">
        <f t="shared" si="85"/>
        <v>CUMPLE</v>
      </c>
      <c r="AM118" s="242">
        <v>5278</v>
      </c>
      <c r="AN118" s="237" t="str">
        <f t="shared" si="85"/>
        <v>CUMPLE</v>
      </c>
      <c r="AO118" s="268">
        <v>5349</v>
      </c>
      <c r="AP118" s="267" t="str">
        <f t="shared" si="85"/>
        <v>CUMPLE</v>
      </c>
      <c r="AQ118" s="242">
        <v>5331</v>
      </c>
      <c r="AR118" s="237" t="str">
        <f t="shared" si="85"/>
        <v>CUMPLE</v>
      </c>
      <c r="AS118" s="242">
        <v>5239</v>
      </c>
      <c r="AT118" s="237" t="str">
        <f t="shared" si="85"/>
        <v>CUMPLE</v>
      </c>
      <c r="AU118" s="242">
        <v>5342</v>
      </c>
      <c r="AV118" s="237" t="str">
        <f t="shared" si="85"/>
        <v>CUMPLE</v>
      </c>
      <c r="AW118" s="242">
        <v>5359</v>
      </c>
      <c r="AX118" s="237" t="str">
        <f t="shared" si="85"/>
        <v>CUMPLE</v>
      </c>
      <c r="AY118" s="242">
        <v>5342</v>
      </c>
      <c r="AZ118" s="237" t="str">
        <f t="shared" si="85"/>
        <v>CUMPLE</v>
      </c>
      <c r="BA118" s="242">
        <v>5187</v>
      </c>
      <c r="BB118" s="237" t="str">
        <f t="shared" si="84"/>
        <v>CUMPLE</v>
      </c>
      <c r="BC118" s="242">
        <v>5408</v>
      </c>
      <c r="BD118" s="237" t="str">
        <f t="shared" si="84"/>
        <v>CUMPLE</v>
      </c>
      <c r="BE118" s="268">
        <v>5420</v>
      </c>
      <c r="BF118" s="267" t="str">
        <f t="shared" si="84"/>
        <v>CUMPLE</v>
      </c>
      <c r="BG118" s="242">
        <v>5469</v>
      </c>
      <c r="BH118" s="237" t="str">
        <f t="shared" si="84"/>
        <v>CUMPLE</v>
      </c>
      <c r="BI118" s="272">
        <v>5298</v>
      </c>
      <c r="BJ118" s="237" t="str">
        <f t="shared" si="84"/>
        <v>CUMPLE</v>
      </c>
      <c r="BK118" s="268">
        <v>0</v>
      </c>
      <c r="BL118" s="267" t="str">
        <f t="shared" si="84"/>
        <v>NO CUMPLE</v>
      </c>
      <c r="BM118" s="242">
        <v>5336</v>
      </c>
      <c r="BN118" s="237" t="str">
        <f t="shared" si="84"/>
        <v>CUMPLE</v>
      </c>
      <c r="BO118" s="268">
        <v>5278</v>
      </c>
      <c r="BP118" s="267" t="str">
        <f t="shared" si="84"/>
        <v>CUMPLE</v>
      </c>
      <c r="BQ118" s="242">
        <v>5278</v>
      </c>
      <c r="BR118" s="237" t="str">
        <f t="shared" si="84"/>
        <v>CUMPLE</v>
      </c>
      <c r="BS118" s="242">
        <v>5297</v>
      </c>
      <c r="BT118" s="237" t="str">
        <f t="shared" si="84"/>
        <v>CUMPLE</v>
      </c>
    </row>
    <row r="119" spans="1:72" x14ac:dyDescent="0.25">
      <c r="A119" s="173"/>
      <c r="B119" s="220">
        <f t="shared" si="83"/>
        <v>94</v>
      </c>
      <c r="C119" s="180">
        <v>10208</v>
      </c>
      <c r="D119" s="189" t="s">
        <v>276</v>
      </c>
      <c r="E119" s="65" t="s">
        <v>17</v>
      </c>
      <c r="F119" s="65">
        <f>18*0.5</f>
        <v>9</v>
      </c>
      <c r="G119" s="247">
        <v>28062</v>
      </c>
      <c r="H119" s="227">
        <f t="shared" si="67"/>
        <v>252558</v>
      </c>
      <c r="I119" s="242">
        <v>27725</v>
      </c>
      <c r="J119" s="237" t="str">
        <f t="shared" si="68"/>
        <v>CUMPLE</v>
      </c>
      <c r="K119" s="242">
        <v>26518</v>
      </c>
      <c r="L119" s="237" t="str">
        <f t="shared" si="85"/>
        <v>CUMPLE</v>
      </c>
      <c r="M119" s="242">
        <v>27136</v>
      </c>
      <c r="N119" s="237" t="str">
        <f t="shared" si="85"/>
        <v>CUMPLE</v>
      </c>
      <c r="O119" s="242">
        <v>27006</v>
      </c>
      <c r="P119" s="237" t="str">
        <f t="shared" si="85"/>
        <v>CUMPLE</v>
      </c>
      <c r="Q119" s="242">
        <v>27294</v>
      </c>
      <c r="R119" s="237" t="str">
        <f t="shared" si="85"/>
        <v>CUMPLE</v>
      </c>
      <c r="S119" s="242">
        <v>27031</v>
      </c>
      <c r="T119" s="237" t="str">
        <f t="shared" si="85"/>
        <v>CUMPLE</v>
      </c>
      <c r="U119" s="268">
        <v>27192</v>
      </c>
      <c r="V119" s="267" t="str">
        <f t="shared" si="85"/>
        <v>CUMPLE</v>
      </c>
      <c r="W119" s="242">
        <v>26378</v>
      </c>
      <c r="X119" s="237" t="str">
        <f t="shared" si="85"/>
        <v>CUMPLE</v>
      </c>
      <c r="Y119" s="268">
        <v>27401</v>
      </c>
      <c r="Z119" s="267" t="str">
        <f t="shared" si="85"/>
        <v>CUMPLE</v>
      </c>
      <c r="AA119" s="242">
        <v>27360</v>
      </c>
      <c r="AB119" s="237" t="str">
        <f t="shared" si="85"/>
        <v>CUMPLE</v>
      </c>
      <c r="AC119" s="268">
        <v>25256</v>
      </c>
      <c r="AD119" s="267" t="str">
        <f t="shared" si="85"/>
        <v>CUMPLE</v>
      </c>
      <c r="AE119" s="242">
        <v>27223</v>
      </c>
      <c r="AF119" s="237" t="str">
        <f t="shared" si="85"/>
        <v>CUMPLE</v>
      </c>
      <c r="AG119" s="268">
        <v>27029</v>
      </c>
      <c r="AH119" s="267" t="str">
        <f t="shared" si="85"/>
        <v>CUMPLE</v>
      </c>
      <c r="AI119" s="268">
        <v>28062</v>
      </c>
      <c r="AJ119" s="267" t="str">
        <f t="shared" si="85"/>
        <v>CUMPLE</v>
      </c>
      <c r="AK119" s="242">
        <v>27296</v>
      </c>
      <c r="AL119" s="237" t="str">
        <f t="shared" si="85"/>
        <v>CUMPLE</v>
      </c>
      <c r="AM119" s="242">
        <v>27080</v>
      </c>
      <c r="AN119" s="237" t="str">
        <f t="shared" si="85"/>
        <v>CUMPLE</v>
      </c>
      <c r="AO119" s="268">
        <v>27447</v>
      </c>
      <c r="AP119" s="267" t="str">
        <f t="shared" si="85"/>
        <v>CUMPLE</v>
      </c>
      <c r="AQ119" s="242">
        <v>27355</v>
      </c>
      <c r="AR119" s="237" t="str">
        <f t="shared" si="85"/>
        <v>CUMPLE</v>
      </c>
      <c r="AS119" s="242">
        <v>26883</v>
      </c>
      <c r="AT119" s="237" t="str">
        <f t="shared" si="85"/>
        <v>CUMPLE</v>
      </c>
      <c r="AU119" s="242">
        <v>27411</v>
      </c>
      <c r="AV119" s="237" t="str">
        <f t="shared" si="85"/>
        <v>CUMPLE</v>
      </c>
      <c r="AW119" s="242">
        <v>27495</v>
      </c>
      <c r="AX119" s="237" t="str">
        <f t="shared" si="85"/>
        <v>CUMPLE</v>
      </c>
      <c r="AY119" s="242">
        <v>27408</v>
      </c>
      <c r="AZ119" s="237" t="str">
        <f t="shared" si="85"/>
        <v>CUMPLE</v>
      </c>
      <c r="BA119" s="242">
        <v>26616</v>
      </c>
      <c r="BB119" s="237" t="str">
        <f t="shared" si="84"/>
        <v>CUMPLE</v>
      </c>
      <c r="BC119" s="242">
        <v>27747</v>
      </c>
      <c r="BD119" s="237" t="str">
        <f t="shared" si="84"/>
        <v>CUMPLE</v>
      </c>
      <c r="BE119" s="268">
        <v>27809</v>
      </c>
      <c r="BF119" s="267" t="str">
        <f t="shared" si="84"/>
        <v>CUMPLE</v>
      </c>
      <c r="BG119" s="242">
        <v>28062</v>
      </c>
      <c r="BH119" s="237" t="str">
        <f t="shared" si="84"/>
        <v>CUMPLE</v>
      </c>
      <c r="BI119" s="272">
        <v>27186</v>
      </c>
      <c r="BJ119" s="237" t="str">
        <f t="shared" si="84"/>
        <v>CUMPLE</v>
      </c>
      <c r="BK119" s="268">
        <v>0</v>
      </c>
      <c r="BL119" s="267" t="str">
        <f t="shared" si="84"/>
        <v>NO CUMPLE</v>
      </c>
      <c r="BM119" s="242">
        <v>27377</v>
      </c>
      <c r="BN119" s="237" t="str">
        <f t="shared" si="84"/>
        <v>CUMPLE</v>
      </c>
      <c r="BO119" s="268">
        <v>27086</v>
      </c>
      <c r="BP119" s="267" t="str">
        <f t="shared" si="84"/>
        <v>CUMPLE</v>
      </c>
      <c r="BQ119" s="242">
        <v>27080</v>
      </c>
      <c r="BR119" s="237" t="str">
        <f t="shared" si="84"/>
        <v>CUMPLE</v>
      </c>
      <c r="BS119" s="242">
        <v>27180</v>
      </c>
      <c r="BT119" s="237" t="str">
        <f t="shared" si="84"/>
        <v>CUMPLE</v>
      </c>
    </row>
    <row r="120" spans="1:72" x14ac:dyDescent="0.25">
      <c r="A120" s="173"/>
      <c r="B120" s="220">
        <f t="shared" si="83"/>
        <v>95</v>
      </c>
      <c r="C120" s="180">
        <v>788</v>
      </c>
      <c r="D120" s="189" t="s">
        <v>271</v>
      </c>
      <c r="E120" s="65" t="s">
        <v>17</v>
      </c>
      <c r="F120" s="65">
        <v>9</v>
      </c>
      <c r="G120" s="247">
        <v>128938</v>
      </c>
      <c r="H120" s="227">
        <f t="shared" si="67"/>
        <v>1160442</v>
      </c>
      <c r="I120" s="242">
        <v>127390</v>
      </c>
      <c r="J120" s="237" t="str">
        <f t="shared" si="68"/>
        <v>CUMPLE</v>
      </c>
      <c r="K120" s="242">
        <v>121846</v>
      </c>
      <c r="L120" s="237" t="str">
        <f t="shared" si="85"/>
        <v>CUMPLE</v>
      </c>
      <c r="M120" s="242">
        <v>124683</v>
      </c>
      <c r="N120" s="237" t="str">
        <f t="shared" si="85"/>
        <v>CUMPLE</v>
      </c>
      <c r="O120" s="242">
        <v>124088</v>
      </c>
      <c r="P120" s="237" t="str">
        <f t="shared" si="85"/>
        <v>CUMPLE</v>
      </c>
      <c r="Q120" s="242">
        <v>125410</v>
      </c>
      <c r="R120" s="237" t="str">
        <f t="shared" si="85"/>
        <v>CUMPLE</v>
      </c>
      <c r="S120" s="242">
        <v>124200</v>
      </c>
      <c r="T120" s="237" t="str">
        <f t="shared" si="85"/>
        <v>CUMPLE</v>
      </c>
      <c r="U120" s="268">
        <v>124941</v>
      </c>
      <c r="V120" s="267" t="str">
        <f t="shared" si="85"/>
        <v>CUMPLE</v>
      </c>
      <c r="W120" s="242">
        <v>121202</v>
      </c>
      <c r="X120" s="237" t="str">
        <f t="shared" si="85"/>
        <v>CUMPLE</v>
      </c>
      <c r="Y120" s="268">
        <v>125899</v>
      </c>
      <c r="Z120" s="267" t="str">
        <f t="shared" si="85"/>
        <v>CUMPLE</v>
      </c>
      <c r="AA120" s="242">
        <v>125715</v>
      </c>
      <c r="AB120" s="237" t="str">
        <f t="shared" si="85"/>
        <v>CUMPLE</v>
      </c>
      <c r="AC120" s="268">
        <v>116044</v>
      </c>
      <c r="AD120" s="267" t="str">
        <f t="shared" si="85"/>
        <v>CUMPLE</v>
      </c>
      <c r="AE120" s="242">
        <v>125083</v>
      </c>
      <c r="AF120" s="237" t="str">
        <f t="shared" si="85"/>
        <v>CUMPLE</v>
      </c>
      <c r="AG120" s="268">
        <v>124193</v>
      </c>
      <c r="AH120" s="267" t="str">
        <f t="shared" si="85"/>
        <v>CUMPLE</v>
      </c>
      <c r="AI120" s="268">
        <v>128938</v>
      </c>
      <c r="AJ120" s="267" t="str">
        <f t="shared" si="85"/>
        <v>CUMPLE</v>
      </c>
      <c r="AK120" s="242">
        <v>125418</v>
      </c>
      <c r="AL120" s="237" t="str">
        <f t="shared" si="85"/>
        <v>CUMPLE</v>
      </c>
      <c r="AM120" s="242">
        <v>124425</v>
      </c>
      <c r="AN120" s="237" t="str">
        <f t="shared" si="85"/>
        <v>CUMPLE</v>
      </c>
      <c r="AO120" s="268">
        <v>126114</v>
      </c>
      <c r="AP120" s="267" t="str">
        <f t="shared" si="85"/>
        <v>CUMPLE</v>
      </c>
      <c r="AQ120" s="242">
        <v>125689</v>
      </c>
      <c r="AR120" s="237" t="str">
        <f t="shared" si="85"/>
        <v>CUMPLE</v>
      </c>
      <c r="AS120" s="242">
        <v>123523</v>
      </c>
      <c r="AT120" s="237" t="str">
        <f t="shared" si="85"/>
        <v>CUMPLE</v>
      </c>
      <c r="AU120" s="242">
        <v>125947</v>
      </c>
      <c r="AV120" s="237" t="str">
        <f t="shared" si="85"/>
        <v>CUMPLE</v>
      </c>
      <c r="AW120" s="242">
        <v>126333</v>
      </c>
      <c r="AX120" s="237" t="str">
        <f t="shared" si="85"/>
        <v>CUMPLE</v>
      </c>
      <c r="AY120" s="242">
        <v>125934</v>
      </c>
      <c r="AZ120" s="237" t="str">
        <f t="shared" si="85"/>
        <v>CUMPLE</v>
      </c>
      <c r="BA120" s="242">
        <v>122297</v>
      </c>
      <c r="BB120" s="237" t="str">
        <f t="shared" si="84"/>
        <v>CUMPLE</v>
      </c>
      <c r="BC120" s="242">
        <v>127490</v>
      </c>
      <c r="BD120" s="237" t="str">
        <f t="shared" si="84"/>
        <v>CUMPLE</v>
      </c>
      <c r="BE120" s="268">
        <v>127778</v>
      </c>
      <c r="BF120" s="267" t="str">
        <f t="shared" si="84"/>
        <v>CUMPLE</v>
      </c>
      <c r="BG120" s="242">
        <v>128938</v>
      </c>
      <c r="BH120" s="237" t="str">
        <f t="shared" si="84"/>
        <v>CUMPLE</v>
      </c>
      <c r="BI120" s="272">
        <v>124915</v>
      </c>
      <c r="BJ120" s="237" t="str">
        <f t="shared" si="84"/>
        <v>CUMPLE</v>
      </c>
      <c r="BK120" s="268">
        <v>0</v>
      </c>
      <c r="BL120" s="267" t="str">
        <f t="shared" si="84"/>
        <v>NO CUMPLE</v>
      </c>
      <c r="BM120" s="242">
        <v>125792</v>
      </c>
      <c r="BN120" s="237" t="str">
        <f t="shared" si="84"/>
        <v>CUMPLE</v>
      </c>
      <c r="BO120" s="268">
        <v>124454</v>
      </c>
      <c r="BP120" s="267" t="str">
        <f t="shared" si="84"/>
        <v>CUMPLE</v>
      </c>
      <c r="BQ120" s="242">
        <v>124425</v>
      </c>
      <c r="BR120" s="237" t="str">
        <f t="shared" si="84"/>
        <v>CUMPLE</v>
      </c>
      <c r="BS120" s="242">
        <v>124885</v>
      </c>
      <c r="BT120" s="237" t="str">
        <f t="shared" si="84"/>
        <v>CUMPLE</v>
      </c>
    </row>
    <row r="121" spans="1:72" x14ac:dyDescent="0.25">
      <c r="A121" s="173"/>
      <c r="B121" s="220">
        <f t="shared" si="83"/>
        <v>96</v>
      </c>
      <c r="C121" s="180" t="s">
        <v>293</v>
      </c>
      <c r="D121" s="189" t="s">
        <v>290</v>
      </c>
      <c r="E121" s="65" t="s">
        <v>33</v>
      </c>
      <c r="F121" s="65">
        <v>3</v>
      </c>
      <c r="G121" s="247">
        <v>2467317</v>
      </c>
      <c r="H121" s="227">
        <f t="shared" si="67"/>
        <v>7401951</v>
      </c>
      <c r="I121" s="242">
        <v>2437709</v>
      </c>
      <c r="J121" s="237" t="str">
        <f t="shared" si="68"/>
        <v>CUMPLE</v>
      </c>
      <c r="K121" s="242">
        <v>2331614</v>
      </c>
      <c r="L121" s="237" t="str">
        <f t="shared" si="85"/>
        <v>CUMPLE</v>
      </c>
      <c r="M121" s="242">
        <v>2385896</v>
      </c>
      <c r="N121" s="237" t="str">
        <f t="shared" si="85"/>
        <v>CUMPLE</v>
      </c>
      <c r="O121" s="242">
        <v>2374508</v>
      </c>
      <c r="P121" s="237" t="str">
        <f t="shared" si="85"/>
        <v>CUMPLE</v>
      </c>
      <c r="Q121" s="242">
        <v>2399811</v>
      </c>
      <c r="R121" s="237" t="str">
        <f t="shared" si="85"/>
        <v>CUMPLE</v>
      </c>
      <c r="S121" s="242">
        <v>2376658</v>
      </c>
      <c r="T121" s="237" t="str">
        <f t="shared" si="85"/>
        <v>CUMPLE</v>
      </c>
      <c r="U121" s="268">
        <v>2390830</v>
      </c>
      <c r="V121" s="267" t="str">
        <f t="shared" si="85"/>
        <v>CUMPLE</v>
      </c>
      <c r="W121" s="242">
        <v>2319278</v>
      </c>
      <c r="X121" s="237" t="str">
        <f t="shared" si="85"/>
        <v>CUMPLE</v>
      </c>
      <c r="Y121" s="268">
        <v>2409165</v>
      </c>
      <c r="Z121" s="267" t="str">
        <f t="shared" si="85"/>
        <v>CUMPLE</v>
      </c>
      <c r="AA121" s="242">
        <v>2405634</v>
      </c>
      <c r="AB121" s="237" t="str">
        <f t="shared" si="85"/>
        <v>CUMPLE</v>
      </c>
      <c r="AC121" s="268">
        <v>2220588</v>
      </c>
      <c r="AD121" s="267" t="str">
        <f t="shared" si="85"/>
        <v>CUMPLE</v>
      </c>
      <c r="AE121" s="242">
        <v>2393544</v>
      </c>
      <c r="AF121" s="237" t="str">
        <f t="shared" si="85"/>
        <v>CUMPLE</v>
      </c>
      <c r="AG121" s="268">
        <v>2376520</v>
      </c>
      <c r="AH121" s="267" t="str">
        <f t="shared" si="85"/>
        <v>CUMPLE</v>
      </c>
      <c r="AI121" s="268">
        <v>2097219</v>
      </c>
      <c r="AJ121" s="267" t="str">
        <f t="shared" si="85"/>
        <v>CUMPLE</v>
      </c>
      <c r="AK121" s="242">
        <v>2399959</v>
      </c>
      <c r="AL121" s="237" t="str">
        <f t="shared" si="85"/>
        <v>CUMPLE</v>
      </c>
      <c r="AM121" s="242">
        <v>2380961</v>
      </c>
      <c r="AN121" s="237" t="str">
        <f t="shared" si="85"/>
        <v>CUMPLE</v>
      </c>
      <c r="AO121" s="268">
        <v>2413282</v>
      </c>
      <c r="AP121" s="267" t="str">
        <f t="shared" si="85"/>
        <v>CUMPLE</v>
      </c>
      <c r="AQ121" s="242">
        <v>2405141</v>
      </c>
      <c r="AR121" s="237" t="str">
        <f t="shared" si="85"/>
        <v>CUMPLE</v>
      </c>
      <c r="AS121" s="242">
        <v>2363690</v>
      </c>
      <c r="AT121" s="237" t="str">
        <f t="shared" si="85"/>
        <v>CUMPLE</v>
      </c>
      <c r="AU121" s="242">
        <v>2410075</v>
      </c>
      <c r="AV121" s="237" t="str">
        <f t="shared" si="85"/>
        <v>CUMPLE</v>
      </c>
      <c r="AW121" s="242">
        <v>2417477</v>
      </c>
      <c r="AX121" s="237" t="str">
        <f t="shared" si="85"/>
        <v>CUMPLE</v>
      </c>
      <c r="AY121" s="242">
        <v>2409829</v>
      </c>
      <c r="AZ121" s="237" t="str">
        <f t="shared" si="85"/>
        <v>CUMPLE</v>
      </c>
      <c r="BA121" s="242">
        <v>2340250</v>
      </c>
      <c r="BB121" s="237" t="str">
        <f t="shared" si="84"/>
        <v>CUMPLE</v>
      </c>
      <c r="BC121" s="242">
        <v>2439617</v>
      </c>
      <c r="BD121" s="237" t="str">
        <f t="shared" si="84"/>
        <v>CUMPLE</v>
      </c>
      <c r="BE121" s="268">
        <v>2445111</v>
      </c>
      <c r="BF121" s="267" t="str">
        <f t="shared" si="84"/>
        <v>CUMPLE</v>
      </c>
      <c r="BG121" s="242">
        <v>2467317</v>
      </c>
      <c r="BH121" s="237" t="str">
        <f t="shared" si="84"/>
        <v>CUMPLE</v>
      </c>
      <c r="BI121" s="272">
        <v>2390337</v>
      </c>
      <c r="BJ121" s="237" t="str">
        <f t="shared" si="84"/>
        <v>CUMPLE</v>
      </c>
      <c r="BK121" s="268">
        <v>0</v>
      </c>
      <c r="BL121" s="267" t="str">
        <f t="shared" si="84"/>
        <v>NO CUMPLE</v>
      </c>
      <c r="BM121" s="242">
        <v>2407114</v>
      </c>
      <c r="BN121" s="237" t="str">
        <f t="shared" si="84"/>
        <v>CUMPLE</v>
      </c>
      <c r="BO121" s="268">
        <v>2381528</v>
      </c>
      <c r="BP121" s="267" t="str">
        <f t="shared" si="84"/>
        <v>CUMPLE</v>
      </c>
      <c r="BQ121" s="242">
        <v>2380961</v>
      </c>
      <c r="BR121" s="237" t="str">
        <f t="shared" si="84"/>
        <v>CUMPLE</v>
      </c>
      <c r="BS121" s="242">
        <v>2389769</v>
      </c>
      <c r="BT121" s="237" t="str">
        <f t="shared" si="84"/>
        <v>CUMPLE</v>
      </c>
    </row>
    <row r="122" spans="1:72" x14ac:dyDescent="0.25">
      <c r="A122" s="173"/>
      <c r="B122" s="220">
        <f t="shared" si="83"/>
        <v>97</v>
      </c>
      <c r="C122" s="180" t="s">
        <v>292</v>
      </c>
      <c r="D122" s="189" t="s">
        <v>291</v>
      </c>
      <c r="E122" s="65" t="s">
        <v>33</v>
      </c>
      <c r="F122" s="65">
        <v>1</v>
      </c>
      <c r="G122" s="247">
        <v>711743</v>
      </c>
      <c r="H122" s="227">
        <f t="shared" si="67"/>
        <v>711743</v>
      </c>
      <c r="I122" s="242">
        <v>703202</v>
      </c>
      <c r="J122" s="237" t="str">
        <f t="shared" si="68"/>
        <v>CUMPLE</v>
      </c>
      <c r="K122" s="242">
        <v>672597</v>
      </c>
      <c r="L122" s="237" t="str">
        <f t="shared" si="85"/>
        <v>CUMPLE</v>
      </c>
      <c r="M122" s="242">
        <v>688255</v>
      </c>
      <c r="N122" s="237" t="str">
        <f t="shared" si="85"/>
        <v>CUMPLE</v>
      </c>
      <c r="O122" s="242">
        <v>684970</v>
      </c>
      <c r="P122" s="237" t="str">
        <f t="shared" si="85"/>
        <v>CUMPLE</v>
      </c>
      <c r="Q122" s="242">
        <v>692270</v>
      </c>
      <c r="R122" s="237" t="str">
        <f t="shared" si="85"/>
        <v>CUMPLE</v>
      </c>
      <c r="S122" s="242">
        <v>685591</v>
      </c>
      <c r="T122" s="237" t="str">
        <f t="shared" si="85"/>
        <v>CUMPLE</v>
      </c>
      <c r="U122" s="268">
        <v>689679</v>
      </c>
      <c r="V122" s="267" t="str">
        <f t="shared" si="85"/>
        <v>CUMPLE</v>
      </c>
      <c r="W122" s="242">
        <v>669038</v>
      </c>
      <c r="X122" s="237" t="str">
        <f t="shared" si="85"/>
        <v>CUMPLE</v>
      </c>
      <c r="Y122" s="268">
        <v>694968</v>
      </c>
      <c r="Z122" s="267" t="str">
        <f t="shared" si="85"/>
        <v>CUMPLE</v>
      </c>
      <c r="AA122" s="242">
        <v>693949</v>
      </c>
      <c r="AB122" s="237" t="str">
        <f t="shared" si="85"/>
        <v>CUMPLE</v>
      </c>
      <c r="AC122" s="268">
        <v>640569</v>
      </c>
      <c r="AD122" s="267" t="str">
        <f t="shared" si="85"/>
        <v>CUMPLE</v>
      </c>
      <c r="AE122" s="242">
        <v>690462</v>
      </c>
      <c r="AF122" s="237" t="str">
        <f t="shared" si="85"/>
        <v>CUMPLE</v>
      </c>
      <c r="AG122" s="268">
        <v>685551</v>
      </c>
      <c r="AH122" s="267" t="str">
        <f t="shared" si="85"/>
        <v>CUMPLE</v>
      </c>
      <c r="AI122" s="268">
        <v>711743</v>
      </c>
      <c r="AJ122" s="267" t="str">
        <f t="shared" si="85"/>
        <v>CUMPLE</v>
      </c>
      <c r="AK122" s="242">
        <v>692312</v>
      </c>
      <c r="AL122" s="237" t="str">
        <f t="shared" si="85"/>
        <v>CUMPLE</v>
      </c>
      <c r="AM122" s="242">
        <v>686832</v>
      </c>
      <c r="AN122" s="237" t="str">
        <f t="shared" si="85"/>
        <v>CUMPLE</v>
      </c>
      <c r="AO122" s="268">
        <v>696155</v>
      </c>
      <c r="AP122" s="267" t="str">
        <f t="shared" si="85"/>
        <v>CUMPLE</v>
      </c>
      <c r="AQ122" s="242">
        <v>693807</v>
      </c>
      <c r="AR122" s="237" t="str">
        <f t="shared" si="85"/>
        <v>CUMPLE</v>
      </c>
      <c r="AS122" s="242">
        <v>681850</v>
      </c>
      <c r="AT122" s="237" t="str">
        <f t="shared" si="85"/>
        <v>CUMPLE</v>
      </c>
      <c r="AU122" s="242">
        <v>695231</v>
      </c>
      <c r="AV122" s="237" t="str">
        <f t="shared" si="85"/>
        <v>CUMPLE</v>
      </c>
      <c r="AW122" s="242">
        <v>697366</v>
      </c>
      <c r="AX122" s="237" t="str">
        <f t="shared" si="85"/>
        <v>CUMPLE</v>
      </c>
      <c r="AY122" s="242">
        <v>695159</v>
      </c>
      <c r="AZ122" s="237" t="str">
        <f t="shared" si="85"/>
        <v>CUMPLE</v>
      </c>
      <c r="BA122" s="242">
        <v>675088</v>
      </c>
      <c r="BB122" s="237" t="str">
        <f t="shared" si="84"/>
        <v>CUMPLE</v>
      </c>
      <c r="BC122" s="242">
        <v>703752</v>
      </c>
      <c r="BD122" s="237" t="str">
        <f t="shared" si="84"/>
        <v>CUMPLE</v>
      </c>
      <c r="BE122" s="268">
        <v>705337</v>
      </c>
      <c r="BF122" s="267" t="str">
        <f t="shared" si="84"/>
        <v>CUMPLE</v>
      </c>
      <c r="BG122" s="242">
        <v>711743</v>
      </c>
      <c r="BH122" s="237" t="str">
        <f t="shared" si="84"/>
        <v>CUMPLE</v>
      </c>
      <c r="BI122" s="272">
        <v>689537</v>
      </c>
      <c r="BJ122" s="237" t="str">
        <f t="shared" si="84"/>
        <v>CUMPLE</v>
      </c>
      <c r="BK122" s="268">
        <v>0</v>
      </c>
      <c r="BL122" s="267" t="str">
        <f t="shared" si="84"/>
        <v>NO CUMPLE</v>
      </c>
      <c r="BM122" s="242">
        <v>694376</v>
      </c>
      <c r="BN122" s="237" t="str">
        <f t="shared" si="84"/>
        <v>CUMPLE</v>
      </c>
      <c r="BO122" s="268">
        <v>686995</v>
      </c>
      <c r="BP122" s="267" t="str">
        <f t="shared" si="84"/>
        <v>CUMPLE</v>
      </c>
      <c r="BQ122" s="242">
        <v>686832</v>
      </c>
      <c r="BR122" s="237" t="str">
        <f t="shared" si="84"/>
        <v>CUMPLE</v>
      </c>
      <c r="BS122" s="242">
        <v>689373</v>
      </c>
      <c r="BT122" s="237" t="str">
        <f t="shared" si="84"/>
        <v>CUMPLE</v>
      </c>
    </row>
    <row r="123" spans="1:72" x14ac:dyDescent="0.25">
      <c r="A123" s="173"/>
      <c r="B123" s="220">
        <f t="shared" si="83"/>
        <v>98</v>
      </c>
      <c r="C123" s="180" t="s">
        <v>295</v>
      </c>
      <c r="D123" s="189" t="s">
        <v>294</v>
      </c>
      <c r="E123" s="65" t="s">
        <v>16</v>
      </c>
      <c r="F123" s="65">
        <f>11.75+10.11+9.88+7.73</f>
        <v>39.47</v>
      </c>
      <c r="G123" s="247">
        <v>146049</v>
      </c>
      <c r="H123" s="227">
        <f t="shared" si="67"/>
        <v>5764554.0300000003</v>
      </c>
      <c r="I123" s="242">
        <v>144296</v>
      </c>
      <c r="J123" s="237" t="str">
        <f t="shared" si="68"/>
        <v>CUMPLE</v>
      </c>
      <c r="K123" s="242">
        <v>138016</v>
      </c>
      <c r="L123" s="237" t="str">
        <f t="shared" si="85"/>
        <v>CUMPLE</v>
      </c>
      <c r="M123" s="242">
        <v>141229</v>
      </c>
      <c r="N123" s="237" t="str">
        <f t="shared" si="85"/>
        <v>CUMPLE</v>
      </c>
      <c r="O123" s="242">
        <v>140555</v>
      </c>
      <c r="P123" s="237" t="str">
        <f t="shared" si="85"/>
        <v>CUMPLE</v>
      </c>
      <c r="Q123" s="242">
        <v>142053</v>
      </c>
      <c r="R123" s="237" t="str">
        <f t="shared" si="85"/>
        <v>CUMPLE</v>
      </c>
      <c r="S123" s="242">
        <v>140683</v>
      </c>
      <c r="T123" s="237" t="str">
        <f t="shared" si="85"/>
        <v>CUMPLE</v>
      </c>
      <c r="U123" s="268">
        <v>141521</v>
      </c>
      <c r="V123" s="267" t="str">
        <f t="shared" si="85"/>
        <v>CUMPLE</v>
      </c>
      <c r="W123" s="242">
        <v>137286</v>
      </c>
      <c r="X123" s="237" t="str">
        <f t="shared" si="85"/>
        <v>CUMPLE</v>
      </c>
      <c r="Y123" s="268">
        <v>142607</v>
      </c>
      <c r="Z123" s="267" t="str">
        <f t="shared" si="85"/>
        <v>CUMPLE</v>
      </c>
      <c r="AA123" s="242">
        <v>142398</v>
      </c>
      <c r="AB123" s="237" t="str">
        <f t="shared" si="85"/>
        <v>CUMPLE</v>
      </c>
      <c r="AC123" s="268">
        <v>131444</v>
      </c>
      <c r="AD123" s="267" t="str">
        <f t="shared" si="85"/>
        <v>CUMPLE</v>
      </c>
      <c r="AE123" s="242">
        <v>141682</v>
      </c>
      <c r="AF123" s="237" t="str">
        <f t="shared" si="85"/>
        <v>CUMPLE</v>
      </c>
      <c r="AG123" s="268">
        <v>140674</v>
      </c>
      <c r="AH123" s="267" t="str">
        <f t="shared" si="85"/>
        <v>CUMPLE</v>
      </c>
      <c r="AI123" s="268">
        <v>146049</v>
      </c>
      <c r="AJ123" s="267" t="str">
        <f t="shared" si="85"/>
        <v>CUMPLE</v>
      </c>
      <c r="AK123" s="242">
        <v>142062</v>
      </c>
      <c r="AL123" s="237" t="str">
        <f t="shared" si="85"/>
        <v>CUMPLE</v>
      </c>
      <c r="AM123" s="242">
        <v>140937</v>
      </c>
      <c r="AN123" s="237" t="str">
        <f t="shared" si="85"/>
        <v>CUMPLE</v>
      </c>
      <c r="AO123" s="268">
        <v>142850</v>
      </c>
      <c r="AP123" s="267" t="str">
        <f t="shared" si="85"/>
        <v>CUMPLE</v>
      </c>
      <c r="AQ123" s="242">
        <v>142369</v>
      </c>
      <c r="AR123" s="237" t="str">
        <f t="shared" si="85"/>
        <v>CUMPLE</v>
      </c>
      <c r="AS123" s="242">
        <v>139915</v>
      </c>
      <c r="AT123" s="237" t="str">
        <f t="shared" si="85"/>
        <v>CUMPLE</v>
      </c>
      <c r="AU123" s="242">
        <v>142661</v>
      </c>
      <c r="AV123" s="237" t="str">
        <f t="shared" si="85"/>
        <v>CUMPLE</v>
      </c>
      <c r="AW123" s="242">
        <v>143099</v>
      </c>
      <c r="AX123" s="237" t="str">
        <f t="shared" si="85"/>
        <v>CUMPLE</v>
      </c>
      <c r="AY123" s="242">
        <v>142646</v>
      </c>
      <c r="AZ123" s="237" t="str">
        <f t="shared" si="85"/>
        <v>CUMPLE</v>
      </c>
      <c r="BA123" s="242">
        <v>138527</v>
      </c>
      <c r="BB123" s="237" t="str">
        <f t="shared" si="84"/>
        <v>CUMPLE</v>
      </c>
      <c r="BC123" s="242">
        <v>144409</v>
      </c>
      <c r="BD123" s="237" t="str">
        <f t="shared" si="84"/>
        <v>CUMPLE</v>
      </c>
      <c r="BE123" s="268">
        <v>144735</v>
      </c>
      <c r="BF123" s="267" t="str">
        <f t="shared" si="84"/>
        <v>CUMPLE</v>
      </c>
      <c r="BG123" s="242">
        <v>146049</v>
      </c>
      <c r="BH123" s="237" t="str">
        <f t="shared" si="84"/>
        <v>CUMPLE</v>
      </c>
      <c r="BI123" s="272">
        <v>141492</v>
      </c>
      <c r="BJ123" s="237" t="str">
        <f t="shared" si="84"/>
        <v>CUMPLE</v>
      </c>
      <c r="BK123" s="268">
        <v>0</v>
      </c>
      <c r="BL123" s="267" t="str">
        <f t="shared" si="84"/>
        <v>NO CUMPLE</v>
      </c>
      <c r="BM123" s="242">
        <v>142485</v>
      </c>
      <c r="BN123" s="237" t="str">
        <f t="shared" si="84"/>
        <v>CUMPLE</v>
      </c>
      <c r="BO123" s="268">
        <v>140970</v>
      </c>
      <c r="BP123" s="267" t="str">
        <f t="shared" si="84"/>
        <v>CUMPLE</v>
      </c>
      <c r="BQ123" s="242">
        <v>140937</v>
      </c>
      <c r="BR123" s="237" t="str">
        <f t="shared" si="84"/>
        <v>CUMPLE</v>
      </c>
      <c r="BS123" s="242">
        <v>141459</v>
      </c>
      <c r="BT123" s="237" t="str">
        <f t="shared" si="84"/>
        <v>CUMPLE</v>
      </c>
    </row>
    <row r="124" spans="1:72" x14ac:dyDescent="0.25">
      <c r="A124" s="173"/>
      <c r="B124" s="220">
        <f t="shared" si="83"/>
        <v>99</v>
      </c>
      <c r="C124" s="180" t="s">
        <v>255</v>
      </c>
      <c r="D124" s="174" t="s">
        <v>258</v>
      </c>
      <c r="E124" s="65" t="s">
        <v>13</v>
      </c>
      <c r="F124" s="186">
        <f>(F123*0.4*1.75)*1.3</f>
        <v>35.917700000000004</v>
      </c>
      <c r="G124" s="247">
        <v>119126</v>
      </c>
      <c r="H124" s="227">
        <f t="shared" si="67"/>
        <v>4278731.9302000003</v>
      </c>
      <c r="I124" s="242">
        <v>117696</v>
      </c>
      <c r="J124" s="237" t="str">
        <f t="shared" si="68"/>
        <v>CUMPLE</v>
      </c>
      <c r="K124" s="242">
        <v>112574</v>
      </c>
      <c r="L124" s="237" t="str">
        <f t="shared" si="85"/>
        <v>CUMPLE</v>
      </c>
      <c r="M124" s="242">
        <v>115195</v>
      </c>
      <c r="N124" s="237" t="str">
        <f t="shared" si="85"/>
        <v>CUMPLE</v>
      </c>
      <c r="O124" s="242">
        <v>114645</v>
      </c>
      <c r="P124" s="237" t="str">
        <f t="shared" si="85"/>
        <v>CUMPLE</v>
      </c>
      <c r="Q124" s="242">
        <v>115867</v>
      </c>
      <c r="R124" s="237" t="str">
        <f t="shared" si="85"/>
        <v>CUMPLE</v>
      </c>
      <c r="S124" s="242">
        <v>114749</v>
      </c>
      <c r="T124" s="237" t="str">
        <f t="shared" si="85"/>
        <v>CUMPLE</v>
      </c>
      <c r="U124" s="268">
        <v>115433</v>
      </c>
      <c r="V124" s="267" t="str">
        <f t="shared" si="85"/>
        <v>CUMPLE</v>
      </c>
      <c r="W124" s="242">
        <v>111978</v>
      </c>
      <c r="X124" s="237" t="str">
        <f t="shared" si="85"/>
        <v>CUMPLE</v>
      </c>
      <c r="Y124" s="268">
        <v>116318</v>
      </c>
      <c r="Z124" s="267" t="str">
        <f t="shared" si="85"/>
        <v>CUMPLE</v>
      </c>
      <c r="AA124" s="242">
        <v>116148</v>
      </c>
      <c r="AB124" s="237" t="str">
        <f t="shared" si="85"/>
        <v>CUMPLE</v>
      </c>
      <c r="AC124" s="268">
        <v>107214</v>
      </c>
      <c r="AD124" s="267" t="str">
        <f t="shared" si="85"/>
        <v>CUMPLE</v>
      </c>
      <c r="AE124" s="242">
        <v>115564</v>
      </c>
      <c r="AF124" s="237" t="str">
        <f t="shared" si="85"/>
        <v>CUMPLE</v>
      </c>
      <c r="AG124" s="268">
        <v>114742</v>
      </c>
      <c r="AH124" s="267" t="str">
        <f t="shared" si="85"/>
        <v>CUMPLE</v>
      </c>
      <c r="AI124" s="268">
        <v>119126</v>
      </c>
      <c r="AJ124" s="267" t="str">
        <f t="shared" si="85"/>
        <v>CUMPLE</v>
      </c>
      <c r="AK124" s="242">
        <v>115874</v>
      </c>
      <c r="AL124" s="237" t="str">
        <f t="shared" si="85"/>
        <v>CUMPLE</v>
      </c>
      <c r="AM124" s="242">
        <v>114957</v>
      </c>
      <c r="AN124" s="237" t="str">
        <f t="shared" si="85"/>
        <v>CUMPLE</v>
      </c>
      <c r="AO124" s="268">
        <v>116517</v>
      </c>
      <c r="AP124" s="267" t="str">
        <f t="shared" si="85"/>
        <v>CUMPLE</v>
      </c>
      <c r="AQ124" s="242">
        <v>116124</v>
      </c>
      <c r="AR124" s="237" t="str">
        <f t="shared" si="85"/>
        <v>CUMPLE</v>
      </c>
      <c r="AS124" s="242">
        <v>114123</v>
      </c>
      <c r="AT124" s="237" t="str">
        <f t="shared" si="85"/>
        <v>CUMPLE</v>
      </c>
      <c r="AU124" s="242">
        <v>116362</v>
      </c>
      <c r="AV124" s="237" t="str">
        <f t="shared" si="85"/>
        <v>CUMPLE</v>
      </c>
      <c r="AW124" s="242">
        <v>116720</v>
      </c>
      <c r="AX124" s="237" t="str">
        <f t="shared" si="85"/>
        <v>CUMPLE</v>
      </c>
      <c r="AY124" s="242">
        <v>116350</v>
      </c>
      <c r="AZ124" s="237" t="str">
        <f t="shared" ref="AZ124:BT124" si="86">+IF((ISBLANK(AY124))=$H$11,"VACIO",IF(AND(AY124&lt;=$G124,AY124&lt;&gt;0),"CUMPLE","NO CUMPLE"))</f>
        <v>CUMPLE</v>
      </c>
      <c r="BA124" s="242">
        <v>112991</v>
      </c>
      <c r="BB124" s="237" t="str">
        <f t="shared" si="86"/>
        <v>CUMPLE</v>
      </c>
      <c r="BC124" s="242">
        <v>117789</v>
      </c>
      <c r="BD124" s="237" t="str">
        <f t="shared" si="86"/>
        <v>CUMPLE</v>
      </c>
      <c r="BE124" s="268">
        <v>118054</v>
      </c>
      <c r="BF124" s="267" t="str">
        <f t="shared" si="86"/>
        <v>CUMPLE</v>
      </c>
      <c r="BG124" s="242">
        <v>118500</v>
      </c>
      <c r="BH124" s="237" t="str">
        <f t="shared" si="86"/>
        <v>CUMPLE</v>
      </c>
      <c r="BI124" s="272">
        <v>115409</v>
      </c>
      <c r="BJ124" s="237" t="str">
        <f t="shared" si="86"/>
        <v>CUMPLE</v>
      </c>
      <c r="BK124" s="268">
        <v>0</v>
      </c>
      <c r="BL124" s="267" t="str">
        <f t="shared" si="86"/>
        <v>NO CUMPLE</v>
      </c>
      <c r="BM124" s="242">
        <v>116219</v>
      </c>
      <c r="BN124" s="237" t="str">
        <f t="shared" si="86"/>
        <v>CUMPLE</v>
      </c>
      <c r="BO124" s="268">
        <v>114983</v>
      </c>
      <c r="BP124" s="267" t="str">
        <f t="shared" si="86"/>
        <v>CUMPLE</v>
      </c>
      <c r="BQ124" s="242">
        <v>114957</v>
      </c>
      <c r="BR124" s="237" t="str">
        <f t="shared" si="86"/>
        <v>CUMPLE</v>
      </c>
      <c r="BS124" s="242">
        <v>115382</v>
      </c>
      <c r="BT124" s="237" t="str">
        <f t="shared" si="86"/>
        <v>CUMPLE</v>
      </c>
    </row>
    <row r="125" spans="1:72" x14ac:dyDescent="0.25">
      <c r="A125" s="173"/>
      <c r="B125" s="201"/>
      <c r="C125" s="202" t="s">
        <v>4</v>
      </c>
      <c r="D125" s="214" t="s">
        <v>193</v>
      </c>
      <c r="E125" s="203" t="s">
        <v>5</v>
      </c>
      <c r="F125" s="198"/>
      <c r="G125" s="249"/>
      <c r="H125" s="224"/>
      <c r="I125" s="242"/>
      <c r="J125" s="237"/>
      <c r="K125" s="242"/>
      <c r="L125" s="237"/>
      <c r="M125" s="242"/>
      <c r="N125" s="237"/>
      <c r="O125" s="242"/>
      <c r="P125" s="237"/>
      <c r="Q125" s="242" t="s">
        <v>464</v>
      </c>
      <c r="R125" s="237"/>
      <c r="S125" s="242"/>
      <c r="T125" s="237"/>
      <c r="U125" s="268"/>
      <c r="V125" s="267"/>
      <c r="W125" s="242"/>
      <c r="X125" s="237"/>
      <c r="Y125" s="268" t="s">
        <v>464</v>
      </c>
      <c r="Z125" s="267"/>
      <c r="AA125" s="242"/>
      <c r="AB125" s="237"/>
      <c r="AC125" s="268"/>
      <c r="AD125" s="267"/>
      <c r="AE125" s="242"/>
      <c r="AF125" s="237"/>
      <c r="AG125" s="268"/>
      <c r="AH125" s="267"/>
      <c r="AI125" s="268"/>
      <c r="AJ125" s="267"/>
      <c r="AK125" s="242"/>
      <c r="AL125" s="237"/>
      <c r="AM125" s="242"/>
      <c r="AN125" s="237"/>
      <c r="AO125" s="268"/>
      <c r="AP125" s="267"/>
      <c r="AQ125" s="242"/>
      <c r="AR125" s="237"/>
      <c r="AS125" s="242"/>
      <c r="AT125" s="237"/>
      <c r="AU125" s="242"/>
      <c r="AV125" s="237"/>
      <c r="AW125" s="242"/>
      <c r="AX125" s="237"/>
      <c r="AY125" s="242"/>
      <c r="AZ125" s="237"/>
      <c r="BA125" s="242"/>
      <c r="BB125" s="237"/>
      <c r="BC125" s="242"/>
      <c r="BD125" s="237"/>
      <c r="BE125" s="268"/>
      <c r="BF125" s="267"/>
      <c r="BG125" s="242"/>
      <c r="BH125" s="237"/>
      <c r="BI125" s="272"/>
      <c r="BJ125" s="237"/>
      <c r="BK125" s="268"/>
      <c r="BL125" s="267"/>
      <c r="BM125" s="242"/>
      <c r="BN125" s="237"/>
      <c r="BO125" s="268"/>
      <c r="BP125" s="267"/>
      <c r="BQ125" s="242"/>
      <c r="BR125" s="237"/>
      <c r="BS125" s="242" t="s">
        <v>464</v>
      </c>
      <c r="BT125" s="237"/>
    </row>
    <row r="126" spans="1:72" x14ac:dyDescent="0.25">
      <c r="A126" s="173"/>
      <c r="B126" s="220">
        <f>+B124+1</f>
        <v>100</v>
      </c>
      <c r="C126" s="180">
        <v>15315</v>
      </c>
      <c r="D126" s="174" t="s">
        <v>194</v>
      </c>
      <c r="E126" s="65" t="s">
        <v>16</v>
      </c>
      <c r="F126" s="65">
        <v>270</v>
      </c>
      <c r="G126" s="247">
        <v>80143</v>
      </c>
      <c r="H126" s="227">
        <f t="shared" si="67"/>
        <v>21638610</v>
      </c>
      <c r="I126" s="242">
        <v>79181</v>
      </c>
      <c r="J126" s="237" t="str">
        <f t="shared" si="68"/>
        <v>CUMPLE</v>
      </c>
      <c r="K126" s="242">
        <v>75735</v>
      </c>
      <c r="L126" s="237" t="str">
        <f t="shared" ref="L126:AZ133" si="87">+IF((ISBLANK(K126))=$H$11,"VACIO",IF(AND(K126&lt;=$G126,K126&lt;&gt;0),"CUMPLE","NO CUMPLE"))</f>
        <v>CUMPLE</v>
      </c>
      <c r="M126" s="242">
        <v>77498</v>
      </c>
      <c r="N126" s="237" t="str">
        <f t="shared" si="87"/>
        <v>CUMPLE</v>
      </c>
      <c r="O126" s="242">
        <v>77128</v>
      </c>
      <c r="P126" s="237" t="str">
        <f t="shared" si="87"/>
        <v>CUMPLE</v>
      </c>
      <c r="Q126" s="242">
        <v>77950</v>
      </c>
      <c r="R126" s="237" t="str">
        <f t="shared" si="87"/>
        <v>CUMPLE</v>
      </c>
      <c r="S126" s="242">
        <v>77198</v>
      </c>
      <c r="T126" s="237" t="str">
        <f t="shared" si="87"/>
        <v>CUMPLE</v>
      </c>
      <c r="U126" s="268">
        <v>77659</v>
      </c>
      <c r="V126" s="267" t="str">
        <f t="shared" si="87"/>
        <v>CUMPLE</v>
      </c>
      <c r="W126" s="242">
        <v>75334</v>
      </c>
      <c r="X126" s="237" t="str">
        <f t="shared" si="87"/>
        <v>CUMPLE</v>
      </c>
      <c r="Y126" s="268">
        <v>78254</v>
      </c>
      <c r="Z126" s="267" t="str">
        <f t="shared" si="87"/>
        <v>CUMPLE</v>
      </c>
      <c r="AA126" s="242">
        <v>78139</v>
      </c>
      <c r="AB126" s="237" t="str">
        <f t="shared" si="87"/>
        <v>CUMPLE</v>
      </c>
      <c r="AC126" s="268">
        <v>72129</v>
      </c>
      <c r="AD126" s="267" t="str">
        <f t="shared" si="87"/>
        <v>CUMPLE</v>
      </c>
      <c r="AE126" s="242">
        <v>77747</v>
      </c>
      <c r="AF126" s="237" t="str">
        <f t="shared" si="87"/>
        <v>CUMPLE</v>
      </c>
      <c r="AG126" s="268">
        <v>77194</v>
      </c>
      <c r="AH126" s="267" t="str">
        <f t="shared" si="87"/>
        <v>CUMPLE</v>
      </c>
      <c r="AI126" s="268">
        <v>80143</v>
      </c>
      <c r="AJ126" s="267" t="str">
        <f t="shared" si="87"/>
        <v>CUMPLE</v>
      </c>
      <c r="AK126" s="242">
        <v>77955</v>
      </c>
      <c r="AL126" s="237" t="str">
        <f t="shared" si="87"/>
        <v>CUMPLE</v>
      </c>
      <c r="AM126" s="242">
        <v>77338</v>
      </c>
      <c r="AN126" s="237" t="str">
        <f t="shared" si="87"/>
        <v>CUMPLE</v>
      </c>
      <c r="AO126" s="268">
        <v>78387</v>
      </c>
      <c r="AP126" s="267" t="str">
        <f t="shared" si="87"/>
        <v>CUMPLE</v>
      </c>
      <c r="AQ126" s="242">
        <v>78123</v>
      </c>
      <c r="AR126" s="237" t="str">
        <f t="shared" si="87"/>
        <v>CUMPLE</v>
      </c>
      <c r="AS126" s="242">
        <v>76777</v>
      </c>
      <c r="AT126" s="237" t="str">
        <f t="shared" si="87"/>
        <v>CUMPLE</v>
      </c>
      <c r="AU126" s="242">
        <v>78284</v>
      </c>
      <c r="AV126" s="237" t="str">
        <f t="shared" si="87"/>
        <v>CUMPLE</v>
      </c>
      <c r="AW126" s="242">
        <v>78524</v>
      </c>
      <c r="AX126" s="237" t="str">
        <f t="shared" si="87"/>
        <v>CUMPLE</v>
      </c>
      <c r="AY126" s="242">
        <v>78276</v>
      </c>
      <c r="AZ126" s="237" t="str">
        <f t="shared" si="87"/>
        <v>CUMPLE</v>
      </c>
      <c r="BA126" s="242">
        <v>76015</v>
      </c>
      <c r="BB126" s="237" t="str">
        <f t="shared" ref="BB126:BT132" si="88">+IF((ISBLANK(BA126))=$H$11,"VACIO",IF(AND(BA126&lt;=$G126,BA126&lt;&gt;0),"CUMPLE","NO CUMPLE"))</f>
        <v>CUMPLE</v>
      </c>
      <c r="BC126" s="242">
        <v>79243</v>
      </c>
      <c r="BD126" s="237" t="str">
        <f t="shared" si="88"/>
        <v>CUMPLE</v>
      </c>
      <c r="BE126" s="268">
        <v>79422</v>
      </c>
      <c r="BF126" s="267" t="str">
        <f t="shared" si="88"/>
        <v>CUMPLE</v>
      </c>
      <c r="BG126" s="242">
        <v>80143</v>
      </c>
      <c r="BH126" s="237" t="str">
        <f t="shared" si="88"/>
        <v>CUMPLE</v>
      </c>
      <c r="BI126" s="272">
        <v>77643</v>
      </c>
      <c r="BJ126" s="237" t="str">
        <f t="shared" si="88"/>
        <v>CUMPLE</v>
      </c>
      <c r="BK126" s="268">
        <v>0</v>
      </c>
      <c r="BL126" s="267" t="str">
        <f t="shared" si="88"/>
        <v>NO CUMPLE</v>
      </c>
      <c r="BM126" s="242">
        <v>78188</v>
      </c>
      <c r="BN126" s="237" t="str">
        <f t="shared" si="88"/>
        <v>CUMPLE</v>
      </c>
      <c r="BO126" s="268">
        <v>77356</v>
      </c>
      <c r="BP126" s="267" t="str">
        <f t="shared" si="88"/>
        <v>CUMPLE</v>
      </c>
      <c r="BQ126" s="242">
        <v>77338</v>
      </c>
      <c r="BR126" s="237" t="str">
        <f t="shared" si="88"/>
        <v>CUMPLE</v>
      </c>
      <c r="BS126" s="242">
        <v>77624</v>
      </c>
      <c r="BT126" s="237" t="str">
        <f t="shared" si="88"/>
        <v>CUMPLE</v>
      </c>
    </row>
    <row r="127" spans="1:72" x14ac:dyDescent="0.25">
      <c r="A127" s="173"/>
      <c r="B127" s="220">
        <f>+B126+1</f>
        <v>101</v>
      </c>
      <c r="C127" s="180">
        <v>10563</v>
      </c>
      <c r="D127" s="174" t="s">
        <v>195</v>
      </c>
      <c r="E127" s="65" t="s">
        <v>33</v>
      </c>
      <c r="F127" s="65">
        <v>35</v>
      </c>
      <c r="G127" s="247">
        <v>468355</v>
      </c>
      <c r="H127" s="227">
        <f t="shared" si="67"/>
        <v>16392425</v>
      </c>
      <c r="I127" s="242">
        <v>462734</v>
      </c>
      <c r="J127" s="237" t="str">
        <f t="shared" si="68"/>
        <v>CUMPLE</v>
      </c>
      <c r="K127" s="242">
        <v>442595</v>
      </c>
      <c r="L127" s="237" t="str">
        <f t="shared" si="87"/>
        <v>CUMPLE</v>
      </c>
      <c r="M127" s="242">
        <v>452899</v>
      </c>
      <c r="N127" s="237" t="str">
        <f t="shared" si="87"/>
        <v>CUMPLE</v>
      </c>
      <c r="O127" s="242">
        <v>450738</v>
      </c>
      <c r="P127" s="237" t="str">
        <f t="shared" si="87"/>
        <v>CUMPLE</v>
      </c>
      <c r="Q127" s="242">
        <v>455541</v>
      </c>
      <c r="R127" s="237" t="str">
        <f t="shared" si="87"/>
        <v>CUMPLE</v>
      </c>
      <c r="S127" s="242">
        <v>451146</v>
      </c>
      <c r="T127" s="237" t="str">
        <f t="shared" si="87"/>
        <v>CUMPLE</v>
      </c>
      <c r="U127" s="268">
        <v>453836</v>
      </c>
      <c r="V127" s="267" t="str">
        <f t="shared" si="87"/>
        <v>CUMPLE</v>
      </c>
      <c r="W127" s="242">
        <v>440254</v>
      </c>
      <c r="X127" s="237" t="str">
        <f t="shared" si="87"/>
        <v>CUMPLE</v>
      </c>
      <c r="Y127" s="268">
        <v>457316</v>
      </c>
      <c r="Z127" s="267" t="str">
        <f t="shared" si="87"/>
        <v>CUMPLE</v>
      </c>
      <c r="AA127" s="242">
        <v>456646</v>
      </c>
      <c r="AB127" s="237" t="str">
        <f t="shared" si="87"/>
        <v>CUMPLE</v>
      </c>
      <c r="AC127" s="268">
        <v>421520</v>
      </c>
      <c r="AD127" s="267" t="str">
        <f t="shared" si="87"/>
        <v>CUMPLE</v>
      </c>
      <c r="AE127" s="242">
        <v>454351</v>
      </c>
      <c r="AF127" s="237" t="str">
        <f t="shared" si="87"/>
        <v>CUMPLE</v>
      </c>
      <c r="AG127" s="268">
        <v>451120</v>
      </c>
      <c r="AH127" s="267" t="str">
        <f t="shared" si="87"/>
        <v>CUMPLE</v>
      </c>
      <c r="AI127" s="268">
        <v>468355</v>
      </c>
      <c r="AJ127" s="267" t="str">
        <f t="shared" si="87"/>
        <v>CUMPLE</v>
      </c>
      <c r="AK127" s="242">
        <v>455569</v>
      </c>
      <c r="AL127" s="237" t="str">
        <f t="shared" si="87"/>
        <v>CUMPLE</v>
      </c>
      <c r="AM127" s="242">
        <v>451963</v>
      </c>
      <c r="AN127" s="237" t="str">
        <f t="shared" si="87"/>
        <v>CUMPLE</v>
      </c>
      <c r="AO127" s="268">
        <v>458098</v>
      </c>
      <c r="AP127" s="267" t="str">
        <f t="shared" si="87"/>
        <v>CUMPLE</v>
      </c>
      <c r="AQ127" s="242">
        <v>456552</v>
      </c>
      <c r="AR127" s="237" t="str">
        <f t="shared" si="87"/>
        <v>CUMPLE</v>
      </c>
      <c r="AS127" s="242">
        <v>448684</v>
      </c>
      <c r="AT127" s="237" t="str">
        <f t="shared" si="87"/>
        <v>CUMPLE</v>
      </c>
      <c r="AU127" s="242">
        <v>457489</v>
      </c>
      <c r="AV127" s="237" t="str">
        <f t="shared" si="87"/>
        <v>CUMPLE</v>
      </c>
      <c r="AW127" s="242">
        <v>458894</v>
      </c>
      <c r="AX127" s="237" t="str">
        <f t="shared" si="87"/>
        <v>CUMPLE</v>
      </c>
      <c r="AY127" s="242">
        <v>457442</v>
      </c>
      <c r="AZ127" s="237" t="str">
        <f t="shared" si="87"/>
        <v>CUMPLE</v>
      </c>
      <c r="BA127" s="242">
        <v>444234</v>
      </c>
      <c r="BB127" s="237" t="str">
        <f t="shared" si="88"/>
        <v>CUMPLE</v>
      </c>
      <c r="BC127" s="242">
        <v>463097</v>
      </c>
      <c r="BD127" s="237" t="str">
        <f t="shared" si="88"/>
        <v>CUMPLE</v>
      </c>
      <c r="BE127" s="268">
        <v>464140</v>
      </c>
      <c r="BF127" s="267" t="str">
        <f t="shared" si="88"/>
        <v>CUMPLE</v>
      </c>
      <c r="BG127" s="242">
        <v>468355</v>
      </c>
      <c r="BH127" s="237" t="str">
        <f t="shared" si="88"/>
        <v>CUMPLE</v>
      </c>
      <c r="BI127" s="272">
        <v>453742</v>
      </c>
      <c r="BJ127" s="237" t="str">
        <f t="shared" si="88"/>
        <v>CUMPLE</v>
      </c>
      <c r="BK127" s="268">
        <v>0</v>
      </c>
      <c r="BL127" s="267" t="str">
        <f t="shared" si="88"/>
        <v>NO CUMPLE</v>
      </c>
      <c r="BM127" s="242">
        <v>456927</v>
      </c>
      <c r="BN127" s="237" t="str">
        <f t="shared" si="88"/>
        <v>CUMPLE</v>
      </c>
      <c r="BO127" s="268">
        <v>452070</v>
      </c>
      <c r="BP127" s="267" t="str">
        <f t="shared" si="88"/>
        <v>CUMPLE</v>
      </c>
      <c r="BQ127" s="242">
        <v>451963</v>
      </c>
      <c r="BR127" s="237" t="str">
        <f t="shared" si="88"/>
        <v>CUMPLE</v>
      </c>
      <c r="BS127" s="242">
        <v>453635</v>
      </c>
      <c r="BT127" s="237" t="str">
        <f t="shared" si="88"/>
        <v>CUMPLE</v>
      </c>
    </row>
    <row r="128" spans="1:72" x14ac:dyDescent="0.25">
      <c r="A128" s="173"/>
      <c r="B128" s="220">
        <f t="shared" ref="B128:B150" si="89">+B127+1</f>
        <v>102</v>
      </c>
      <c r="C128" s="180">
        <v>11046</v>
      </c>
      <c r="D128" s="174" t="s">
        <v>212</v>
      </c>
      <c r="E128" s="65" t="s">
        <v>33</v>
      </c>
      <c r="F128" s="65">
        <v>26</v>
      </c>
      <c r="G128" s="247">
        <v>841076</v>
      </c>
      <c r="H128" s="227">
        <f t="shared" si="67"/>
        <v>21867976</v>
      </c>
      <c r="I128" s="242">
        <v>830983</v>
      </c>
      <c r="J128" s="237" t="str">
        <f t="shared" si="68"/>
        <v>CUMPLE</v>
      </c>
      <c r="K128" s="242">
        <v>794816</v>
      </c>
      <c r="L128" s="237" t="str">
        <f t="shared" si="87"/>
        <v>CUMPLE</v>
      </c>
      <c r="M128" s="242">
        <v>813320</v>
      </c>
      <c r="N128" s="237" t="str">
        <f t="shared" si="87"/>
        <v>CUMPLE</v>
      </c>
      <c r="O128" s="242">
        <v>809439</v>
      </c>
      <c r="P128" s="237" t="str">
        <f t="shared" si="87"/>
        <v>CUMPLE</v>
      </c>
      <c r="Q128" s="242">
        <v>818064</v>
      </c>
      <c r="R128" s="237" t="str">
        <f t="shared" si="87"/>
        <v>CUMPLE</v>
      </c>
      <c r="S128" s="242">
        <v>810172</v>
      </c>
      <c r="T128" s="237" t="str">
        <f t="shared" si="87"/>
        <v>CUMPLE</v>
      </c>
      <c r="U128" s="268">
        <v>815003</v>
      </c>
      <c r="V128" s="267" t="str">
        <f t="shared" si="87"/>
        <v>CUMPLE</v>
      </c>
      <c r="W128" s="242">
        <v>790611</v>
      </c>
      <c r="X128" s="237" t="str">
        <f t="shared" si="87"/>
        <v>CUMPLE</v>
      </c>
      <c r="Y128" s="268">
        <v>821253</v>
      </c>
      <c r="Z128" s="267" t="str">
        <f t="shared" si="87"/>
        <v>CUMPLE</v>
      </c>
      <c r="AA128" s="242">
        <v>820049</v>
      </c>
      <c r="AB128" s="237" t="str">
        <f t="shared" si="87"/>
        <v>CUMPLE</v>
      </c>
      <c r="AC128" s="268">
        <v>756969</v>
      </c>
      <c r="AD128" s="267" t="str">
        <f t="shared" si="87"/>
        <v>CUMPLE</v>
      </c>
      <c r="AE128" s="242">
        <v>815928</v>
      </c>
      <c r="AF128" s="237" t="str">
        <f t="shared" si="87"/>
        <v>CUMPLE</v>
      </c>
      <c r="AG128" s="268">
        <v>810124</v>
      </c>
      <c r="AH128" s="267" t="str">
        <f t="shared" si="87"/>
        <v>CUMPLE</v>
      </c>
      <c r="AI128" s="268">
        <v>841076</v>
      </c>
      <c r="AJ128" s="267" t="str">
        <f t="shared" si="87"/>
        <v>CUMPLE</v>
      </c>
      <c r="AK128" s="242">
        <v>818115</v>
      </c>
      <c r="AL128" s="237" t="str">
        <f t="shared" si="87"/>
        <v>CUMPLE</v>
      </c>
      <c r="AM128" s="242">
        <v>811638</v>
      </c>
      <c r="AN128" s="237" t="str">
        <f t="shared" si="87"/>
        <v>CUMPLE</v>
      </c>
      <c r="AO128" s="268">
        <v>822656</v>
      </c>
      <c r="AP128" s="267" t="str">
        <f t="shared" si="87"/>
        <v>CUMPLE</v>
      </c>
      <c r="AQ128" s="242">
        <v>819881</v>
      </c>
      <c r="AR128" s="237" t="str">
        <f t="shared" si="87"/>
        <v>CUMPLE</v>
      </c>
      <c r="AS128" s="242">
        <v>805751</v>
      </c>
      <c r="AT128" s="237" t="str">
        <f t="shared" si="87"/>
        <v>CUMPLE</v>
      </c>
      <c r="AU128" s="242">
        <v>821563</v>
      </c>
      <c r="AV128" s="237" t="str">
        <f t="shared" si="87"/>
        <v>CUMPLE</v>
      </c>
      <c r="AW128" s="242">
        <v>824086</v>
      </c>
      <c r="AX128" s="237" t="str">
        <f t="shared" si="87"/>
        <v>CUMPLE</v>
      </c>
      <c r="AY128" s="242">
        <v>821479</v>
      </c>
      <c r="AZ128" s="237" t="str">
        <f t="shared" si="87"/>
        <v>CUMPLE</v>
      </c>
      <c r="BA128" s="242">
        <v>797760</v>
      </c>
      <c r="BB128" s="237" t="str">
        <f t="shared" si="88"/>
        <v>CUMPLE</v>
      </c>
      <c r="BC128" s="242">
        <v>831633</v>
      </c>
      <c r="BD128" s="237" t="str">
        <f t="shared" si="88"/>
        <v>CUMPLE</v>
      </c>
      <c r="BE128" s="268">
        <v>833506</v>
      </c>
      <c r="BF128" s="267" t="str">
        <f t="shared" si="88"/>
        <v>CUMPLE</v>
      </c>
      <c r="BG128" s="242">
        <v>841076</v>
      </c>
      <c r="BH128" s="237" t="str">
        <f t="shared" si="88"/>
        <v>CUMPLE</v>
      </c>
      <c r="BI128" s="272">
        <v>814834</v>
      </c>
      <c r="BJ128" s="237" t="str">
        <f t="shared" si="88"/>
        <v>CUMPLE</v>
      </c>
      <c r="BK128" s="268">
        <v>0</v>
      </c>
      <c r="BL128" s="267" t="str">
        <f t="shared" si="88"/>
        <v>NO CUMPLE</v>
      </c>
      <c r="BM128" s="242">
        <v>820554</v>
      </c>
      <c r="BN128" s="237" t="str">
        <f t="shared" si="88"/>
        <v>CUMPLE</v>
      </c>
      <c r="BO128" s="268">
        <v>811831</v>
      </c>
      <c r="BP128" s="267" t="str">
        <f t="shared" si="88"/>
        <v>CUMPLE</v>
      </c>
      <c r="BQ128" s="242">
        <v>811638</v>
      </c>
      <c r="BR128" s="237" t="str">
        <f t="shared" si="88"/>
        <v>CUMPLE</v>
      </c>
      <c r="BS128" s="242">
        <v>814641</v>
      </c>
      <c r="BT128" s="237" t="str">
        <f t="shared" si="88"/>
        <v>CUMPLE</v>
      </c>
    </row>
    <row r="129" spans="1:72" x14ac:dyDescent="0.25">
      <c r="A129" s="173"/>
      <c r="B129" s="220">
        <f t="shared" si="89"/>
        <v>103</v>
      </c>
      <c r="C129" s="180" t="s">
        <v>360</v>
      </c>
      <c r="D129" s="174" t="s">
        <v>272</v>
      </c>
      <c r="E129" s="65" t="s">
        <v>33</v>
      </c>
      <c r="F129" s="65">
        <v>6</v>
      </c>
      <c r="G129" s="247">
        <v>1213917</v>
      </c>
      <c r="H129" s="227">
        <f t="shared" si="67"/>
        <v>7283502</v>
      </c>
      <c r="I129" s="242">
        <v>1199349</v>
      </c>
      <c r="J129" s="237" t="str">
        <f t="shared" si="68"/>
        <v>CUMPLE</v>
      </c>
      <c r="K129" s="242">
        <v>1147151</v>
      </c>
      <c r="L129" s="237" t="str">
        <f t="shared" si="87"/>
        <v>CUMPLE</v>
      </c>
      <c r="M129" s="242">
        <v>1173858</v>
      </c>
      <c r="N129" s="237" t="str">
        <f t="shared" si="87"/>
        <v>CUMPLE</v>
      </c>
      <c r="O129" s="242">
        <v>1168255</v>
      </c>
      <c r="P129" s="237" t="str">
        <f t="shared" si="87"/>
        <v>CUMPLE</v>
      </c>
      <c r="Q129" s="242">
        <v>1180704</v>
      </c>
      <c r="R129" s="237" t="str">
        <f t="shared" si="87"/>
        <v>CUMPLE</v>
      </c>
      <c r="S129" s="242">
        <v>1169313</v>
      </c>
      <c r="T129" s="237" t="str">
        <f t="shared" si="87"/>
        <v>CUMPLE</v>
      </c>
      <c r="U129" s="268">
        <v>1176286</v>
      </c>
      <c r="V129" s="267" t="str">
        <f t="shared" si="87"/>
        <v>CUMPLE</v>
      </c>
      <c r="W129" s="242">
        <v>1141082</v>
      </c>
      <c r="X129" s="237" t="str">
        <f t="shared" si="87"/>
        <v>CUMPLE</v>
      </c>
      <c r="Y129" s="268">
        <v>1185306</v>
      </c>
      <c r="Z129" s="267" t="str">
        <f t="shared" si="87"/>
        <v>CUMPLE</v>
      </c>
      <c r="AA129" s="242">
        <v>1183569</v>
      </c>
      <c r="AB129" s="237" t="str">
        <f t="shared" si="87"/>
        <v>CUMPLE</v>
      </c>
      <c r="AC129" s="268">
        <v>1092527</v>
      </c>
      <c r="AD129" s="267" t="str">
        <f t="shared" si="87"/>
        <v>CUMPLE</v>
      </c>
      <c r="AE129" s="242">
        <v>1177621</v>
      </c>
      <c r="AF129" s="237" t="str">
        <f t="shared" si="87"/>
        <v>CUMPLE</v>
      </c>
      <c r="AG129" s="268">
        <v>1169245</v>
      </c>
      <c r="AH129" s="267" t="str">
        <f t="shared" si="87"/>
        <v>CUMPLE</v>
      </c>
      <c r="AI129" s="268">
        <v>1213917</v>
      </c>
      <c r="AJ129" s="267" t="str">
        <f t="shared" si="87"/>
        <v>CUMPLE</v>
      </c>
      <c r="AK129" s="242">
        <v>1180777</v>
      </c>
      <c r="AL129" s="237" t="str">
        <f t="shared" si="87"/>
        <v>CUMPLE</v>
      </c>
      <c r="AM129" s="242">
        <v>1171430</v>
      </c>
      <c r="AN129" s="237" t="str">
        <f t="shared" si="87"/>
        <v>CUMPLE</v>
      </c>
      <c r="AO129" s="268">
        <v>1187332</v>
      </c>
      <c r="AP129" s="267" t="str">
        <f t="shared" si="87"/>
        <v>CUMPLE</v>
      </c>
      <c r="AQ129" s="242">
        <v>1183326</v>
      </c>
      <c r="AR129" s="237" t="str">
        <f t="shared" si="87"/>
        <v>CUMPLE</v>
      </c>
      <c r="AS129" s="242">
        <v>1162932</v>
      </c>
      <c r="AT129" s="237" t="str">
        <f t="shared" si="87"/>
        <v>CUMPLE</v>
      </c>
      <c r="AU129" s="242">
        <v>1185754</v>
      </c>
      <c r="AV129" s="237" t="str">
        <f t="shared" si="87"/>
        <v>CUMPLE</v>
      </c>
      <c r="AW129" s="242">
        <v>1189396</v>
      </c>
      <c r="AX129" s="237" t="str">
        <f t="shared" si="87"/>
        <v>CUMPLE</v>
      </c>
      <c r="AY129" s="242">
        <v>1185633</v>
      </c>
      <c r="AZ129" s="237" t="str">
        <f t="shared" si="87"/>
        <v>CUMPLE</v>
      </c>
      <c r="BA129" s="242">
        <v>1151400</v>
      </c>
      <c r="BB129" s="237" t="str">
        <f t="shared" si="88"/>
        <v>CUMPLE</v>
      </c>
      <c r="BC129" s="242">
        <v>1200289</v>
      </c>
      <c r="BD129" s="237" t="str">
        <f t="shared" si="88"/>
        <v>CUMPLE</v>
      </c>
      <c r="BE129" s="268">
        <v>1202992</v>
      </c>
      <c r="BF129" s="267" t="str">
        <f t="shared" si="88"/>
        <v>CUMPLE</v>
      </c>
      <c r="BG129" s="242">
        <v>1213917</v>
      </c>
      <c r="BH129" s="237" t="str">
        <f t="shared" si="88"/>
        <v>CUMPLE</v>
      </c>
      <c r="BI129" s="272">
        <v>1176043</v>
      </c>
      <c r="BJ129" s="237" t="str">
        <f t="shared" si="88"/>
        <v>CUMPLE</v>
      </c>
      <c r="BK129" s="268">
        <v>0</v>
      </c>
      <c r="BL129" s="267" t="str">
        <f t="shared" si="88"/>
        <v>NO CUMPLE</v>
      </c>
      <c r="BM129" s="242">
        <v>1184297</v>
      </c>
      <c r="BN129" s="237" t="str">
        <f t="shared" si="88"/>
        <v>CUMPLE</v>
      </c>
      <c r="BO129" s="268">
        <v>1171709</v>
      </c>
      <c r="BP129" s="267" t="str">
        <f t="shared" si="88"/>
        <v>CUMPLE</v>
      </c>
      <c r="BQ129" s="242">
        <v>1171430</v>
      </c>
      <c r="BR129" s="237" t="str">
        <f t="shared" si="88"/>
        <v>CUMPLE</v>
      </c>
      <c r="BS129" s="242">
        <v>1175764</v>
      </c>
      <c r="BT129" s="237" t="str">
        <f t="shared" si="88"/>
        <v>CUMPLE</v>
      </c>
    </row>
    <row r="130" spans="1:72" x14ac:dyDescent="0.25">
      <c r="A130" s="173"/>
      <c r="B130" s="220">
        <f t="shared" si="89"/>
        <v>104</v>
      </c>
      <c r="C130" s="180" t="s">
        <v>360</v>
      </c>
      <c r="D130" s="174" t="s">
        <v>273</v>
      </c>
      <c r="E130" s="65" t="s">
        <v>33</v>
      </c>
      <c r="F130" s="65">
        <v>14</v>
      </c>
      <c r="G130" s="247">
        <v>1549859</v>
      </c>
      <c r="H130" s="227">
        <f t="shared" si="67"/>
        <v>21698026</v>
      </c>
      <c r="I130" s="242">
        <v>1531260</v>
      </c>
      <c r="J130" s="237" t="str">
        <f t="shared" si="68"/>
        <v>CUMPLE</v>
      </c>
      <c r="K130" s="242">
        <v>1464616</v>
      </c>
      <c r="L130" s="237" t="str">
        <f t="shared" si="87"/>
        <v>CUMPLE</v>
      </c>
      <c r="M130" s="242">
        <v>1498714</v>
      </c>
      <c r="N130" s="237" t="str">
        <f t="shared" si="87"/>
        <v>CUMPLE</v>
      </c>
      <c r="O130" s="242">
        <v>1491560</v>
      </c>
      <c r="P130" s="237" t="str">
        <f t="shared" si="87"/>
        <v>CUMPLE</v>
      </c>
      <c r="Q130" s="242">
        <v>1507455</v>
      </c>
      <c r="R130" s="237" t="str">
        <f t="shared" si="87"/>
        <v>CUMPLE</v>
      </c>
      <c r="S130" s="242">
        <v>1492911</v>
      </c>
      <c r="T130" s="237" t="str">
        <f t="shared" si="87"/>
        <v>CUMPLE</v>
      </c>
      <c r="U130" s="268">
        <v>1501813</v>
      </c>
      <c r="V130" s="267" t="str">
        <f t="shared" si="87"/>
        <v>CUMPLE</v>
      </c>
      <c r="W130" s="242">
        <v>1456867</v>
      </c>
      <c r="X130" s="237" t="str">
        <f t="shared" si="87"/>
        <v>CUMPLE</v>
      </c>
      <c r="Y130" s="268">
        <v>1513330</v>
      </c>
      <c r="Z130" s="267" t="str">
        <f t="shared" si="87"/>
        <v>CUMPLE</v>
      </c>
      <c r="AA130" s="242">
        <v>1511113</v>
      </c>
      <c r="AB130" s="237" t="str">
        <f t="shared" si="87"/>
        <v>CUMPLE</v>
      </c>
      <c r="AC130" s="268">
        <v>1394875</v>
      </c>
      <c r="AD130" s="267" t="str">
        <f t="shared" si="87"/>
        <v>CUMPLE</v>
      </c>
      <c r="AE130" s="242">
        <v>1503518</v>
      </c>
      <c r="AF130" s="237" t="str">
        <f t="shared" si="87"/>
        <v>CUMPLE</v>
      </c>
      <c r="AG130" s="268">
        <v>1492824</v>
      </c>
      <c r="AH130" s="267" t="str">
        <f t="shared" si="87"/>
        <v>CUMPLE</v>
      </c>
      <c r="AI130" s="268">
        <v>1549859</v>
      </c>
      <c r="AJ130" s="267" t="str">
        <f t="shared" si="87"/>
        <v>CUMPLE</v>
      </c>
      <c r="AK130" s="242">
        <v>1507548</v>
      </c>
      <c r="AL130" s="237" t="str">
        <f t="shared" si="87"/>
        <v>CUMPLE</v>
      </c>
      <c r="AM130" s="242">
        <v>1495614</v>
      </c>
      <c r="AN130" s="237" t="str">
        <f t="shared" si="87"/>
        <v>CUMPLE</v>
      </c>
      <c r="AO130" s="268">
        <v>1515917</v>
      </c>
      <c r="AP130" s="267" t="str">
        <f t="shared" si="87"/>
        <v>CUMPLE</v>
      </c>
      <c r="AQ130" s="242">
        <v>1513902</v>
      </c>
      <c r="AR130" s="237" t="str">
        <f t="shared" si="87"/>
        <v>CUMPLE</v>
      </c>
      <c r="AS130" s="242">
        <v>1484765</v>
      </c>
      <c r="AT130" s="237" t="str">
        <f t="shared" si="87"/>
        <v>CUMPLE</v>
      </c>
      <c r="AU130" s="242">
        <v>1513902</v>
      </c>
      <c r="AV130" s="237" t="str">
        <f t="shared" si="87"/>
        <v>CUMPLE</v>
      </c>
      <c r="AW130" s="242">
        <v>1518552</v>
      </c>
      <c r="AX130" s="237" t="str">
        <f t="shared" si="87"/>
        <v>CUMPLE</v>
      </c>
      <c r="AY130" s="242">
        <v>1513747</v>
      </c>
      <c r="AZ130" s="237" t="str">
        <f t="shared" si="87"/>
        <v>CUMPLE</v>
      </c>
      <c r="BA130" s="242">
        <v>1470041</v>
      </c>
      <c r="BB130" s="237" t="str">
        <f t="shared" si="88"/>
        <v>CUMPLE</v>
      </c>
      <c r="BC130" s="242">
        <v>1532459</v>
      </c>
      <c r="BD130" s="237" t="str">
        <f t="shared" si="88"/>
        <v>CUMPLE</v>
      </c>
      <c r="BE130" s="268">
        <v>1535910</v>
      </c>
      <c r="BF130" s="267" t="str">
        <f t="shared" si="88"/>
        <v>CUMPLE</v>
      </c>
      <c r="BG130" s="242">
        <v>1549859</v>
      </c>
      <c r="BH130" s="237" t="str">
        <f t="shared" si="88"/>
        <v>CUMPLE</v>
      </c>
      <c r="BI130" s="272">
        <v>1501503</v>
      </c>
      <c r="BJ130" s="237" t="str">
        <f t="shared" si="88"/>
        <v>CUMPLE</v>
      </c>
      <c r="BK130" s="268">
        <v>0</v>
      </c>
      <c r="BL130" s="267" t="str">
        <f t="shared" si="88"/>
        <v>NO CUMPLE</v>
      </c>
      <c r="BM130" s="242">
        <v>1512042</v>
      </c>
      <c r="BN130" s="237" t="str">
        <f t="shared" si="88"/>
        <v>CUMPLE</v>
      </c>
      <c r="BO130" s="268">
        <v>1495970</v>
      </c>
      <c r="BP130" s="267" t="str">
        <f t="shared" si="88"/>
        <v>CUMPLE</v>
      </c>
      <c r="BQ130" s="242">
        <v>1495614</v>
      </c>
      <c r="BR130" s="237" t="str">
        <f t="shared" si="88"/>
        <v>CUMPLE</v>
      </c>
      <c r="BS130" s="242">
        <v>1501147</v>
      </c>
      <c r="BT130" s="237" t="str">
        <f t="shared" si="88"/>
        <v>CUMPLE</v>
      </c>
    </row>
    <row r="131" spans="1:72" x14ac:dyDescent="0.25">
      <c r="A131" s="173"/>
      <c r="B131" s="220">
        <f t="shared" si="89"/>
        <v>105</v>
      </c>
      <c r="C131" s="180" t="s">
        <v>360</v>
      </c>
      <c r="D131" s="174" t="s">
        <v>274</v>
      </c>
      <c r="E131" s="65" t="s">
        <v>33</v>
      </c>
      <c r="F131" s="65">
        <v>5</v>
      </c>
      <c r="G131" s="247">
        <v>1576719</v>
      </c>
      <c r="H131" s="227">
        <f t="shared" si="67"/>
        <v>7883595</v>
      </c>
      <c r="I131" s="242">
        <v>1557798</v>
      </c>
      <c r="J131" s="237" t="str">
        <f t="shared" si="68"/>
        <v>CUMPLE</v>
      </c>
      <c r="K131" s="242">
        <v>1489999</v>
      </c>
      <c r="L131" s="237" t="str">
        <f t="shared" si="87"/>
        <v>CUMPLE</v>
      </c>
      <c r="M131" s="242">
        <v>1524687</v>
      </c>
      <c r="N131" s="237" t="str">
        <f t="shared" si="87"/>
        <v>CUMPLE</v>
      </c>
      <c r="O131" s="242">
        <v>1517410</v>
      </c>
      <c r="P131" s="237" t="str">
        <f t="shared" si="87"/>
        <v>CUMPLE</v>
      </c>
      <c r="Q131" s="242">
        <v>1533580</v>
      </c>
      <c r="R131" s="237" t="str">
        <f t="shared" si="87"/>
        <v>CUMPLE</v>
      </c>
      <c r="S131" s="242">
        <v>1518784</v>
      </c>
      <c r="T131" s="237" t="str">
        <f t="shared" si="87"/>
        <v>CUMPLE</v>
      </c>
      <c r="U131" s="268">
        <v>1527841</v>
      </c>
      <c r="V131" s="267" t="str">
        <f t="shared" si="87"/>
        <v>CUMPLE</v>
      </c>
      <c r="W131" s="242">
        <v>1482116</v>
      </c>
      <c r="X131" s="237" t="str">
        <f t="shared" si="87"/>
        <v>CUMPLE</v>
      </c>
      <c r="Y131" s="268">
        <v>1539557</v>
      </c>
      <c r="Z131" s="267" t="str">
        <f t="shared" si="87"/>
        <v>CUMPLE</v>
      </c>
      <c r="AA131" s="242">
        <v>1537301</v>
      </c>
      <c r="AB131" s="237" t="str">
        <f t="shared" si="87"/>
        <v>CUMPLE</v>
      </c>
      <c r="AC131" s="268">
        <v>1419049</v>
      </c>
      <c r="AD131" s="267" t="str">
        <f t="shared" si="87"/>
        <v>CUMPLE</v>
      </c>
      <c r="AE131" s="242">
        <v>1529575</v>
      </c>
      <c r="AF131" s="237" t="str">
        <f t="shared" si="87"/>
        <v>CUMPLE</v>
      </c>
      <c r="AG131" s="268">
        <v>1518696</v>
      </c>
      <c r="AH131" s="267" t="str">
        <f t="shared" si="87"/>
        <v>CUMPLE</v>
      </c>
      <c r="AI131" s="268">
        <v>1576719</v>
      </c>
      <c r="AJ131" s="267" t="str">
        <f t="shared" si="87"/>
        <v>CUMPLE</v>
      </c>
      <c r="AK131" s="242">
        <v>1533675</v>
      </c>
      <c r="AL131" s="237" t="str">
        <f t="shared" si="87"/>
        <v>CUMPLE</v>
      </c>
      <c r="AM131" s="242">
        <v>1521534</v>
      </c>
      <c r="AN131" s="237" t="str">
        <f t="shared" si="87"/>
        <v>CUMPLE</v>
      </c>
      <c r="AO131" s="268">
        <v>1542188</v>
      </c>
      <c r="AP131" s="267" t="str">
        <f t="shared" si="87"/>
        <v>CUMPLE</v>
      </c>
      <c r="AQ131" s="242">
        <v>1536986</v>
      </c>
      <c r="AR131" s="237" t="str">
        <f t="shared" si="87"/>
        <v>CUMPLE</v>
      </c>
      <c r="AS131" s="242">
        <v>1510497</v>
      </c>
      <c r="AT131" s="237" t="str">
        <f t="shared" si="87"/>
        <v>CUMPLE</v>
      </c>
      <c r="AU131" s="242">
        <v>1540139</v>
      </c>
      <c r="AV131" s="237" t="str">
        <f t="shared" si="87"/>
        <v>CUMPLE</v>
      </c>
      <c r="AW131" s="242">
        <v>1544869</v>
      </c>
      <c r="AX131" s="237" t="str">
        <f t="shared" si="87"/>
        <v>CUMPLE</v>
      </c>
      <c r="AY131" s="242">
        <v>1539981</v>
      </c>
      <c r="AZ131" s="237" t="str">
        <f t="shared" si="87"/>
        <v>CUMPLE</v>
      </c>
      <c r="BA131" s="242">
        <v>1495517</v>
      </c>
      <c r="BB131" s="237" t="str">
        <f t="shared" si="88"/>
        <v>CUMPLE</v>
      </c>
      <c r="BC131" s="242">
        <v>1559018</v>
      </c>
      <c r="BD131" s="237" t="str">
        <f t="shared" si="88"/>
        <v>CUMPLE</v>
      </c>
      <c r="BE131" s="268">
        <v>1562529</v>
      </c>
      <c r="BF131" s="267" t="str">
        <f t="shared" si="88"/>
        <v>CUMPLE</v>
      </c>
      <c r="BG131" s="242">
        <v>1576719</v>
      </c>
      <c r="BH131" s="237" t="str">
        <f t="shared" si="88"/>
        <v>CUMPLE</v>
      </c>
      <c r="BI131" s="272">
        <v>1527525</v>
      </c>
      <c r="BJ131" s="237" t="str">
        <f t="shared" si="88"/>
        <v>CUMPLE</v>
      </c>
      <c r="BK131" s="268">
        <v>0</v>
      </c>
      <c r="BL131" s="267" t="str">
        <f t="shared" si="88"/>
        <v>NO CUMPLE</v>
      </c>
      <c r="BM131" s="242">
        <v>1538247</v>
      </c>
      <c r="BN131" s="237" t="str">
        <f t="shared" si="88"/>
        <v>CUMPLE</v>
      </c>
      <c r="BO131" s="268">
        <v>1521896</v>
      </c>
      <c r="BP131" s="267" t="str">
        <f t="shared" si="88"/>
        <v>CUMPLE</v>
      </c>
      <c r="BQ131" s="242">
        <v>1521534</v>
      </c>
      <c r="BR131" s="237" t="str">
        <f t="shared" si="88"/>
        <v>CUMPLE</v>
      </c>
      <c r="BS131" s="242">
        <v>1527163</v>
      </c>
      <c r="BT131" s="237" t="str">
        <f t="shared" si="88"/>
        <v>CUMPLE</v>
      </c>
    </row>
    <row r="132" spans="1:72" x14ac:dyDescent="0.25">
      <c r="A132" s="173"/>
      <c r="B132" s="220">
        <f t="shared" si="89"/>
        <v>106</v>
      </c>
      <c r="C132" s="180" t="s">
        <v>360</v>
      </c>
      <c r="D132" s="174" t="s">
        <v>275</v>
      </c>
      <c r="E132" s="65" t="s">
        <v>33</v>
      </c>
      <c r="F132" s="65">
        <v>1</v>
      </c>
      <c r="G132" s="247">
        <v>1800240</v>
      </c>
      <c r="H132" s="227">
        <f t="shared" si="67"/>
        <v>1800240</v>
      </c>
      <c r="I132" s="242">
        <v>1778637</v>
      </c>
      <c r="J132" s="237" t="str">
        <f t="shared" si="68"/>
        <v>CUMPLE</v>
      </c>
      <c r="K132" s="242">
        <v>1701226</v>
      </c>
      <c r="L132" s="237" t="str">
        <f t="shared" si="87"/>
        <v>CUMPLE</v>
      </c>
      <c r="M132" s="242">
        <v>1740832</v>
      </c>
      <c r="N132" s="237" t="str">
        <f t="shared" si="87"/>
        <v>CUMPLE</v>
      </c>
      <c r="O132" s="242">
        <v>1732523</v>
      </c>
      <c r="P132" s="237" t="str">
        <f t="shared" si="87"/>
        <v>CUMPLE</v>
      </c>
      <c r="Q132" s="242">
        <v>1750985</v>
      </c>
      <c r="R132" s="237" t="str">
        <f t="shared" si="87"/>
        <v>CUMPLE</v>
      </c>
      <c r="S132" s="242">
        <v>1734092</v>
      </c>
      <c r="T132" s="237" t="str">
        <f t="shared" si="87"/>
        <v>CUMPLE</v>
      </c>
      <c r="U132" s="268">
        <v>1744433</v>
      </c>
      <c r="V132" s="267" t="str">
        <f t="shared" si="87"/>
        <v>CUMPLE</v>
      </c>
      <c r="W132" s="242">
        <v>1692226</v>
      </c>
      <c r="X132" s="237" t="str">
        <f t="shared" si="87"/>
        <v>CUMPLE</v>
      </c>
      <c r="Y132" s="268">
        <v>1757810</v>
      </c>
      <c r="Z132" s="267" t="str">
        <f t="shared" si="87"/>
        <v>CUMPLE</v>
      </c>
      <c r="AA132" s="242">
        <v>1755234</v>
      </c>
      <c r="AB132" s="237" t="str">
        <f t="shared" si="87"/>
        <v>CUMPLE</v>
      </c>
      <c r="AC132" s="268">
        <v>1620218</v>
      </c>
      <c r="AD132" s="267" t="str">
        <f t="shared" si="87"/>
        <v>CUMPLE</v>
      </c>
      <c r="AE132" s="242">
        <v>1746413</v>
      </c>
      <c r="AF132" s="237" t="str">
        <f t="shared" si="87"/>
        <v>CUMPLE</v>
      </c>
      <c r="AG132" s="268">
        <v>1733991</v>
      </c>
      <c r="AH132" s="267" t="str">
        <f t="shared" si="87"/>
        <v>CUMPLE</v>
      </c>
      <c r="AI132" s="268">
        <v>1800240</v>
      </c>
      <c r="AJ132" s="267" t="str">
        <f t="shared" si="87"/>
        <v>CUMPLE</v>
      </c>
      <c r="AK132" s="242">
        <v>1751093</v>
      </c>
      <c r="AL132" s="237" t="str">
        <f t="shared" si="87"/>
        <v>CUMPLE</v>
      </c>
      <c r="AM132" s="242">
        <v>1737232</v>
      </c>
      <c r="AN132" s="237" t="str">
        <f t="shared" si="87"/>
        <v>CUMPLE</v>
      </c>
      <c r="AO132" s="268">
        <v>1760814</v>
      </c>
      <c r="AP132" s="267" t="str">
        <f t="shared" si="87"/>
        <v>CUMPLE</v>
      </c>
      <c r="AQ132" s="242">
        <v>1754874</v>
      </c>
      <c r="AR132" s="237" t="str">
        <f t="shared" si="87"/>
        <v>CUMPLE</v>
      </c>
      <c r="AS132" s="242">
        <v>1724630</v>
      </c>
      <c r="AT132" s="237" t="str">
        <f t="shared" si="87"/>
        <v>CUMPLE</v>
      </c>
      <c r="AU132" s="242">
        <v>1758474</v>
      </c>
      <c r="AV132" s="237" t="str">
        <f t="shared" si="87"/>
        <v>CUMPLE</v>
      </c>
      <c r="AW132" s="242">
        <v>1763875</v>
      </c>
      <c r="AX132" s="237" t="str">
        <f t="shared" si="87"/>
        <v>CUMPLE</v>
      </c>
      <c r="AY132" s="242">
        <v>1758294</v>
      </c>
      <c r="AZ132" s="237" t="str">
        <f t="shared" si="87"/>
        <v>CUMPLE</v>
      </c>
      <c r="BA132" s="242">
        <v>1707527</v>
      </c>
      <c r="BB132" s="237" t="str">
        <f t="shared" si="88"/>
        <v>CUMPLE</v>
      </c>
      <c r="BC132" s="242">
        <v>1780029</v>
      </c>
      <c r="BD132" s="237" t="str">
        <f t="shared" si="88"/>
        <v>CUMPLE</v>
      </c>
      <c r="BE132" s="268">
        <v>1784038</v>
      </c>
      <c r="BF132" s="267" t="str">
        <f t="shared" si="88"/>
        <v>CUMPLE</v>
      </c>
      <c r="BG132" s="242">
        <v>1800240</v>
      </c>
      <c r="BH132" s="237" t="str">
        <f t="shared" si="88"/>
        <v>CUMPLE</v>
      </c>
      <c r="BI132" s="272">
        <v>1744073</v>
      </c>
      <c r="BJ132" s="237" t="str">
        <f t="shared" si="88"/>
        <v>CUMPLE</v>
      </c>
      <c r="BK132" s="268">
        <v>0</v>
      </c>
      <c r="BL132" s="267" t="str">
        <f t="shared" si="88"/>
        <v>NO CUMPLE</v>
      </c>
      <c r="BM132" s="242">
        <v>1756314</v>
      </c>
      <c r="BN132" s="237" t="str">
        <f t="shared" si="88"/>
        <v>CUMPLE</v>
      </c>
      <c r="BO132" s="268">
        <v>1737645</v>
      </c>
      <c r="BP132" s="267" t="str">
        <f t="shared" si="88"/>
        <v>CUMPLE</v>
      </c>
      <c r="BQ132" s="242">
        <v>1737232</v>
      </c>
      <c r="BR132" s="237" t="str">
        <f t="shared" si="88"/>
        <v>CUMPLE</v>
      </c>
      <c r="BS132" s="242">
        <v>1743658</v>
      </c>
      <c r="BT132" s="237" t="str">
        <f t="shared" si="88"/>
        <v>CUMPLE</v>
      </c>
    </row>
    <row r="133" spans="1:72" x14ac:dyDescent="0.25">
      <c r="A133" s="173"/>
      <c r="B133" s="220">
        <f t="shared" si="89"/>
        <v>107</v>
      </c>
      <c r="C133" s="180">
        <v>15300</v>
      </c>
      <c r="D133" s="174" t="s">
        <v>213</v>
      </c>
      <c r="E133" s="65" t="s">
        <v>16</v>
      </c>
      <c r="F133" s="65">
        <v>300</v>
      </c>
      <c r="G133" s="247">
        <v>9312</v>
      </c>
      <c r="H133" s="227">
        <f t="shared" si="67"/>
        <v>2793600</v>
      </c>
      <c r="I133" s="242">
        <v>9200</v>
      </c>
      <c r="J133" s="237" t="str">
        <f t="shared" si="68"/>
        <v>CUMPLE</v>
      </c>
      <c r="K133" s="242">
        <v>8799</v>
      </c>
      <c r="L133" s="237" t="str">
        <f t="shared" si="87"/>
        <v>CUMPLE</v>
      </c>
      <c r="M133" s="242">
        <v>9005</v>
      </c>
      <c r="N133" s="237" t="str">
        <f t="shared" si="87"/>
        <v>CUMPLE</v>
      </c>
      <c r="O133" s="242">
        <v>8962</v>
      </c>
      <c r="P133" s="237" t="str">
        <f t="shared" si="87"/>
        <v>CUMPLE</v>
      </c>
      <c r="Q133" s="242">
        <v>9057</v>
      </c>
      <c r="R133" s="237" t="str">
        <f t="shared" si="87"/>
        <v>CUMPLE</v>
      </c>
      <c r="S133" s="242">
        <v>8970</v>
      </c>
      <c r="T133" s="237" t="str">
        <f t="shared" si="87"/>
        <v>CUMPLE</v>
      </c>
      <c r="U133" s="268">
        <v>9023</v>
      </c>
      <c r="V133" s="267" t="str">
        <f t="shared" si="87"/>
        <v>CUMPLE</v>
      </c>
      <c r="W133" s="242">
        <v>8753</v>
      </c>
      <c r="X133" s="237" t="str">
        <f t="shared" si="87"/>
        <v>CUMPLE</v>
      </c>
      <c r="Y133" s="268">
        <v>9093</v>
      </c>
      <c r="Z133" s="267" t="str">
        <f t="shared" si="87"/>
        <v>CUMPLE</v>
      </c>
      <c r="AA133" s="242">
        <v>9079</v>
      </c>
      <c r="AB133" s="237" t="str">
        <f t="shared" si="87"/>
        <v>CUMPLE</v>
      </c>
      <c r="AC133" s="268">
        <v>8381</v>
      </c>
      <c r="AD133" s="267" t="str">
        <f t="shared" si="87"/>
        <v>CUMPLE</v>
      </c>
      <c r="AE133" s="242">
        <v>9034</v>
      </c>
      <c r="AF133" s="237" t="str">
        <f t="shared" si="87"/>
        <v>CUMPLE</v>
      </c>
      <c r="AG133" s="268">
        <v>8969</v>
      </c>
      <c r="AH133" s="267" t="str">
        <f t="shared" si="87"/>
        <v>CUMPLE</v>
      </c>
      <c r="AI133" s="268">
        <v>9312</v>
      </c>
      <c r="AJ133" s="267" t="str">
        <f t="shared" si="87"/>
        <v>CUMPLE</v>
      </c>
      <c r="AK133" s="242">
        <v>9058</v>
      </c>
      <c r="AL133" s="237" t="str">
        <f t="shared" si="87"/>
        <v>CUMPLE</v>
      </c>
      <c r="AM133" s="242">
        <v>8986</v>
      </c>
      <c r="AN133" s="237" t="str">
        <f t="shared" si="87"/>
        <v>CUMPLE</v>
      </c>
      <c r="AO133" s="268">
        <v>9108</v>
      </c>
      <c r="AP133" s="267" t="str">
        <f t="shared" si="87"/>
        <v>CUMPLE</v>
      </c>
      <c r="AQ133" s="242">
        <v>9077</v>
      </c>
      <c r="AR133" s="237" t="str">
        <f t="shared" si="87"/>
        <v>CUMPLE</v>
      </c>
      <c r="AS133" s="242">
        <v>8921</v>
      </c>
      <c r="AT133" s="237" t="str">
        <f t="shared" si="87"/>
        <v>CUMPLE</v>
      </c>
      <c r="AU133" s="242">
        <v>9096</v>
      </c>
      <c r="AV133" s="237" t="str">
        <f t="shared" si="87"/>
        <v>CUMPLE</v>
      </c>
      <c r="AW133" s="242">
        <v>9124</v>
      </c>
      <c r="AX133" s="237" t="str">
        <f t="shared" si="87"/>
        <v>CUMPLE</v>
      </c>
      <c r="AY133" s="242">
        <v>9095</v>
      </c>
      <c r="AZ133" s="237" t="str">
        <f t="shared" ref="AZ133:BT140" si="90">+IF((ISBLANK(AY133))=$H$11,"VACIO",IF(AND(AY133&lt;=$G133,AY133&lt;&gt;0),"CUMPLE","NO CUMPLE"))</f>
        <v>CUMPLE</v>
      </c>
      <c r="BA133" s="242">
        <v>8832</v>
      </c>
      <c r="BB133" s="237" t="str">
        <f t="shared" si="90"/>
        <v>CUMPLE</v>
      </c>
      <c r="BC133" s="242">
        <v>9207</v>
      </c>
      <c r="BD133" s="237" t="str">
        <f t="shared" si="90"/>
        <v>CUMPLE</v>
      </c>
      <c r="BE133" s="268">
        <v>9228</v>
      </c>
      <c r="BF133" s="267" t="str">
        <f t="shared" si="90"/>
        <v>CUMPLE</v>
      </c>
      <c r="BG133" s="242">
        <v>9312</v>
      </c>
      <c r="BH133" s="237" t="str">
        <f t="shared" si="90"/>
        <v>CUMPLE</v>
      </c>
      <c r="BI133" s="272">
        <v>9021</v>
      </c>
      <c r="BJ133" s="237" t="str">
        <f t="shared" si="90"/>
        <v>CUMPLE</v>
      </c>
      <c r="BK133" s="268">
        <v>0</v>
      </c>
      <c r="BL133" s="267" t="str">
        <f t="shared" si="90"/>
        <v>NO CUMPLE</v>
      </c>
      <c r="BM133" s="242">
        <v>9085</v>
      </c>
      <c r="BN133" s="237" t="str">
        <f t="shared" si="90"/>
        <v>CUMPLE</v>
      </c>
      <c r="BO133" s="268">
        <v>8988</v>
      </c>
      <c r="BP133" s="267" t="str">
        <f t="shared" si="90"/>
        <v>CUMPLE</v>
      </c>
      <c r="BQ133" s="242">
        <v>8986</v>
      </c>
      <c r="BR133" s="237" t="str">
        <f t="shared" si="90"/>
        <v>CUMPLE</v>
      </c>
      <c r="BS133" s="242">
        <v>9019</v>
      </c>
      <c r="BT133" s="237" t="str">
        <f t="shared" si="90"/>
        <v>CUMPLE</v>
      </c>
    </row>
    <row r="134" spans="1:72" x14ac:dyDescent="0.25">
      <c r="A134" s="173"/>
      <c r="B134" s="220">
        <f t="shared" si="89"/>
        <v>108</v>
      </c>
      <c r="C134" s="180">
        <v>15439</v>
      </c>
      <c r="D134" s="174" t="s">
        <v>214</v>
      </c>
      <c r="E134" s="65" t="s">
        <v>16</v>
      </c>
      <c r="F134" s="65">
        <v>5</v>
      </c>
      <c r="G134" s="247">
        <v>43747</v>
      </c>
      <c r="H134" s="227">
        <f t="shared" si="67"/>
        <v>218735</v>
      </c>
      <c r="I134" s="242">
        <v>43222</v>
      </c>
      <c r="J134" s="237" t="str">
        <f t="shared" si="68"/>
        <v>CUMPLE</v>
      </c>
      <c r="K134" s="242">
        <v>41340</v>
      </c>
      <c r="L134" s="237" t="str">
        <f t="shared" ref="L134:AZ141" si="91">+IF((ISBLANK(K134))=$H$11,"VACIO",IF(AND(K134&lt;=$G134,K134&lt;&gt;0),"CUMPLE","NO CUMPLE"))</f>
        <v>CUMPLE</v>
      </c>
      <c r="M134" s="242">
        <v>42303</v>
      </c>
      <c r="N134" s="237" t="str">
        <f t="shared" si="91"/>
        <v>CUMPLE</v>
      </c>
      <c r="O134" s="242">
        <v>42101</v>
      </c>
      <c r="P134" s="237" t="str">
        <f t="shared" si="91"/>
        <v>CUMPLE</v>
      </c>
      <c r="Q134" s="242">
        <v>42550</v>
      </c>
      <c r="R134" s="237" t="str">
        <f t="shared" si="91"/>
        <v>CUMPLE</v>
      </c>
      <c r="S134" s="242">
        <v>42140</v>
      </c>
      <c r="T134" s="237" t="str">
        <f t="shared" si="91"/>
        <v>CUMPLE</v>
      </c>
      <c r="U134" s="268">
        <v>42391</v>
      </c>
      <c r="V134" s="267" t="str">
        <f t="shared" si="91"/>
        <v>CUMPLE</v>
      </c>
      <c r="W134" s="242">
        <v>41122</v>
      </c>
      <c r="X134" s="237" t="str">
        <f t="shared" si="91"/>
        <v>CUMPLE</v>
      </c>
      <c r="Y134" s="268">
        <v>42716</v>
      </c>
      <c r="Z134" s="267" t="str">
        <f t="shared" si="91"/>
        <v>CUMPLE</v>
      </c>
      <c r="AA134" s="242">
        <v>42653</v>
      </c>
      <c r="AB134" s="237" t="str">
        <f t="shared" si="91"/>
        <v>CUMPLE</v>
      </c>
      <c r="AC134" s="268">
        <v>39372</v>
      </c>
      <c r="AD134" s="267" t="str">
        <f t="shared" si="91"/>
        <v>CUMPLE</v>
      </c>
      <c r="AE134" s="242">
        <v>42439</v>
      </c>
      <c r="AF134" s="237" t="str">
        <f t="shared" si="91"/>
        <v>CUMPLE</v>
      </c>
      <c r="AG134" s="268">
        <v>42137</v>
      </c>
      <c r="AH134" s="267" t="str">
        <f t="shared" si="91"/>
        <v>CUMPLE</v>
      </c>
      <c r="AI134" s="268">
        <v>43747</v>
      </c>
      <c r="AJ134" s="267" t="str">
        <f t="shared" si="91"/>
        <v>CUMPLE</v>
      </c>
      <c r="AK134" s="242">
        <v>42553</v>
      </c>
      <c r="AL134" s="237" t="str">
        <f t="shared" si="91"/>
        <v>CUMPLE</v>
      </c>
      <c r="AM134" s="242">
        <v>42216</v>
      </c>
      <c r="AN134" s="237" t="str">
        <f t="shared" si="91"/>
        <v>CUMPLE</v>
      </c>
      <c r="AO134" s="268">
        <v>42788</v>
      </c>
      <c r="AP134" s="267" t="str">
        <f t="shared" si="91"/>
        <v>CUMPLE</v>
      </c>
      <c r="AQ134" s="242">
        <v>42645</v>
      </c>
      <c r="AR134" s="237" t="str">
        <f t="shared" si="91"/>
        <v>CUMPLE</v>
      </c>
      <c r="AS134" s="242">
        <v>41910</v>
      </c>
      <c r="AT134" s="237" t="str">
        <f t="shared" si="91"/>
        <v>CUMPLE</v>
      </c>
      <c r="AU134" s="242">
        <v>42732</v>
      </c>
      <c r="AV134" s="237" t="str">
        <f t="shared" si="91"/>
        <v>CUMPLE</v>
      </c>
      <c r="AW134" s="242">
        <v>42863</v>
      </c>
      <c r="AX134" s="237" t="str">
        <f t="shared" si="91"/>
        <v>CUMPLE</v>
      </c>
      <c r="AY134" s="242">
        <v>42728</v>
      </c>
      <c r="AZ134" s="237" t="str">
        <f t="shared" si="91"/>
        <v>CUMPLE</v>
      </c>
      <c r="BA134" s="242">
        <v>41494</v>
      </c>
      <c r="BB134" s="237" t="str">
        <f t="shared" si="90"/>
        <v>CUMPLE</v>
      </c>
      <c r="BC134" s="242">
        <v>43256</v>
      </c>
      <c r="BD134" s="237" t="str">
        <f t="shared" si="90"/>
        <v>CUMPLE</v>
      </c>
      <c r="BE134" s="268">
        <v>43353</v>
      </c>
      <c r="BF134" s="267" t="str">
        <f t="shared" si="90"/>
        <v>CUMPLE</v>
      </c>
      <c r="BG134" s="242">
        <v>43747</v>
      </c>
      <c r="BH134" s="237" t="str">
        <f t="shared" si="90"/>
        <v>CUMPLE</v>
      </c>
      <c r="BI134" s="272">
        <v>42382</v>
      </c>
      <c r="BJ134" s="237" t="str">
        <f t="shared" si="90"/>
        <v>CUMPLE</v>
      </c>
      <c r="BK134" s="268">
        <v>0</v>
      </c>
      <c r="BL134" s="267" t="str">
        <f t="shared" si="90"/>
        <v>NO CUMPLE</v>
      </c>
      <c r="BM134" s="242">
        <v>42680</v>
      </c>
      <c r="BN134" s="237" t="str">
        <f t="shared" si="90"/>
        <v>CUMPLE</v>
      </c>
      <c r="BO134" s="268">
        <v>42225</v>
      </c>
      <c r="BP134" s="267" t="str">
        <f t="shared" si="90"/>
        <v>CUMPLE</v>
      </c>
      <c r="BQ134" s="242">
        <v>42216</v>
      </c>
      <c r="BR134" s="237" t="str">
        <f t="shared" si="90"/>
        <v>CUMPLE</v>
      </c>
      <c r="BS134" s="242">
        <v>42372</v>
      </c>
      <c r="BT134" s="237" t="str">
        <f t="shared" si="90"/>
        <v>CUMPLE</v>
      </c>
    </row>
    <row r="135" spans="1:72" x14ac:dyDescent="0.25">
      <c r="A135" s="173"/>
      <c r="B135" s="220">
        <f t="shared" si="89"/>
        <v>109</v>
      </c>
      <c r="C135" s="180">
        <v>11873</v>
      </c>
      <c r="D135" s="174" t="s">
        <v>215</v>
      </c>
      <c r="E135" s="65" t="s">
        <v>33</v>
      </c>
      <c r="F135" s="65">
        <v>10</v>
      </c>
      <c r="G135" s="247">
        <v>200071</v>
      </c>
      <c r="H135" s="227">
        <f t="shared" si="67"/>
        <v>2000710</v>
      </c>
      <c r="I135" s="242">
        <v>197670</v>
      </c>
      <c r="J135" s="237" t="str">
        <f t="shared" si="68"/>
        <v>CUMPLE</v>
      </c>
      <c r="K135" s="242">
        <v>189067</v>
      </c>
      <c r="L135" s="237" t="str">
        <f t="shared" si="91"/>
        <v>CUMPLE</v>
      </c>
      <c r="M135" s="242">
        <v>193469</v>
      </c>
      <c r="N135" s="237" t="str">
        <f t="shared" si="91"/>
        <v>CUMPLE</v>
      </c>
      <c r="O135" s="242">
        <v>192545</v>
      </c>
      <c r="P135" s="237" t="str">
        <f t="shared" si="91"/>
        <v>CUMPLE</v>
      </c>
      <c r="Q135" s="242">
        <v>194597</v>
      </c>
      <c r="R135" s="237" t="str">
        <f t="shared" si="91"/>
        <v>CUMPLE</v>
      </c>
      <c r="S135" s="242">
        <v>192720</v>
      </c>
      <c r="T135" s="237" t="str">
        <f t="shared" si="91"/>
        <v>CUMPLE</v>
      </c>
      <c r="U135" s="268">
        <v>193869</v>
      </c>
      <c r="V135" s="267" t="str">
        <f t="shared" si="91"/>
        <v>CUMPLE</v>
      </c>
      <c r="W135" s="242">
        <v>188067</v>
      </c>
      <c r="X135" s="237" t="str">
        <f t="shared" si="91"/>
        <v>CUMPLE</v>
      </c>
      <c r="Y135" s="268">
        <v>195356</v>
      </c>
      <c r="Z135" s="267" t="str">
        <f t="shared" si="91"/>
        <v>CUMPLE</v>
      </c>
      <c r="AA135" s="242">
        <v>195069</v>
      </c>
      <c r="AB135" s="237" t="str">
        <f t="shared" si="91"/>
        <v>CUMPLE</v>
      </c>
      <c r="AC135" s="268">
        <v>180064</v>
      </c>
      <c r="AD135" s="267" t="str">
        <f t="shared" si="91"/>
        <v>CUMPLE</v>
      </c>
      <c r="AE135" s="242">
        <v>194089</v>
      </c>
      <c r="AF135" s="237" t="str">
        <f t="shared" si="91"/>
        <v>CUMPLE</v>
      </c>
      <c r="AG135" s="268">
        <v>192708</v>
      </c>
      <c r="AH135" s="267" t="str">
        <f t="shared" si="91"/>
        <v>CUMPLE</v>
      </c>
      <c r="AI135" s="268">
        <v>200071</v>
      </c>
      <c r="AJ135" s="267" t="str">
        <f t="shared" si="91"/>
        <v>CUMPLE</v>
      </c>
      <c r="AK135" s="242">
        <v>194609</v>
      </c>
      <c r="AL135" s="237" t="str">
        <f t="shared" si="91"/>
        <v>CUMPLE</v>
      </c>
      <c r="AM135" s="242">
        <v>193069</v>
      </c>
      <c r="AN135" s="237" t="str">
        <f t="shared" si="91"/>
        <v>CUMPLE</v>
      </c>
      <c r="AO135" s="268">
        <v>195689</v>
      </c>
      <c r="AP135" s="267" t="str">
        <f t="shared" si="91"/>
        <v>CUMPLE</v>
      </c>
      <c r="AQ135" s="242">
        <v>195029</v>
      </c>
      <c r="AR135" s="237" t="str">
        <f t="shared" si="91"/>
        <v>CUMPLE</v>
      </c>
      <c r="AS135" s="242">
        <v>191688</v>
      </c>
      <c r="AT135" s="237" t="str">
        <f t="shared" si="91"/>
        <v>CUMPLE</v>
      </c>
      <c r="AU135" s="242">
        <v>195429</v>
      </c>
      <c r="AV135" s="237" t="str">
        <f t="shared" si="91"/>
        <v>CUMPLE</v>
      </c>
      <c r="AW135" s="242">
        <v>196030</v>
      </c>
      <c r="AX135" s="237" t="str">
        <f t="shared" si="91"/>
        <v>CUMPLE</v>
      </c>
      <c r="AY135" s="242">
        <v>195409</v>
      </c>
      <c r="AZ135" s="237" t="str">
        <f t="shared" si="91"/>
        <v>CUMPLE</v>
      </c>
      <c r="BA135" s="242">
        <v>189767</v>
      </c>
      <c r="BB135" s="237" t="str">
        <f t="shared" si="90"/>
        <v>CUMPLE</v>
      </c>
      <c r="BC135" s="242">
        <v>197825</v>
      </c>
      <c r="BD135" s="237" t="str">
        <f t="shared" si="90"/>
        <v>CUMPLE</v>
      </c>
      <c r="BE135" s="268">
        <v>198270</v>
      </c>
      <c r="BF135" s="267" t="str">
        <f t="shared" si="90"/>
        <v>CUMPLE</v>
      </c>
      <c r="BG135" s="242">
        <v>200071</v>
      </c>
      <c r="BH135" s="237" t="str">
        <f t="shared" si="90"/>
        <v>CUMPLE</v>
      </c>
      <c r="BI135" s="272">
        <v>193829</v>
      </c>
      <c r="BJ135" s="237" t="str">
        <f t="shared" si="90"/>
        <v>CUMPLE</v>
      </c>
      <c r="BK135" s="268">
        <v>0</v>
      </c>
      <c r="BL135" s="267" t="str">
        <f t="shared" si="90"/>
        <v>NO CUMPLE</v>
      </c>
      <c r="BM135" s="242">
        <v>195189</v>
      </c>
      <c r="BN135" s="237" t="str">
        <f t="shared" si="90"/>
        <v>CUMPLE</v>
      </c>
      <c r="BO135" s="268">
        <v>193114</v>
      </c>
      <c r="BP135" s="267" t="str">
        <f t="shared" si="90"/>
        <v>CUMPLE</v>
      </c>
      <c r="BQ135" s="242">
        <v>193069</v>
      </c>
      <c r="BR135" s="237" t="str">
        <f t="shared" si="90"/>
        <v>CUMPLE</v>
      </c>
      <c r="BS135" s="242">
        <v>193783</v>
      </c>
      <c r="BT135" s="237" t="str">
        <f t="shared" si="90"/>
        <v>CUMPLE</v>
      </c>
    </row>
    <row r="136" spans="1:72" x14ac:dyDescent="0.25">
      <c r="A136" s="173"/>
      <c r="B136" s="220">
        <f t="shared" si="89"/>
        <v>110</v>
      </c>
      <c r="C136" s="180">
        <v>11816</v>
      </c>
      <c r="D136" s="174" t="s">
        <v>260</v>
      </c>
      <c r="E136" s="65" t="s">
        <v>33</v>
      </c>
      <c r="F136" s="65">
        <v>1</v>
      </c>
      <c r="G136" s="247">
        <v>2152632</v>
      </c>
      <c r="H136" s="227">
        <f t="shared" si="67"/>
        <v>2152632</v>
      </c>
      <c r="I136" s="242">
        <v>2126800</v>
      </c>
      <c r="J136" s="237" t="str">
        <f t="shared" si="68"/>
        <v>CUMPLE</v>
      </c>
      <c r="K136" s="242">
        <v>2034237</v>
      </c>
      <c r="L136" s="237" t="str">
        <f t="shared" si="91"/>
        <v>CUMPLE</v>
      </c>
      <c r="M136" s="242">
        <v>2081595</v>
      </c>
      <c r="N136" s="237" t="str">
        <f t="shared" si="91"/>
        <v>CUMPLE</v>
      </c>
      <c r="O136" s="242">
        <v>2071660</v>
      </c>
      <c r="P136" s="237" t="str">
        <f t="shared" si="91"/>
        <v>CUMPLE</v>
      </c>
      <c r="Q136" s="242">
        <v>2093736</v>
      </c>
      <c r="R136" s="237" t="str">
        <f t="shared" si="91"/>
        <v>CUMPLE</v>
      </c>
      <c r="S136" s="242">
        <v>2073536</v>
      </c>
      <c r="T136" s="237" t="str">
        <f t="shared" si="91"/>
        <v>CUMPLE</v>
      </c>
      <c r="U136" s="268">
        <v>2085900</v>
      </c>
      <c r="V136" s="267" t="str">
        <f t="shared" si="91"/>
        <v>CUMPLE</v>
      </c>
      <c r="W136" s="242">
        <v>2023474</v>
      </c>
      <c r="X136" s="237" t="str">
        <f t="shared" si="91"/>
        <v>CUMPLE</v>
      </c>
      <c r="Y136" s="268">
        <v>2101896</v>
      </c>
      <c r="Z136" s="267" t="str">
        <f t="shared" si="91"/>
        <v>CUMPLE</v>
      </c>
      <c r="AA136" s="242">
        <v>2098816</v>
      </c>
      <c r="AB136" s="237" t="str">
        <f t="shared" si="91"/>
        <v>CUMPLE</v>
      </c>
      <c r="AC136" s="268">
        <v>1937371</v>
      </c>
      <c r="AD136" s="267" t="str">
        <f t="shared" si="91"/>
        <v>CUMPLE</v>
      </c>
      <c r="AE136" s="242">
        <v>2088268</v>
      </c>
      <c r="AF136" s="237" t="str">
        <f t="shared" si="91"/>
        <v>CUMPLE</v>
      </c>
      <c r="AG136" s="268">
        <v>2073415</v>
      </c>
      <c r="AH136" s="267" t="str">
        <f t="shared" si="91"/>
        <v>CUMPLE</v>
      </c>
      <c r="AI136" s="268">
        <v>1829737</v>
      </c>
      <c r="AJ136" s="267" t="str">
        <f t="shared" si="91"/>
        <v>CUMPLE</v>
      </c>
      <c r="AK136" s="242">
        <v>2093865</v>
      </c>
      <c r="AL136" s="237" t="str">
        <f t="shared" si="91"/>
        <v>CUMPLE</v>
      </c>
      <c r="AM136" s="242">
        <v>2077290</v>
      </c>
      <c r="AN136" s="237" t="str">
        <f t="shared" si="91"/>
        <v>CUMPLE</v>
      </c>
      <c r="AO136" s="268">
        <v>2105489</v>
      </c>
      <c r="AP136" s="267" t="str">
        <f t="shared" si="91"/>
        <v>CUMPLE</v>
      </c>
      <c r="AQ136" s="242">
        <v>2098386</v>
      </c>
      <c r="AR136" s="237" t="str">
        <f t="shared" si="91"/>
        <v>CUMPLE</v>
      </c>
      <c r="AS136" s="242">
        <v>2062221</v>
      </c>
      <c r="AT136" s="237" t="str">
        <f t="shared" si="91"/>
        <v>CUMPLE</v>
      </c>
      <c r="AU136" s="242">
        <v>2102691</v>
      </c>
      <c r="AV136" s="237" t="str">
        <f t="shared" si="91"/>
        <v>CUMPLE</v>
      </c>
      <c r="AW136" s="242">
        <v>2109149</v>
      </c>
      <c r="AX136" s="237" t="str">
        <f t="shared" si="91"/>
        <v>CUMPLE</v>
      </c>
      <c r="AY136" s="242">
        <v>2102476</v>
      </c>
      <c r="AZ136" s="237" t="str">
        <f t="shared" si="91"/>
        <v>CUMPLE</v>
      </c>
      <c r="BA136" s="242">
        <v>2041771</v>
      </c>
      <c r="BB136" s="237" t="str">
        <f t="shared" si="90"/>
        <v>CUMPLE</v>
      </c>
      <c r="BC136" s="242">
        <v>2128465</v>
      </c>
      <c r="BD136" s="237" t="str">
        <f t="shared" si="90"/>
        <v>CUMPLE</v>
      </c>
      <c r="BE136" s="268">
        <v>2133258</v>
      </c>
      <c r="BF136" s="267" t="str">
        <f t="shared" si="90"/>
        <v>CUMPLE</v>
      </c>
      <c r="BG136" s="242">
        <v>2152632</v>
      </c>
      <c r="BH136" s="237" t="str">
        <f t="shared" si="90"/>
        <v>CUMPLE</v>
      </c>
      <c r="BI136" s="272">
        <v>2085470</v>
      </c>
      <c r="BJ136" s="237" t="str">
        <f t="shared" si="90"/>
        <v>CUMPLE</v>
      </c>
      <c r="BK136" s="268">
        <v>0</v>
      </c>
      <c r="BL136" s="267" t="str">
        <f t="shared" si="90"/>
        <v>NO CUMPLE</v>
      </c>
      <c r="BM136" s="242">
        <v>2100108</v>
      </c>
      <c r="BN136" s="237" t="str">
        <f t="shared" si="90"/>
        <v>CUMPLE</v>
      </c>
      <c r="BO136" s="268">
        <v>2077784</v>
      </c>
      <c r="BP136" s="267" t="str">
        <f t="shared" si="90"/>
        <v>CUMPLE</v>
      </c>
      <c r="BQ136" s="242">
        <v>2077290</v>
      </c>
      <c r="BR136" s="237" t="str">
        <f t="shared" si="90"/>
        <v>CUMPLE</v>
      </c>
      <c r="BS136" s="242">
        <v>2084975</v>
      </c>
      <c r="BT136" s="237" t="str">
        <f t="shared" si="90"/>
        <v>CUMPLE</v>
      </c>
    </row>
    <row r="137" spans="1:72" x14ac:dyDescent="0.25">
      <c r="A137" s="173"/>
      <c r="B137" s="220">
        <f t="shared" si="89"/>
        <v>111</v>
      </c>
      <c r="C137" s="180">
        <v>15430</v>
      </c>
      <c r="D137" s="174" t="s">
        <v>204</v>
      </c>
      <c r="E137" s="65" t="s">
        <v>10</v>
      </c>
      <c r="F137" s="65">
        <v>32.4</v>
      </c>
      <c r="G137" s="247">
        <v>13667</v>
      </c>
      <c r="H137" s="227">
        <f t="shared" si="67"/>
        <v>442810.8</v>
      </c>
      <c r="I137" s="242">
        <v>13502</v>
      </c>
      <c r="J137" s="237" t="str">
        <f t="shared" si="68"/>
        <v>CUMPLE</v>
      </c>
      <c r="K137" s="242">
        <v>12915</v>
      </c>
      <c r="L137" s="237" t="str">
        <f t="shared" si="91"/>
        <v>CUMPLE</v>
      </c>
      <c r="M137" s="242">
        <v>13216</v>
      </c>
      <c r="N137" s="237" t="str">
        <f t="shared" si="91"/>
        <v>CUMPLE</v>
      </c>
      <c r="O137" s="242">
        <v>13153</v>
      </c>
      <c r="P137" s="237" t="str">
        <f t="shared" si="91"/>
        <v>CUMPLE</v>
      </c>
      <c r="Q137" s="242">
        <v>13293</v>
      </c>
      <c r="R137" s="237" t="str">
        <f t="shared" si="91"/>
        <v>CUMPLE</v>
      </c>
      <c r="S137" s="242">
        <v>13165</v>
      </c>
      <c r="T137" s="237" t="str">
        <f t="shared" si="91"/>
        <v>CUMPLE</v>
      </c>
      <c r="U137" s="268">
        <v>13243</v>
      </c>
      <c r="V137" s="267" t="str">
        <f t="shared" si="91"/>
        <v>CUMPLE</v>
      </c>
      <c r="W137" s="242">
        <v>12847</v>
      </c>
      <c r="X137" s="237" t="str">
        <f t="shared" si="91"/>
        <v>CUMPLE</v>
      </c>
      <c r="Y137" s="268">
        <v>13345</v>
      </c>
      <c r="Z137" s="267" t="str">
        <f t="shared" si="91"/>
        <v>CUMPLE</v>
      </c>
      <c r="AA137" s="242">
        <v>13325</v>
      </c>
      <c r="AB137" s="237" t="str">
        <f t="shared" si="91"/>
        <v>CUMPLE</v>
      </c>
      <c r="AC137" s="268">
        <v>12300</v>
      </c>
      <c r="AD137" s="267" t="str">
        <f t="shared" si="91"/>
        <v>CUMPLE</v>
      </c>
      <c r="AE137" s="242">
        <v>13258</v>
      </c>
      <c r="AF137" s="237" t="str">
        <f t="shared" si="91"/>
        <v>CUMPLE</v>
      </c>
      <c r="AG137" s="268">
        <v>13164</v>
      </c>
      <c r="AH137" s="267" t="str">
        <f t="shared" si="91"/>
        <v>CUMPLE</v>
      </c>
      <c r="AI137" s="268">
        <v>13667</v>
      </c>
      <c r="AJ137" s="267" t="str">
        <f t="shared" si="91"/>
        <v>CUMPLE</v>
      </c>
      <c r="AK137" s="242">
        <v>13294</v>
      </c>
      <c r="AL137" s="237" t="str">
        <f t="shared" si="91"/>
        <v>CUMPLE</v>
      </c>
      <c r="AM137" s="242">
        <v>13189</v>
      </c>
      <c r="AN137" s="237" t="str">
        <f t="shared" si="91"/>
        <v>CUMPLE</v>
      </c>
      <c r="AO137" s="268">
        <v>13367</v>
      </c>
      <c r="AP137" s="267" t="str">
        <f t="shared" si="91"/>
        <v>CUMPLE</v>
      </c>
      <c r="AQ137" s="242">
        <v>13323</v>
      </c>
      <c r="AR137" s="237" t="str">
        <f t="shared" si="91"/>
        <v>CUMPLE</v>
      </c>
      <c r="AS137" s="242">
        <v>13093</v>
      </c>
      <c r="AT137" s="237" t="str">
        <f t="shared" si="91"/>
        <v>CUMPLE</v>
      </c>
      <c r="AU137" s="242">
        <v>13350</v>
      </c>
      <c r="AV137" s="237" t="str">
        <f t="shared" si="91"/>
        <v>CUMPLE</v>
      </c>
      <c r="AW137" s="242">
        <v>13391</v>
      </c>
      <c r="AX137" s="237" t="str">
        <f t="shared" si="91"/>
        <v>CUMPLE</v>
      </c>
      <c r="AY137" s="242">
        <v>13349</v>
      </c>
      <c r="AZ137" s="237" t="str">
        <f t="shared" si="91"/>
        <v>CUMPLE</v>
      </c>
      <c r="BA137" s="242">
        <v>12963</v>
      </c>
      <c r="BB137" s="237" t="str">
        <f t="shared" si="90"/>
        <v>CUMPLE</v>
      </c>
      <c r="BC137" s="242">
        <v>13514</v>
      </c>
      <c r="BD137" s="237" t="str">
        <f t="shared" si="90"/>
        <v>CUMPLE</v>
      </c>
      <c r="BE137" s="268">
        <v>13544</v>
      </c>
      <c r="BF137" s="267" t="str">
        <f t="shared" si="90"/>
        <v>CUMPLE</v>
      </c>
      <c r="BG137" s="242">
        <v>13667</v>
      </c>
      <c r="BH137" s="237" t="str">
        <f t="shared" si="90"/>
        <v>CUMPLE</v>
      </c>
      <c r="BI137" s="272">
        <v>13241</v>
      </c>
      <c r="BJ137" s="237" t="str">
        <f t="shared" si="90"/>
        <v>CUMPLE</v>
      </c>
      <c r="BK137" s="268">
        <v>0</v>
      </c>
      <c r="BL137" s="267" t="str">
        <f t="shared" si="90"/>
        <v>NO CUMPLE</v>
      </c>
      <c r="BM137" s="242">
        <v>13334</v>
      </c>
      <c r="BN137" s="237" t="str">
        <f t="shared" si="90"/>
        <v>CUMPLE</v>
      </c>
      <c r="BO137" s="268">
        <v>13191</v>
      </c>
      <c r="BP137" s="267" t="str">
        <f t="shared" si="90"/>
        <v>CUMPLE</v>
      </c>
      <c r="BQ137" s="242">
        <v>13189</v>
      </c>
      <c r="BR137" s="237" t="str">
        <f t="shared" si="90"/>
        <v>CUMPLE</v>
      </c>
      <c r="BS137" s="242">
        <v>13237</v>
      </c>
      <c r="BT137" s="237" t="str">
        <f t="shared" si="90"/>
        <v>CUMPLE</v>
      </c>
    </row>
    <row r="138" spans="1:72" x14ac:dyDescent="0.25">
      <c r="A138" s="173"/>
      <c r="B138" s="220">
        <f t="shared" si="89"/>
        <v>112</v>
      </c>
      <c r="C138" s="180">
        <v>11534</v>
      </c>
      <c r="D138" s="189" t="s">
        <v>269</v>
      </c>
      <c r="E138" s="65" t="s">
        <v>270</v>
      </c>
      <c r="F138" s="65">
        <v>12</v>
      </c>
      <c r="G138" s="247">
        <v>5469</v>
      </c>
      <c r="H138" s="227">
        <f t="shared" si="67"/>
        <v>65628</v>
      </c>
      <c r="I138" s="242">
        <v>5403</v>
      </c>
      <c r="J138" s="237" t="str">
        <f t="shared" si="68"/>
        <v>CUMPLE</v>
      </c>
      <c r="K138" s="242">
        <v>5168</v>
      </c>
      <c r="L138" s="237" t="str">
        <f t="shared" si="91"/>
        <v>CUMPLE</v>
      </c>
      <c r="M138" s="242">
        <v>5289</v>
      </c>
      <c r="N138" s="237" t="str">
        <f t="shared" si="91"/>
        <v>CUMPLE</v>
      </c>
      <c r="O138" s="242">
        <v>5263</v>
      </c>
      <c r="P138" s="237" t="str">
        <f t="shared" si="91"/>
        <v>CUMPLE</v>
      </c>
      <c r="Q138" s="242">
        <v>5319</v>
      </c>
      <c r="R138" s="237" t="str">
        <f t="shared" si="91"/>
        <v>CUMPLE</v>
      </c>
      <c r="S138" s="242">
        <v>5268</v>
      </c>
      <c r="T138" s="237" t="str">
        <f t="shared" si="91"/>
        <v>CUMPLE</v>
      </c>
      <c r="U138" s="268">
        <v>5299</v>
      </c>
      <c r="V138" s="267" t="str">
        <f t="shared" si="91"/>
        <v>CUMPLE</v>
      </c>
      <c r="W138" s="242">
        <v>5141</v>
      </c>
      <c r="X138" s="237" t="str">
        <f t="shared" si="91"/>
        <v>CUMPLE</v>
      </c>
      <c r="Y138" s="268">
        <v>5340</v>
      </c>
      <c r="Z138" s="267" t="str">
        <f t="shared" si="91"/>
        <v>CUMPLE</v>
      </c>
      <c r="AA138" s="242">
        <v>5332</v>
      </c>
      <c r="AB138" s="237" t="str">
        <f t="shared" si="91"/>
        <v>CUMPLE</v>
      </c>
      <c r="AC138" s="268">
        <v>4922</v>
      </c>
      <c r="AD138" s="267" t="str">
        <f t="shared" si="91"/>
        <v>CUMPLE</v>
      </c>
      <c r="AE138" s="242">
        <v>5305</v>
      </c>
      <c r="AF138" s="237" t="str">
        <f t="shared" si="91"/>
        <v>CUMPLE</v>
      </c>
      <c r="AG138" s="268">
        <v>5268</v>
      </c>
      <c r="AH138" s="267" t="str">
        <f t="shared" si="91"/>
        <v>CUMPLE</v>
      </c>
      <c r="AI138" s="268">
        <v>5469</v>
      </c>
      <c r="AJ138" s="267" t="str">
        <f t="shared" si="91"/>
        <v>CUMPLE</v>
      </c>
      <c r="AK138" s="242">
        <v>5320</v>
      </c>
      <c r="AL138" s="237" t="str">
        <f t="shared" si="91"/>
        <v>CUMPLE</v>
      </c>
      <c r="AM138" s="242">
        <v>5278</v>
      </c>
      <c r="AN138" s="237" t="str">
        <f t="shared" si="91"/>
        <v>CUMPLE</v>
      </c>
      <c r="AO138" s="268">
        <v>5349</v>
      </c>
      <c r="AP138" s="267" t="str">
        <f t="shared" si="91"/>
        <v>CUMPLE</v>
      </c>
      <c r="AQ138" s="242">
        <v>5331</v>
      </c>
      <c r="AR138" s="237" t="str">
        <f t="shared" si="91"/>
        <v>CUMPLE</v>
      </c>
      <c r="AS138" s="242">
        <v>5239</v>
      </c>
      <c r="AT138" s="237" t="str">
        <f t="shared" si="91"/>
        <v>CUMPLE</v>
      </c>
      <c r="AU138" s="242">
        <v>5342</v>
      </c>
      <c r="AV138" s="237" t="str">
        <f t="shared" si="91"/>
        <v>CUMPLE</v>
      </c>
      <c r="AW138" s="242">
        <v>5359</v>
      </c>
      <c r="AX138" s="237" t="str">
        <f t="shared" si="91"/>
        <v>CUMPLE</v>
      </c>
      <c r="AY138" s="242">
        <v>5342</v>
      </c>
      <c r="AZ138" s="237" t="str">
        <f t="shared" si="91"/>
        <v>CUMPLE</v>
      </c>
      <c r="BA138" s="242">
        <v>5187</v>
      </c>
      <c r="BB138" s="237" t="str">
        <f t="shared" si="90"/>
        <v>CUMPLE</v>
      </c>
      <c r="BC138" s="242">
        <v>5408</v>
      </c>
      <c r="BD138" s="237" t="str">
        <f t="shared" si="90"/>
        <v>CUMPLE</v>
      </c>
      <c r="BE138" s="268">
        <v>5420</v>
      </c>
      <c r="BF138" s="267" t="str">
        <f t="shared" si="90"/>
        <v>CUMPLE</v>
      </c>
      <c r="BG138" s="242">
        <v>5469</v>
      </c>
      <c r="BH138" s="237" t="str">
        <f t="shared" si="90"/>
        <v>CUMPLE</v>
      </c>
      <c r="BI138" s="272">
        <v>5298</v>
      </c>
      <c r="BJ138" s="237" t="str">
        <f t="shared" si="90"/>
        <v>CUMPLE</v>
      </c>
      <c r="BK138" s="268">
        <v>0</v>
      </c>
      <c r="BL138" s="267" t="str">
        <f t="shared" si="90"/>
        <v>NO CUMPLE</v>
      </c>
      <c r="BM138" s="242">
        <v>5336</v>
      </c>
      <c r="BN138" s="237" t="str">
        <f t="shared" si="90"/>
        <v>CUMPLE</v>
      </c>
      <c r="BO138" s="268">
        <v>5278</v>
      </c>
      <c r="BP138" s="267" t="str">
        <f t="shared" si="90"/>
        <v>CUMPLE</v>
      </c>
      <c r="BQ138" s="242">
        <v>5278</v>
      </c>
      <c r="BR138" s="237" t="str">
        <f t="shared" si="90"/>
        <v>CUMPLE</v>
      </c>
      <c r="BS138" s="242">
        <v>5297</v>
      </c>
      <c r="BT138" s="237" t="str">
        <f t="shared" si="90"/>
        <v>CUMPLE</v>
      </c>
    </row>
    <row r="139" spans="1:72" x14ac:dyDescent="0.25">
      <c r="A139" s="173"/>
      <c r="B139" s="220">
        <f t="shared" si="89"/>
        <v>113</v>
      </c>
      <c r="C139" s="180" t="s">
        <v>360</v>
      </c>
      <c r="D139" s="189" t="s">
        <v>276</v>
      </c>
      <c r="E139" s="65" t="s">
        <v>17</v>
      </c>
      <c r="F139" s="65">
        <f>6*0.5</f>
        <v>3</v>
      </c>
      <c r="G139" s="247">
        <v>14366</v>
      </c>
      <c r="H139" s="227">
        <f t="shared" si="67"/>
        <v>43098</v>
      </c>
      <c r="I139" s="242">
        <v>14193</v>
      </c>
      <c r="J139" s="237" t="str">
        <f t="shared" si="68"/>
        <v>CUMPLE</v>
      </c>
      <c r="K139" s="242">
        <v>13575</v>
      </c>
      <c r="L139" s="237" t="str">
        <f t="shared" si="91"/>
        <v>CUMPLE</v>
      </c>
      <c r="M139" s="242">
        <v>13892</v>
      </c>
      <c r="N139" s="237" t="str">
        <f t="shared" si="91"/>
        <v>CUMPLE</v>
      </c>
      <c r="O139" s="242">
        <v>13826</v>
      </c>
      <c r="P139" s="237" t="str">
        <f t="shared" si="91"/>
        <v>CUMPLE</v>
      </c>
      <c r="Q139" s="242">
        <v>13973</v>
      </c>
      <c r="R139" s="237" t="str">
        <f t="shared" si="91"/>
        <v>CUMPLE</v>
      </c>
      <c r="S139" s="242">
        <v>13838</v>
      </c>
      <c r="T139" s="237" t="str">
        <f t="shared" si="91"/>
        <v>CUMPLE</v>
      </c>
      <c r="U139" s="268">
        <v>13921</v>
      </c>
      <c r="V139" s="267" t="str">
        <f t="shared" si="91"/>
        <v>CUMPLE</v>
      </c>
      <c r="W139" s="242">
        <v>13504</v>
      </c>
      <c r="X139" s="237" t="str">
        <f t="shared" si="91"/>
        <v>CUMPLE</v>
      </c>
      <c r="Y139" s="268">
        <v>14027</v>
      </c>
      <c r="Z139" s="267" t="str">
        <f t="shared" si="91"/>
        <v>CUMPLE</v>
      </c>
      <c r="AA139" s="242">
        <v>14007</v>
      </c>
      <c r="AB139" s="237" t="str">
        <f t="shared" si="91"/>
        <v>CUMPLE</v>
      </c>
      <c r="AC139" s="268">
        <v>12929</v>
      </c>
      <c r="AD139" s="267" t="str">
        <f t="shared" si="91"/>
        <v>CUMPLE</v>
      </c>
      <c r="AE139" s="242">
        <v>13936</v>
      </c>
      <c r="AF139" s="237" t="str">
        <f t="shared" si="91"/>
        <v>CUMPLE</v>
      </c>
      <c r="AG139" s="268">
        <v>13837</v>
      </c>
      <c r="AH139" s="267" t="str">
        <f t="shared" si="91"/>
        <v>CUMPLE</v>
      </c>
      <c r="AI139" s="268">
        <v>14366</v>
      </c>
      <c r="AJ139" s="267" t="str">
        <f t="shared" si="91"/>
        <v>CUMPLE</v>
      </c>
      <c r="AK139" s="242">
        <v>13974</v>
      </c>
      <c r="AL139" s="237" t="str">
        <f t="shared" si="91"/>
        <v>CUMPLE</v>
      </c>
      <c r="AM139" s="242">
        <v>13863</v>
      </c>
      <c r="AN139" s="237" t="str">
        <f t="shared" si="91"/>
        <v>CUMPLE</v>
      </c>
      <c r="AO139" s="268">
        <v>14051</v>
      </c>
      <c r="AP139" s="267" t="str">
        <f t="shared" si="91"/>
        <v>CUMPLE</v>
      </c>
      <c r="AQ139" s="242">
        <v>14004</v>
      </c>
      <c r="AR139" s="237" t="str">
        <f t="shared" si="91"/>
        <v>CUMPLE</v>
      </c>
      <c r="AS139" s="242">
        <v>13763</v>
      </c>
      <c r="AT139" s="237" t="str">
        <f t="shared" si="91"/>
        <v>CUMPLE</v>
      </c>
      <c r="AU139" s="242">
        <v>14033</v>
      </c>
      <c r="AV139" s="237" t="str">
        <f t="shared" si="91"/>
        <v>CUMPLE</v>
      </c>
      <c r="AW139" s="242">
        <v>14076</v>
      </c>
      <c r="AX139" s="237" t="str">
        <f t="shared" si="91"/>
        <v>CUMPLE</v>
      </c>
      <c r="AY139" s="242">
        <v>14031</v>
      </c>
      <c r="AZ139" s="237" t="str">
        <f t="shared" si="91"/>
        <v>CUMPLE</v>
      </c>
      <c r="BA139" s="242">
        <v>13626</v>
      </c>
      <c r="BB139" s="237" t="str">
        <f t="shared" si="90"/>
        <v>CUMPLE</v>
      </c>
      <c r="BC139" s="242">
        <v>14205</v>
      </c>
      <c r="BD139" s="237" t="str">
        <f t="shared" si="90"/>
        <v>CUMPLE</v>
      </c>
      <c r="BE139" s="268">
        <v>14237</v>
      </c>
      <c r="BF139" s="267" t="str">
        <f t="shared" si="90"/>
        <v>CUMPLE</v>
      </c>
      <c r="BG139" s="242">
        <v>14366</v>
      </c>
      <c r="BH139" s="237" t="str">
        <f t="shared" si="90"/>
        <v>CUMPLE</v>
      </c>
      <c r="BI139" s="272">
        <v>13918</v>
      </c>
      <c r="BJ139" s="237" t="str">
        <f t="shared" si="90"/>
        <v>CUMPLE</v>
      </c>
      <c r="BK139" s="268">
        <v>0</v>
      </c>
      <c r="BL139" s="267" t="str">
        <f t="shared" si="90"/>
        <v>NO CUMPLE</v>
      </c>
      <c r="BM139" s="242">
        <v>14015</v>
      </c>
      <c r="BN139" s="237" t="str">
        <f t="shared" si="90"/>
        <v>CUMPLE</v>
      </c>
      <c r="BO139" s="268">
        <v>13866</v>
      </c>
      <c r="BP139" s="267" t="str">
        <f t="shared" si="90"/>
        <v>CUMPLE</v>
      </c>
      <c r="BQ139" s="242">
        <v>13863</v>
      </c>
      <c r="BR139" s="237" t="str">
        <f t="shared" si="90"/>
        <v>CUMPLE</v>
      </c>
      <c r="BS139" s="242">
        <v>13914</v>
      </c>
      <c r="BT139" s="237" t="str">
        <f t="shared" si="90"/>
        <v>CUMPLE</v>
      </c>
    </row>
    <row r="140" spans="1:72" x14ac:dyDescent="0.25">
      <c r="A140" s="173"/>
      <c r="B140" s="220">
        <f t="shared" si="89"/>
        <v>114</v>
      </c>
      <c r="C140" s="187">
        <v>788</v>
      </c>
      <c r="D140" s="189" t="s">
        <v>271</v>
      </c>
      <c r="E140" s="65" t="s">
        <v>17</v>
      </c>
      <c r="F140" s="65">
        <v>3</v>
      </c>
      <c r="G140" s="247">
        <v>128938</v>
      </c>
      <c r="H140" s="227">
        <f t="shared" si="67"/>
        <v>386814</v>
      </c>
      <c r="I140" s="242">
        <v>127390</v>
      </c>
      <c r="J140" s="237" t="str">
        <f t="shared" si="68"/>
        <v>CUMPLE</v>
      </c>
      <c r="K140" s="242">
        <v>121846</v>
      </c>
      <c r="L140" s="237" t="str">
        <f t="shared" si="91"/>
        <v>CUMPLE</v>
      </c>
      <c r="M140" s="242">
        <v>124683</v>
      </c>
      <c r="N140" s="237" t="str">
        <f t="shared" si="91"/>
        <v>CUMPLE</v>
      </c>
      <c r="O140" s="242">
        <v>124088</v>
      </c>
      <c r="P140" s="237" t="str">
        <f t="shared" si="91"/>
        <v>CUMPLE</v>
      </c>
      <c r="Q140" s="242">
        <v>125410</v>
      </c>
      <c r="R140" s="237" t="str">
        <f t="shared" si="91"/>
        <v>CUMPLE</v>
      </c>
      <c r="S140" s="242">
        <v>124200</v>
      </c>
      <c r="T140" s="237" t="str">
        <f t="shared" si="91"/>
        <v>CUMPLE</v>
      </c>
      <c r="U140" s="268">
        <v>124941</v>
      </c>
      <c r="V140" s="267" t="str">
        <f t="shared" si="91"/>
        <v>CUMPLE</v>
      </c>
      <c r="W140" s="242">
        <v>121202</v>
      </c>
      <c r="X140" s="237" t="str">
        <f t="shared" si="91"/>
        <v>CUMPLE</v>
      </c>
      <c r="Y140" s="268">
        <v>125899</v>
      </c>
      <c r="Z140" s="267" t="str">
        <f t="shared" si="91"/>
        <v>CUMPLE</v>
      </c>
      <c r="AA140" s="242">
        <v>125715</v>
      </c>
      <c r="AB140" s="237" t="str">
        <f t="shared" si="91"/>
        <v>CUMPLE</v>
      </c>
      <c r="AC140" s="268">
        <v>116044</v>
      </c>
      <c r="AD140" s="267" t="str">
        <f t="shared" si="91"/>
        <v>CUMPLE</v>
      </c>
      <c r="AE140" s="242">
        <v>125083</v>
      </c>
      <c r="AF140" s="237" t="str">
        <f t="shared" si="91"/>
        <v>CUMPLE</v>
      </c>
      <c r="AG140" s="268">
        <v>124193</v>
      </c>
      <c r="AH140" s="267" t="str">
        <f t="shared" si="91"/>
        <v>CUMPLE</v>
      </c>
      <c r="AI140" s="268">
        <v>128938</v>
      </c>
      <c r="AJ140" s="267" t="str">
        <f t="shared" si="91"/>
        <v>CUMPLE</v>
      </c>
      <c r="AK140" s="242">
        <v>125418</v>
      </c>
      <c r="AL140" s="237" t="str">
        <f t="shared" si="91"/>
        <v>CUMPLE</v>
      </c>
      <c r="AM140" s="242">
        <v>124425</v>
      </c>
      <c r="AN140" s="237" t="str">
        <f t="shared" si="91"/>
        <v>CUMPLE</v>
      </c>
      <c r="AO140" s="268">
        <v>126114</v>
      </c>
      <c r="AP140" s="267" t="str">
        <f t="shared" si="91"/>
        <v>CUMPLE</v>
      </c>
      <c r="AQ140" s="242">
        <v>125689</v>
      </c>
      <c r="AR140" s="237" t="str">
        <f t="shared" si="91"/>
        <v>CUMPLE</v>
      </c>
      <c r="AS140" s="242">
        <v>123523</v>
      </c>
      <c r="AT140" s="237" t="str">
        <f t="shared" si="91"/>
        <v>CUMPLE</v>
      </c>
      <c r="AU140" s="242">
        <v>125947</v>
      </c>
      <c r="AV140" s="237" t="str">
        <f t="shared" si="91"/>
        <v>CUMPLE</v>
      </c>
      <c r="AW140" s="242">
        <v>126333</v>
      </c>
      <c r="AX140" s="237" t="str">
        <f t="shared" si="91"/>
        <v>CUMPLE</v>
      </c>
      <c r="AY140" s="242">
        <v>125934</v>
      </c>
      <c r="AZ140" s="237" t="str">
        <f t="shared" si="91"/>
        <v>CUMPLE</v>
      </c>
      <c r="BA140" s="242">
        <v>122297</v>
      </c>
      <c r="BB140" s="237" t="str">
        <f t="shared" si="90"/>
        <v>CUMPLE</v>
      </c>
      <c r="BC140" s="242">
        <v>127490</v>
      </c>
      <c r="BD140" s="237" t="str">
        <f t="shared" si="90"/>
        <v>CUMPLE</v>
      </c>
      <c r="BE140" s="268">
        <v>127778</v>
      </c>
      <c r="BF140" s="267" t="str">
        <f t="shared" si="90"/>
        <v>CUMPLE</v>
      </c>
      <c r="BG140" s="242">
        <v>128938</v>
      </c>
      <c r="BH140" s="237" t="str">
        <f t="shared" si="90"/>
        <v>CUMPLE</v>
      </c>
      <c r="BI140" s="272">
        <v>124915</v>
      </c>
      <c r="BJ140" s="237" t="str">
        <f t="shared" si="90"/>
        <v>CUMPLE</v>
      </c>
      <c r="BK140" s="268">
        <v>0</v>
      </c>
      <c r="BL140" s="267" t="str">
        <f t="shared" si="90"/>
        <v>NO CUMPLE</v>
      </c>
      <c r="BM140" s="242">
        <v>125792</v>
      </c>
      <c r="BN140" s="237" t="str">
        <f t="shared" si="90"/>
        <v>CUMPLE</v>
      </c>
      <c r="BO140" s="268">
        <v>124454</v>
      </c>
      <c r="BP140" s="267" t="str">
        <f t="shared" si="90"/>
        <v>CUMPLE</v>
      </c>
      <c r="BQ140" s="242">
        <v>124425</v>
      </c>
      <c r="BR140" s="237" t="str">
        <f t="shared" si="90"/>
        <v>CUMPLE</v>
      </c>
      <c r="BS140" s="242">
        <v>124885</v>
      </c>
      <c r="BT140" s="237" t="str">
        <f t="shared" si="90"/>
        <v>CUMPLE</v>
      </c>
    </row>
    <row r="141" spans="1:72" x14ac:dyDescent="0.25">
      <c r="A141" s="173"/>
      <c r="B141" s="220">
        <f t="shared" si="89"/>
        <v>115</v>
      </c>
      <c r="C141" s="190">
        <v>15440</v>
      </c>
      <c r="D141" s="189" t="s">
        <v>279</v>
      </c>
      <c r="E141" s="65" t="s">
        <v>107</v>
      </c>
      <c r="F141" s="65">
        <v>3</v>
      </c>
      <c r="G141" s="247">
        <v>360478</v>
      </c>
      <c r="H141" s="227">
        <f t="shared" si="67"/>
        <v>1081434</v>
      </c>
      <c r="I141" s="242">
        <v>356152</v>
      </c>
      <c r="J141" s="237" t="str">
        <f t="shared" si="68"/>
        <v>CUMPLE</v>
      </c>
      <c r="K141" s="242">
        <v>340651</v>
      </c>
      <c r="L141" s="237" t="str">
        <f t="shared" si="91"/>
        <v>CUMPLE</v>
      </c>
      <c r="M141" s="242">
        <v>348582</v>
      </c>
      <c r="N141" s="237" t="str">
        <f t="shared" si="91"/>
        <v>CUMPLE</v>
      </c>
      <c r="O141" s="242">
        <v>346918</v>
      </c>
      <c r="P141" s="237" t="str">
        <f t="shared" si="91"/>
        <v>CUMPLE</v>
      </c>
      <c r="Q141" s="242">
        <v>350615</v>
      </c>
      <c r="R141" s="237" t="str">
        <f t="shared" si="91"/>
        <v>CUMPLE</v>
      </c>
      <c r="S141" s="242">
        <v>347233</v>
      </c>
      <c r="T141" s="237" t="str">
        <f t="shared" si="91"/>
        <v>CUMPLE</v>
      </c>
      <c r="U141" s="268">
        <v>349303</v>
      </c>
      <c r="V141" s="267" t="str">
        <f t="shared" si="91"/>
        <v>CUMPLE</v>
      </c>
      <c r="W141" s="242">
        <v>338849</v>
      </c>
      <c r="X141" s="237" t="str">
        <f t="shared" si="91"/>
        <v>CUMPLE</v>
      </c>
      <c r="Y141" s="268">
        <v>351982</v>
      </c>
      <c r="Z141" s="267" t="str">
        <f t="shared" si="91"/>
        <v>CUMPLE</v>
      </c>
      <c r="AA141" s="242">
        <v>351466</v>
      </c>
      <c r="AB141" s="237" t="str">
        <f t="shared" si="91"/>
        <v>CUMPLE</v>
      </c>
      <c r="AC141" s="268">
        <v>324431</v>
      </c>
      <c r="AD141" s="267" t="str">
        <f t="shared" si="91"/>
        <v>CUMPLE</v>
      </c>
      <c r="AE141" s="242">
        <v>349700</v>
      </c>
      <c r="AF141" s="237" t="str">
        <f t="shared" si="91"/>
        <v>CUMPLE</v>
      </c>
      <c r="AG141" s="268">
        <v>347212</v>
      </c>
      <c r="AH141" s="267" t="str">
        <f t="shared" si="91"/>
        <v>CUMPLE</v>
      </c>
      <c r="AI141" s="268">
        <v>360478</v>
      </c>
      <c r="AJ141" s="267" t="str">
        <f t="shared" si="91"/>
        <v>CUMPLE</v>
      </c>
      <c r="AK141" s="242">
        <v>350637</v>
      </c>
      <c r="AL141" s="237" t="str">
        <f t="shared" si="91"/>
        <v>CUMPLE</v>
      </c>
      <c r="AM141" s="242">
        <v>347861</v>
      </c>
      <c r="AN141" s="237" t="str">
        <f t="shared" si="91"/>
        <v>CUMPLE</v>
      </c>
      <c r="AO141" s="268">
        <v>352583</v>
      </c>
      <c r="AP141" s="267" t="str">
        <f t="shared" si="91"/>
        <v>CUMPLE</v>
      </c>
      <c r="AQ141" s="242">
        <v>351394</v>
      </c>
      <c r="AR141" s="237" t="str">
        <f t="shared" si="91"/>
        <v>CUMPLE</v>
      </c>
      <c r="AS141" s="242">
        <v>345338</v>
      </c>
      <c r="AT141" s="237" t="str">
        <f t="shared" si="91"/>
        <v>CUMPLE</v>
      </c>
      <c r="AU141" s="242">
        <v>352115</v>
      </c>
      <c r="AV141" s="237" t="str">
        <f t="shared" si="91"/>
        <v>CUMPLE</v>
      </c>
      <c r="AW141" s="242">
        <v>353196</v>
      </c>
      <c r="AX141" s="237" t="str">
        <f t="shared" si="91"/>
        <v>CUMPLE</v>
      </c>
      <c r="AY141" s="242">
        <v>352079</v>
      </c>
      <c r="AZ141" s="237" t="str">
        <f t="shared" ref="AZ141:BT149" si="92">+IF((ISBLANK(AY141))=$H$11,"VACIO",IF(AND(AY141&lt;=$G141,AY141&lt;&gt;0),"CUMPLE","NO CUMPLE"))</f>
        <v>CUMPLE</v>
      </c>
      <c r="BA141" s="242">
        <v>341913</v>
      </c>
      <c r="BB141" s="237" t="str">
        <f t="shared" si="92"/>
        <v>CUMPLE</v>
      </c>
      <c r="BC141" s="242">
        <v>356431</v>
      </c>
      <c r="BD141" s="237" t="str">
        <f t="shared" si="92"/>
        <v>CUMPLE</v>
      </c>
      <c r="BE141" s="268">
        <v>357234</v>
      </c>
      <c r="BF141" s="267" t="str">
        <f t="shared" si="92"/>
        <v>CUMPLE</v>
      </c>
      <c r="BG141" s="242">
        <v>360478</v>
      </c>
      <c r="BH141" s="237" t="str">
        <f t="shared" si="92"/>
        <v>CUMPLE</v>
      </c>
      <c r="BI141" s="272">
        <v>349231</v>
      </c>
      <c r="BJ141" s="237" t="str">
        <f t="shared" si="92"/>
        <v>CUMPLE</v>
      </c>
      <c r="BK141" s="268">
        <v>0</v>
      </c>
      <c r="BL141" s="267" t="str">
        <f t="shared" si="92"/>
        <v>NO CUMPLE</v>
      </c>
      <c r="BM141" s="242">
        <v>351682</v>
      </c>
      <c r="BN141" s="237" t="str">
        <f t="shared" si="92"/>
        <v>CUMPLE</v>
      </c>
      <c r="BO141" s="268">
        <v>347944</v>
      </c>
      <c r="BP141" s="267" t="str">
        <f t="shared" si="92"/>
        <v>CUMPLE</v>
      </c>
      <c r="BQ141" s="242">
        <v>347861</v>
      </c>
      <c r="BR141" s="237" t="str">
        <f t="shared" si="92"/>
        <v>CUMPLE</v>
      </c>
      <c r="BS141" s="242">
        <v>349148</v>
      </c>
      <c r="BT141" s="237" t="str">
        <f t="shared" si="92"/>
        <v>CUMPLE</v>
      </c>
    </row>
    <row r="142" spans="1:72" x14ac:dyDescent="0.25">
      <c r="A142" s="173"/>
      <c r="B142" s="220">
        <f t="shared" si="89"/>
        <v>116</v>
      </c>
      <c r="C142" s="190">
        <v>15666</v>
      </c>
      <c r="D142" s="189" t="s">
        <v>280</v>
      </c>
      <c r="E142" s="65" t="s">
        <v>197</v>
      </c>
      <c r="F142" s="65">
        <v>26</v>
      </c>
      <c r="G142" s="247">
        <v>162089</v>
      </c>
      <c r="H142" s="227">
        <f t="shared" ref="H142:H150" si="93">F142*G142</f>
        <v>4214314</v>
      </c>
      <c r="I142" s="242">
        <v>160143</v>
      </c>
      <c r="J142" s="237" t="str">
        <f t="shared" ref="J142:T165" si="94">+IF((ISBLANK(I142))=$H$11,"VACIO",IF(AND(I142&lt;=$G142,I142&lt;&gt;0),"CUMPLE","NO CUMPLE"))</f>
        <v>CUMPLE</v>
      </c>
      <c r="K142" s="242">
        <v>153174</v>
      </c>
      <c r="L142" s="237" t="str">
        <f t="shared" si="94"/>
        <v>CUMPLE</v>
      </c>
      <c r="M142" s="242">
        <v>156740</v>
      </c>
      <c r="N142" s="237" t="str">
        <f t="shared" si="94"/>
        <v>CUMPLE</v>
      </c>
      <c r="O142" s="242">
        <v>155992</v>
      </c>
      <c r="P142" s="237" t="str">
        <f t="shared" si="94"/>
        <v>CUMPLE</v>
      </c>
      <c r="Q142" s="242">
        <v>157654</v>
      </c>
      <c r="R142" s="237" t="str">
        <f t="shared" si="94"/>
        <v>CUMPLE</v>
      </c>
      <c r="S142" s="242">
        <v>156133</v>
      </c>
      <c r="T142" s="237" t="str">
        <f t="shared" si="94"/>
        <v>CUMPLE</v>
      </c>
      <c r="U142" s="268">
        <v>157064</v>
      </c>
      <c r="V142" s="267" t="str">
        <f t="shared" ref="V142:BL149" si="95">+IF((ISBLANK(U142))=$H$11,"VACIO",IF(AND(U142&lt;=$G142,U142&lt;&gt;0),"CUMPLE","NO CUMPLE"))</f>
        <v>CUMPLE</v>
      </c>
      <c r="W142" s="242">
        <v>152364</v>
      </c>
      <c r="X142" s="237" t="str">
        <f t="shared" si="95"/>
        <v>CUMPLE</v>
      </c>
      <c r="Y142" s="268">
        <v>158269</v>
      </c>
      <c r="Z142" s="267" t="str">
        <f t="shared" si="95"/>
        <v>CUMPLE</v>
      </c>
      <c r="AA142" s="242">
        <v>158037</v>
      </c>
      <c r="AB142" s="237" t="str">
        <f t="shared" si="95"/>
        <v>CUMPLE</v>
      </c>
      <c r="AC142" s="268">
        <v>145880</v>
      </c>
      <c r="AD142" s="267" t="str">
        <f t="shared" si="95"/>
        <v>CUMPLE</v>
      </c>
      <c r="AE142" s="242">
        <v>157243</v>
      </c>
      <c r="AF142" s="237" t="str">
        <f t="shared" si="95"/>
        <v>CUMPLE</v>
      </c>
      <c r="AG142" s="268">
        <v>156124</v>
      </c>
      <c r="AH142" s="267" t="str">
        <f t="shared" si="95"/>
        <v>CUMPLE</v>
      </c>
      <c r="AI142" s="268">
        <v>162089</v>
      </c>
      <c r="AJ142" s="267" t="str">
        <f t="shared" si="95"/>
        <v>CUMPLE</v>
      </c>
      <c r="AK142" s="242">
        <v>157664</v>
      </c>
      <c r="AL142" s="237" t="str">
        <f t="shared" si="95"/>
        <v>CUMPLE</v>
      </c>
      <c r="AM142" s="242">
        <v>156416</v>
      </c>
      <c r="AN142" s="237" t="str">
        <f t="shared" si="95"/>
        <v>CUMPLE</v>
      </c>
      <c r="AO142" s="268">
        <v>158539</v>
      </c>
      <c r="AP142" s="267" t="str">
        <f t="shared" si="95"/>
        <v>CUMPLE</v>
      </c>
      <c r="AQ142" s="242">
        <v>158004</v>
      </c>
      <c r="AR142" s="237" t="str">
        <f t="shared" si="95"/>
        <v>CUMPLE</v>
      </c>
      <c r="AS142" s="242">
        <v>155281</v>
      </c>
      <c r="AT142" s="237" t="str">
        <f t="shared" si="95"/>
        <v>CUMPLE</v>
      </c>
      <c r="AU142" s="242">
        <v>158329</v>
      </c>
      <c r="AV142" s="237" t="str">
        <f t="shared" si="95"/>
        <v>CUMPLE</v>
      </c>
      <c r="AW142" s="242">
        <v>158815</v>
      </c>
      <c r="AX142" s="237" t="str">
        <f t="shared" si="95"/>
        <v>CUMPLE</v>
      </c>
      <c r="AY142" s="242">
        <v>158312</v>
      </c>
      <c r="AZ142" s="237" t="str">
        <f t="shared" si="95"/>
        <v>CUMPLE</v>
      </c>
      <c r="BA142" s="242">
        <v>153741</v>
      </c>
      <c r="BB142" s="237" t="str">
        <f t="shared" si="95"/>
        <v>CUMPLE</v>
      </c>
      <c r="BC142" s="242">
        <v>160269</v>
      </c>
      <c r="BD142" s="237" t="str">
        <f t="shared" si="95"/>
        <v>CUMPLE</v>
      </c>
      <c r="BE142" s="268">
        <v>160630</v>
      </c>
      <c r="BF142" s="267" t="str">
        <f t="shared" si="95"/>
        <v>CUMPLE</v>
      </c>
      <c r="BG142" s="242">
        <v>162089</v>
      </c>
      <c r="BH142" s="237" t="str">
        <f t="shared" si="95"/>
        <v>CUMPLE</v>
      </c>
      <c r="BI142" s="272">
        <v>157032</v>
      </c>
      <c r="BJ142" s="237" t="str">
        <f t="shared" si="95"/>
        <v>CUMPLE</v>
      </c>
      <c r="BK142" s="268">
        <v>0</v>
      </c>
      <c r="BL142" s="267" t="str">
        <f t="shared" si="95"/>
        <v>NO CUMPLE</v>
      </c>
      <c r="BM142" s="242">
        <v>158134</v>
      </c>
      <c r="BN142" s="237" t="str">
        <f t="shared" si="92"/>
        <v>CUMPLE</v>
      </c>
      <c r="BO142" s="268">
        <v>156453</v>
      </c>
      <c r="BP142" s="267" t="str">
        <f t="shared" si="92"/>
        <v>CUMPLE</v>
      </c>
      <c r="BQ142" s="242">
        <v>156416</v>
      </c>
      <c r="BR142" s="237" t="str">
        <f t="shared" si="92"/>
        <v>CUMPLE</v>
      </c>
      <c r="BS142" s="242">
        <v>156995</v>
      </c>
      <c r="BT142" s="237" t="str">
        <f t="shared" si="92"/>
        <v>CUMPLE</v>
      </c>
    </row>
    <row r="143" spans="1:72" x14ac:dyDescent="0.25">
      <c r="A143" s="173"/>
      <c r="B143" s="220">
        <f t="shared" si="89"/>
        <v>117</v>
      </c>
      <c r="C143" s="190">
        <v>14122</v>
      </c>
      <c r="D143" s="189" t="s">
        <v>281</v>
      </c>
      <c r="E143" s="65" t="s">
        <v>197</v>
      </c>
      <c r="F143" s="65">
        <v>26</v>
      </c>
      <c r="G143" s="247">
        <v>191437</v>
      </c>
      <c r="H143" s="227">
        <f t="shared" si="93"/>
        <v>4977362</v>
      </c>
      <c r="I143" s="242">
        <v>189139</v>
      </c>
      <c r="J143" s="237" t="str">
        <f t="shared" si="94"/>
        <v>CUMPLE</v>
      </c>
      <c r="K143" s="242">
        <v>180907</v>
      </c>
      <c r="L143" s="237" t="str">
        <f t="shared" ref="L143:AZ150" si="96">+IF((ISBLANK(K143))=$H$11,"VACIO",IF(AND(K143&lt;=$G143,K143&lt;&gt;0),"CUMPLE","NO CUMPLE"))</f>
        <v>CUMPLE</v>
      </c>
      <c r="M143" s="242">
        <v>185120</v>
      </c>
      <c r="N143" s="237" t="str">
        <f t="shared" si="96"/>
        <v>CUMPLE</v>
      </c>
      <c r="O143" s="242">
        <v>184236</v>
      </c>
      <c r="P143" s="237" t="str">
        <f t="shared" si="96"/>
        <v>CUMPLE</v>
      </c>
      <c r="Q143" s="242">
        <v>186199</v>
      </c>
      <c r="R143" s="237" t="str">
        <f t="shared" si="96"/>
        <v>CUMPLE</v>
      </c>
      <c r="S143" s="242">
        <v>184403</v>
      </c>
      <c r="T143" s="237" t="str">
        <f t="shared" si="96"/>
        <v>CUMPLE</v>
      </c>
      <c r="U143" s="268">
        <v>185502</v>
      </c>
      <c r="V143" s="267" t="str">
        <f t="shared" si="96"/>
        <v>CUMPLE</v>
      </c>
      <c r="W143" s="242">
        <v>179951</v>
      </c>
      <c r="X143" s="237" t="str">
        <f t="shared" si="96"/>
        <v>CUMPLE</v>
      </c>
      <c r="Y143" s="268">
        <v>186925</v>
      </c>
      <c r="Z143" s="267" t="str">
        <f t="shared" si="96"/>
        <v>CUMPLE</v>
      </c>
      <c r="AA143" s="242">
        <v>186651</v>
      </c>
      <c r="AB143" s="237" t="str">
        <f t="shared" si="96"/>
        <v>CUMPLE</v>
      </c>
      <c r="AC143" s="268">
        <v>172293</v>
      </c>
      <c r="AD143" s="267" t="str">
        <f t="shared" si="96"/>
        <v>CUMPLE</v>
      </c>
      <c r="AE143" s="242">
        <v>185713</v>
      </c>
      <c r="AF143" s="237" t="str">
        <f t="shared" si="96"/>
        <v>CUMPLE</v>
      </c>
      <c r="AG143" s="268">
        <v>184392</v>
      </c>
      <c r="AH143" s="267" t="str">
        <f t="shared" si="96"/>
        <v>CUMPLE</v>
      </c>
      <c r="AI143" s="268">
        <v>191437</v>
      </c>
      <c r="AJ143" s="267" t="str">
        <f t="shared" si="96"/>
        <v>CUMPLE</v>
      </c>
      <c r="AK143" s="242">
        <v>186211</v>
      </c>
      <c r="AL143" s="237" t="str">
        <f t="shared" si="96"/>
        <v>CUMPLE</v>
      </c>
      <c r="AM143" s="242">
        <v>184737</v>
      </c>
      <c r="AN143" s="237" t="str">
        <f t="shared" si="96"/>
        <v>CUMPLE</v>
      </c>
      <c r="AO143" s="268">
        <v>187244</v>
      </c>
      <c r="AP143" s="267" t="str">
        <f t="shared" si="96"/>
        <v>CUMPLE</v>
      </c>
      <c r="AQ143" s="242">
        <v>186613</v>
      </c>
      <c r="AR143" s="237" t="str">
        <f t="shared" si="96"/>
        <v>CUMPLE</v>
      </c>
      <c r="AS143" s="242">
        <v>183397</v>
      </c>
      <c r="AT143" s="237" t="str">
        <f t="shared" si="96"/>
        <v>CUMPLE</v>
      </c>
      <c r="AU143" s="242">
        <v>186996</v>
      </c>
      <c r="AV143" s="237" t="str">
        <f t="shared" si="96"/>
        <v>CUMPLE</v>
      </c>
      <c r="AW143" s="242">
        <v>187570</v>
      </c>
      <c r="AX143" s="237" t="str">
        <f t="shared" si="96"/>
        <v>CUMPLE</v>
      </c>
      <c r="AY143" s="242">
        <v>186977</v>
      </c>
      <c r="AZ143" s="237" t="str">
        <f t="shared" si="96"/>
        <v>CUMPLE</v>
      </c>
      <c r="BA143" s="242">
        <v>181577</v>
      </c>
      <c r="BB143" s="237" t="str">
        <f t="shared" si="95"/>
        <v>CUMPLE</v>
      </c>
      <c r="BC143" s="242">
        <v>189288</v>
      </c>
      <c r="BD143" s="237" t="str">
        <f t="shared" si="95"/>
        <v>CUMPLE</v>
      </c>
      <c r="BE143" s="268">
        <v>189714</v>
      </c>
      <c r="BF143" s="267" t="str">
        <f t="shared" si="95"/>
        <v>CUMPLE</v>
      </c>
      <c r="BG143" s="242">
        <v>191437</v>
      </c>
      <c r="BH143" s="237" t="str">
        <f t="shared" si="95"/>
        <v>CUMPLE</v>
      </c>
      <c r="BI143" s="272">
        <v>185464</v>
      </c>
      <c r="BJ143" s="237" t="str">
        <f t="shared" si="95"/>
        <v>CUMPLE</v>
      </c>
      <c r="BK143" s="268">
        <v>0</v>
      </c>
      <c r="BL143" s="267" t="str">
        <f t="shared" si="95"/>
        <v>NO CUMPLE</v>
      </c>
      <c r="BM143" s="242">
        <v>186766</v>
      </c>
      <c r="BN143" s="237" t="str">
        <f t="shared" si="92"/>
        <v>CUMPLE</v>
      </c>
      <c r="BO143" s="268">
        <v>184780</v>
      </c>
      <c r="BP143" s="267" t="str">
        <f t="shared" si="92"/>
        <v>CUMPLE</v>
      </c>
      <c r="BQ143" s="242">
        <v>184737</v>
      </c>
      <c r="BR143" s="237" t="str">
        <f t="shared" si="92"/>
        <v>CUMPLE</v>
      </c>
      <c r="BS143" s="242">
        <v>185420</v>
      </c>
      <c r="BT143" s="237" t="str">
        <f t="shared" si="92"/>
        <v>CUMPLE</v>
      </c>
    </row>
    <row r="144" spans="1:72" x14ac:dyDescent="0.25">
      <c r="A144" s="173"/>
      <c r="B144" s="220">
        <f t="shared" si="89"/>
        <v>118</v>
      </c>
      <c r="C144" s="190">
        <v>17145</v>
      </c>
      <c r="D144" s="189" t="s">
        <v>282</v>
      </c>
      <c r="E144" s="65" t="s">
        <v>190</v>
      </c>
      <c r="F144" s="65">
        <v>240</v>
      </c>
      <c r="G144" s="247">
        <v>34440</v>
      </c>
      <c r="H144" s="227">
        <f t="shared" si="93"/>
        <v>8265600</v>
      </c>
      <c r="I144" s="242">
        <v>34026</v>
      </c>
      <c r="J144" s="237" t="str">
        <f t="shared" si="94"/>
        <v>CUMPLE</v>
      </c>
      <c r="K144" s="242">
        <v>32545</v>
      </c>
      <c r="L144" s="237" t="str">
        <f t="shared" si="96"/>
        <v>CUMPLE</v>
      </c>
      <c r="M144" s="242">
        <v>33303</v>
      </c>
      <c r="N144" s="237" t="str">
        <f t="shared" si="96"/>
        <v>CUMPLE</v>
      </c>
      <c r="O144" s="242">
        <v>33145</v>
      </c>
      <c r="P144" s="237" t="str">
        <f t="shared" si="96"/>
        <v>CUMPLE</v>
      </c>
      <c r="Q144" s="242">
        <v>33498</v>
      </c>
      <c r="R144" s="237" t="str">
        <f t="shared" si="96"/>
        <v>CUMPLE</v>
      </c>
      <c r="S144" s="242">
        <v>33175</v>
      </c>
      <c r="T144" s="237" t="str">
        <f t="shared" si="96"/>
        <v>CUMPLE</v>
      </c>
      <c r="U144" s="268">
        <v>33372</v>
      </c>
      <c r="V144" s="267" t="str">
        <f t="shared" si="96"/>
        <v>CUMPLE</v>
      </c>
      <c r="W144" s="242">
        <v>32374</v>
      </c>
      <c r="X144" s="237" t="str">
        <f t="shared" si="96"/>
        <v>CUMPLE</v>
      </c>
      <c r="Y144" s="268">
        <v>33628</v>
      </c>
      <c r="Z144" s="267" t="str">
        <f t="shared" si="96"/>
        <v>CUMPLE</v>
      </c>
      <c r="AA144" s="242">
        <v>33579</v>
      </c>
      <c r="AB144" s="237" t="str">
        <f t="shared" si="96"/>
        <v>CUMPLE</v>
      </c>
      <c r="AC144" s="268">
        <v>30996</v>
      </c>
      <c r="AD144" s="267" t="str">
        <f t="shared" si="96"/>
        <v>CUMPLE</v>
      </c>
      <c r="AE144" s="242">
        <v>33410</v>
      </c>
      <c r="AF144" s="237" t="str">
        <f t="shared" si="96"/>
        <v>CUMPLE</v>
      </c>
      <c r="AG144" s="268">
        <v>33173</v>
      </c>
      <c r="AH144" s="267" t="str">
        <f t="shared" si="96"/>
        <v>CUMPLE</v>
      </c>
      <c r="AI144" s="268">
        <v>34440</v>
      </c>
      <c r="AJ144" s="267" t="str">
        <f t="shared" si="96"/>
        <v>CUMPLE</v>
      </c>
      <c r="AK144" s="242">
        <v>33500</v>
      </c>
      <c r="AL144" s="237" t="str">
        <f t="shared" si="96"/>
        <v>CUMPLE</v>
      </c>
      <c r="AM144" s="242">
        <v>33235</v>
      </c>
      <c r="AN144" s="237" t="str">
        <f t="shared" si="96"/>
        <v>CUMPLE</v>
      </c>
      <c r="AO144" s="268">
        <v>33685</v>
      </c>
      <c r="AP144" s="267" t="str">
        <f t="shared" si="96"/>
        <v>CUMPLE</v>
      </c>
      <c r="AQ144" s="242">
        <v>33572</v>
      </c>
      <c r="AR144" s="237" t="str">
        <f t="shared" si="96"/>
        <v>CUMPLE</v>
      </c>
      <c r="AS144" s="242">
        <v>32994</v>
      </c>
      <c r="AT144" s="237" t="str">
        <f t="shared" si="96"/>
        <v>CUMPLE</v>
      </c>
      <c r="AU144" s="242">
        <v>33641</v>
      </c>
      <c r="AV144" s="237" t="str">
        <f t="shared" si="96"/>
        <v>CUMPLE</v>
      </c>
      <c r="AW144" s="242">
        <v>33744</v>
      </c>
      <c r="AX144" s="237" t="str">
        <f t="shared" si="96"/>
        <v>CUMPLE</v>
      </c>
      <c r="AY144" s="242">
        <v>33638</v>
      </c>
      <c r="AZ144" s="237" t="str">
        <f t="shared" si="96"/>
        <v>CUMPLE</v>
      </c>
      <c r="BA144" s="242">
        <v>32666</v>
      </c>
      <c r="BB144" s="237" t="str">
        <f t="shared" si="95"/>
        <v>CUMPLE</v>
      </c>
      <c r="BC144" s="242">
        <v>34053</v>
      </c>
      <c r="BD144" s="237" t="str">
        <f t="shared" si="95"/>
        <v>CUMPLE</v>
      </c>
      <c r="BE144" s="268">
        <v>34130</v>
      </c>
      <c r="BF144" s="267" t="str">
        <f t="shared" si="95"/>
        <v>CUMPLE</v>
      </c>
      <c r="BG144" s="242">
        <v>34440</v>
      </c>
      <c r="BH144" s="237" t="str">
        <f t="shared" si="95"/>
        <v>CUMPLE</v>
      </c>
      <c r="BI144" s="272">
        <v>33365</v>
      </c>
      <c r="BJ144" s="237" t="str">
        <f t="shared" si="95"/>
        <v>CUMPLE</v>
      </c>
      <c r="BK144" s="268">
        <v>0</v>
      </c>
      <c r="BL144" s="267" t="str">
        <f t="shared" si="95"/>
        <v>NO CUMPLE</v>
      </c>
      <c r="BM144" s="242">
        <v>33600</v>
      </c>
      <c r="BN144" s="237" t="str">
        <f t="shared" si="92"/>
        <v>CUMPLE</v>
      </c>
      <c r="BO144" s="268">
        <v>33242</v>
      </c>
      <c r="BP144" s="267" t="str">
        <f t="shared" si="92"/>
        <v>CUMPLE</v>
      </c>
      <c r="BQ144" s="242">
        <v>33235</v>
      </c>
      <c r="BR144" s="237" t="str">
        <f t="shared" si="92"/>
        <v>CUMPLE</v>
      </c>
      <c r="BS144" s="242">
        <v>33358</v>
      </c>
      <c r="BT144" s="237" t="str">
        <f t="shared" si="92"/>
        <v>CUMPLE</v>
      </c>
    </row>
    <row r="145" spans="1:72" x14ac:dyDescent="0.25">
      <c r="A145" s="173"/>
      <c r="B145" s="220">
        <f t="shared" si="89"/>
        <v>119</v>
      </c>
      <c r="C145" s="191">
        <v>15302</v>
      </c>
      <c r="D145" s="189" t="s">
        <v>283</v>
      </c>
      <c r="E145" s="65" t="s">
        <v>190</v>
      </c>
      <c r="F145" s="65">
        <v>720</v>
      </c>
      <c r="G145" s="247">
        <v>13002</v>
      </c>
      <c r="H145" s="227">
        <f t="shared" si="93"/>
        <v>9361440</v>
      </c>
      <c r="I145" s="242">
        <v>12845</v>
      </c>
      <c r="J145" s="237" t="str">
        <f t="shared" si="94"/>
        <v>CUMPLE</v>
      </c>
      <c r="K145" s="242">
        <v>12286</v>
      </c>
      <c r="L145" s="237" t="str">
        <f t="shared" si="96"/>
        <v>CUMPLE</v>
      </c>
      <c r="M145" s="242">
        <v>12573</v>
      </c>
      <c r="N145" s="237" t="str">
        <f t="shared" si="96"/>
        <v>CUMPLE</v>
      </c>
      <c r="O145" s="242">
        <v>12513</v>
      </c>
      <c r="P145" s="237" t="str">
        <f t="shared" si="96"/>
        <v>CUMPLE</v>
      </c>
      <c r="Q145" s="242">
        <v>12646</v>
      </c>
      <c r="R145" s="237" t="str">
        <f t="shared" si="96"/>
        <v>CUMPLE</v>
      </c>
      <c r="S145" s="242">
        <v>12524</v>
      </c>
      <c r="T145" s="237" t="str">
        <f t="shared" si="96"/>
        <v>CUMPLE</v>
      </c>
      <c r="U145" s="268">
        <v>12599</v>
      </c>
      <c r="V145" s="267" t="str">
        <f t="shared" si="96"/>
        <v>CUMPLE</v>
      </c>
      <c r="W145" s="242">
        <v>12222</v>
      </c>
      <c r="X145" s="237" t="str">
        <f t="shared" si="96"/>
        <v>CUMPLE</v>
      </c>
      <c r="Y145" s="268">
        <v>12696</v>
      </c>
      <c r="Z145" s="267" t="str">
        <f t="shared" si="96"/>
        <v>CUMPLE</v>
      </c>
      <c r="AA145" s="242">
        <v>12677</v>
      </c>
      <c r="AB145" s="237" t="str">
        <f t="shared" si="96"/>
        <v>CUMPLE</v>
      </c>
      <c r="AC145" s="268">
        <v>11702</v>
      </c>
      <c r="AD145" s="267" t="str">
        <f t="shared" si="96"/>
        <v>CUMPLE</v>
      </c>
      <c r="AE145" s="242">
        <v>12613</v>
      </c>
      <c r="AF145" s="237" t="str">
        <f t="shared" si="96"/>
        <v>CUMPLE</v>
      </c>
      <c r="AG145" s="268">
        <v>12524</v>
      </c>
      <c r="AH145" s="267" t="str">
        <f t="shared" si="96"/>
        <v>CUMPLE</v>
      </c>
      <c r="AI145" s="268">
        <v>13002</v>
      </c>
      <c r="AJ145" s="267" t="str">
        <f t="shared" si="96"/>
        <v>CUMPLE</v>
      </c>
      <c r="AK145" s="242">
        <v>12647</v>
      </c>
      <c r="AL145" s="237" t="str">
        <f t="shared" si="96"/>
        <v>CUMPLE</v>
      </c>
      <c r="AM145" s="242">
        <v>12547</v>
      </c>
      <c r="AN145" s="237" t="str">
        <f t="shared" si="96"/>
        <v>CUMPLE</v>
      </c>
      <c r="AO145" s="268">
        <v>12717</v>
      </c>
      <c r="AP145" s="267" t="str">
        <f t="shared" si="96"/>
        <v>CUMPLE</v>
      </c>
      <c r="AQ145" s="242">
        <v>12674</v>
      </c>
      <c r="AR145" s="237" t="str">
        <f t="shared" si="96"/>
        <v>CUMPLE</v>
      </c>
      <c r="AS145" s="242">
        <v>12456</v>
      </c>
      <c r="AT145" s="237" t="str">
        <f t="shared" si="96"/>
        <v>CUMPLE</v>
      </c>
      <c r="AU145" s="242">
        <v>12700</v>
      </c>
      <c r="AV145" s="237" t="str">
        <f t="shared" si="96"/>
        <v>CUMPLE</v>
      </c>
      <c r="AW145" s="242">
        <v>12739</v>
      </c>
      <c r="AX145" s="237" t="str">
        <f t="shared" si="96"/>
        <v>CUMPLE</v>
      </c>
      <c r="AY145" s="242">
        <v>12699</v>
      </c>
      <c r="AZ145" s="237" t="str">
        <f t="shared" si="96"/>
        <v>CUMPLE</v>
      </c>
      <c r="BA145" s="242">
        <v>12332</v>
      </c>
      <c r="BB145" s="237" t="str">
        <f t="shared" si="95"/>
        <v>CUMPLE</v>
      </c>
      <c r="BC145" s="242">
        <v>12856</v>
      </c>
      <c r="BD145" s="237" t="str">
        <f t="shared" si="95"/>
        <v>CUMPLE</v>
      </c>
      <c r="BE145" s="268">
        <v>12885</v>
      </c>
      <c r="BF145" s="267" t="str">
        <f t="shared" si="95"/>
        <v>CUMPLE</v>
      </c>
      <c r="BG145" s="242">
        <v>13002</v>
      </c>
      <c r="BH145" s="237" t="str">
        <f t="shared" si="95"/>
        <v>CUMPLE</v>
      </c>
      <c r="BI145" s="272">
        <v>12596</v>
      </c>
      <c r="BJ145" s="237" t="str">
        <f t="shared" si="95"/>
        <v>CUMPLE</v>
      </c>
      <c r="BK145" s="268">
        <v>0</v>
      </c>
      <c r="BL145" s="267" t="str">
        <f t="shared" si="95"/>
        <v>NO CUMPLE</v>
      </c>
      <c r="BM145" s="242">
        <v>12685</v>
      </c>
      <c r="BN145" s="237" t="str">
        <f t="shared" si="92"/>
        <v>CUMPLE</v>
      </c>
      <c r="BO145" s="268">
        <v>12549</v>
      </c>
      <c r="BP145" s="267" t="str">
        <f t="shared" si="92"/>
        <v>CUMPLE</v>
      </c>
      <c r="BQ145" s="242">
        <v>12547</v>
      </c>
      <c r="BR145" s="237" t="str">
        <f t="shared" si="92"/>
        <v>CUMPLE</v>
      </c>
      <c r="BS145" s="242">
        <v>12593</v>
      </c>
      <c r="BT145" s="237" t="str">
        <f t="shared" si="92"/>
        <v>CUMPLE</v>
      </c>
    </row>
    <row r="146" spans="1:72" x14ac:dyDescent="0.25">
      <c r="A146" s="173"/>
      <c r="B146" s="220">
        <f t="shared" si="89"/>
        <v>120</v>
      </c>
      <c r="C146" s="190">
        <v>11484</v>
      </c>
      <c r="D146" s="189" t="s">
        <v>284</v>
      </c>
      <c r="E146" s="65" t="s">
        <v>107</v>
      </c>
      <c r="F146" s="65">
        <v>3</v>
      </c>
      <c r="G146" s="247">
        <v>109974</v>
      </c>
      <c r="H146" s="227">
        <f t="shared" si="93"/>
        <v>329922</v>
      </c>
      <c r="I146" s="242">
        <v>108654</v>
      </c>
      <c r="J146" s="237" t="str">
        <f t="shared" si="94"/>
        <v>CUMPLE</v>
      </c>
      <c r="K146" s="242">
        <v>103925</v>
      </c>
      <c r="L146" s="237" t="str">
        <f t="shared" si="96"/>
        <v>CUMPLE</v>
      </c>
      <c r="M146" s="242">
        <v>106345</v>
      </c>
      <c r="N146" s="237" t="str">
        <f t="shared" si="96"/>
        <v>CUMPLE</v>
      </c>
      <c r="O146" s="242">
        <v>105837</v>
      </c>
      <c r="P146" s="237" t="str">
        <f t="shared" si="96"/>
        <v>CUMPLE</v>
      </c>
      <c r="Q146" s="242">
        <v>106965</v>
      </c>
      <c r="R146" s="237" t="str">
        <f t="shared" si="96"/>
        <v>CUMPLE</v>
      </c>
      <c r="S146" s="242">
        <v>105933</v>
      </c>
      <c r="T146" s="237" t="str">
        <f t="shared" si="96"/>
        <v>CUMPLE</v>
      </c>
      <c r="U146" s="268">
        <v>106565</v>
      </c>
      <c r="V146" s="267" t="str">
        <f t="shared" si="96"/>
        <v>CUMPLE</v>
      </c>
      <c r="W146" s="242">
        <v>103376</v>
      </c>
      <c r="X146" s="237" t="str">
        <f t="shared" si="96"/>
        <v>CUMPLE</v>
      </c>
      <c r="Y146" s="268">
        <v>107382</v>
      </c>
      <c r="Z146" s="267" t="str">
        <f t="shared" si="96"/>
        <v>CUMPLE</v>
      </c>
      <c r="AA146" s="242">
        <v>107225</v>
      </c>
      <c r="AB146" s="237" t="str">
        <f t="shared" si="96"/>
        <v>CUMPLE</v>
      </c>
      <c r="AC146" s="268">
        <v>98977</v>
      </c>
      <c r="AD146" s="267" t="str">
        <f t="shared" si="96"/>
        <v>CUMPLE</v>
      </c>
      <c r="AE146" s="242">
        <v>106686</v>
      </c>
      <c r="AF146" s="237" t="str">
        <f t="shared" si="96"/>
        <v>CUMPLE</v>
      </c>
      <c r="AG146" s="268">
        <v>105927</v>
      </c>
      <c r="AH146" s="267" t="str">
        <f t="shared" si="96"/>
        <v>CUMPLE</v>
      </c>
      <c r="AI146" s="268">
        <v>109974</v>
      </c>
      <c r="AJ146" s="267" t="str">
        <f t="shared" si="96"/>
        <v>CUMPLE</v>
      </c>
      <c r="AK146" s="242">
        <v>106972</v>
      </c>
      <c r="AL146" s="237" t="str">
        <f t="shared" si="96"/>
        <v>CUMPLE</v>
      </c>
      <c r="AM146" s="242">
        <v>106125</v>
      </c>
      <c r="AN146" s="237" t="str">
        <f t="shared" si="96"/>
        <v>CUMPLE</v>
      </c>
      <c r="AO146" s="268">
        <v>107565</v>
      </c>
      <c r="AP146" s="267" t="str">
        <f t="shared" si="96"/>
        <v>CUMPLE</v>
      </c>
      <c r="AQ146" s="242">
        <v>107203</v>
      </c>
      <c r="AR146" s="237" t="str">
        <f t="shared" si="96"/>
        <v>CUMPLE</v>
      </c>
      <c r="AS146" s="242">
        <v>105355</v>
      </c>
      <c r="AT146" s="237" t="str">
        <f t="shared" si="96"/>
        <v>CUMPLE</v>
      </c>
      <c r="AU146" s="242">
        <v>107423</v>
      </c>
      <c r="AV146" s="237" t="str">
        <f t="shared" si="96"/>
        <v>CUMPLE</v>
      </c>
      <c r="AW146" s="242">
        <v>107753</v>
      </c>
      <c r="AX146" s="237" t="str">
        <f t="shared" si="96"/>
        <v>CUMPLE</v>
      </c>
      <c r="AY146" s="242">
        <v>107412</v>
      </c>
      <c r="AZ146" s="237" t="str">
        <f t="shared" si="96"/>
        <v>CUMPLE</v>
      </c>
      <c r="BA146" s="242">
        <v>104310</v>
      </c>
      <c r="BB146" s="237" t="str">
        <f t="shared" si="95"/>
        <v>CUMPLE</v>
      </c>
      <c r="BC146" s="242">
        <v>108739</v>
      </c>
      <c r="BD146" s="237" t="str">
        <f t="shared" si="95"/>
        <v>CUMPLE</v>
      </c>
      <c r="BE146" s="268">
        <v>108984</v>
      </c>
      <c r="BF146" s="267" t="str">
        <f t="shared" si="95"/>
        <v>CUMPLE</v>
      </c>
      <c r="BG146" s="242">
        <v>109974</v>
      </c>
      <c r="BH146" s="237" t="str">
        <f t="shared" si="95"/>
        <v>CUMPLE</v>
      </c>
      <c r="BI146" s="272">
        <v>106543</v>
      </c>
      <c r="BJ146" s="237" t="str">
        <f t="shared" si="95"/>
        <v>CUMPLE</v>
      </c>
      <c r="BK146" s="268">
        <v>0</v>
      </c>
      <c r="BL146" s="267" t="str">
        <f t="shared" si="95"/>
        <v>NO CUMPLE</v>
      </c>
      <c r="BM146" s="242">
        <v>107291</v>
      </c>
      <c r="BN146" s="237" t="str">
        <f t="shared" si="92"/>
        <v>CUMPLE</v>
      </c>
      <c r="BO146" s="268">
        <v>106150</v>
      </c>
      <c r="BP146" s="267" t="str">
        <f t="shared" si="92"/>
        <v>CUMPLE</v>
      </c>
      <c r="BQ146" s="242">
        <v>106125</v>
      </c>
      <c r="BR146" s="237" t="str">
        <f t="shared" si="92"/>
        <v>CUMPLE</v>
      </c>
      <c r="BS146" s="242">
        <v>106518</v>
      </c>
      <c r="BT146" s="237" t="str">
        <f t="shared" si="92"/>
        <v>CUMPLE</v>
      </c>
    </row>
    <row r="147" spans="1:72" x14ac:dyDescent="0.25">
      <c r="A147" s="173"/>
      <c r="B147" s="220">
        <f t="shared" si="89"/>
        <v>121</v>
      </c>
      <c r="C147" s="190">
        <v>11483</v>
      </c>
      <c r="D147" s="189" t="s">
        <v>285</v>
      </c>
      <c r="E147" s="65" t="s">
        <v>107</v>
      </c>
      <c r="F147" s="65">
        <v>3</v>
      </c>
      <c r="G147" s="247">
        <v>385109</v>
      </c>
      <c r="H147" s="227">
        <f t="shared" si="93"/>
        <v>1155327</v>
      </c>
      <c r="I147" s="242">
        <v>380487</v>
      </c>
      <c r="J147" s="237" t="str">
        <f t="shared" si="94"/>
        <v>CUMPLE</v>
      </c>
      <c r="K147" s="242">
        <v>363928</v>
      </c>
      <c r="L147" s="237" t="str">
        <f t="shared" si="96"/>
        <v>CUMPLE</v>
      </c>
      <c r="M147" s="242">
        <v>372400</v>
      </c>
      <c r="N147" s="237" t="str">
        <f t="shared" si="96"/>
        <v>CUMPLE</v>
      </c>
      <c r="O147" s="242">
        <v>370623</v>
      </c>
      <c r="P147" s="237" t="str">
        <f t="shared" si="96"/>
        <v>CUMPLE</v>
      </c>
      <c r="Q147" s="242">
        <v>374572</v>
      </c>
      <c r="R147" s="237" t="str">
        <f t="shared" si="96"/>
        <v>CUMPLE</v>
      </c>
      <c r="S147" s="242">
        <v>370959</v>
      </c>
      <c r="T147" s="237" t="str">
        <f t="shared" si="96"/>
        <v>CUMPLE</v>
      </c>
      <c r="U147" s="268">
        <v>373171</v>
      </c>
      <c r="V147" s="267" t="str">
        <f t="shared" si="96"/>
        <v>CUMPLE</v>
      </c>
      <c r="W147" s="242">
        <v>362002</v>
      </c>
      <c r="X147" s="237" t="str">
        <f t="shared" si="96"/>
        <v>CUMPLE</v>
      </c>
      <c r="Y147" s="268">
        <v>376032</v>
      </c>
      <c r="Z147" s="267" t="str">
        <f t="shared" si="96"/>
        <v>CUMPLE</v>
      </c>
      <c r="AA147" s="242">
        <v>375481</v>
      </c>
      <c r="AB147" s="237" t="str">
        <f t="shared" si="96"/>
        <v>CUMPLE</v>
      </c>
      <c r="AC147" s="268">
        <v>346598</v>
      </c>
      <c r="AD147" s="267" t="str">
        <f t="shared" si="96"/>
        <v>CUMPLE</v>
      </c>
      <c r="AE147" s="242">
        <v>373594</v>
      </c>
      <c r="AF147" s="237" t="str">
        <f t="shared" si="96"/>
        <v>CUMPLE</v>
      </c>
      <c r="AG147" s="268">
        <v>370937</v>
      </c>
      <c r="AH147" s="267" t="str">
        <f t="shared" si="96"/>
        <v>CUMPLE</v>
      </c>
      <c r="AI147" s="268">
        <v>385109</v>
      </c>
      <c r="AJ147" s="267" t="str">
        <f t="shared" si="96"/>
        <v>CUMPLE</v>
      </c>
      <c r="AK147" s="242">
        <v>374596</v>
      </c>
      <c r="AL147" s="237" t="str">
        <f t="shared" si="96"/>
        <v>CUMPLE</v>
      </c>
      <c r="AM147" s="242">
        <v>371630</v>
      </c>
      <c r="AN147" s="237" t="str">
        <f t="shared" si="96"/>
        <v>CUMPLE</v>
      </c>
      <c r="AO147" s="268">
        <v>376675</v>
      </c>
      <c r="AP147" s="267" t="str">
        <f t="shared" si="96"/>
        <v>CUMPLE</v>
      </c>
      <c r="AQ147" s="242">
        <v>375404</v>
      </c>
      <c r="AR147" s="237" t="str">
        <f t="shared" si="96"/>
        <v>CUMPLE</v>
      </c>
      <c r="AS147" s="242">
        <v>368934</v>
      </c>
      <c r="AT147" s="237" t="str">
        <f t="shared" si="96"/>
        <v>CUMPLE</v>
      </c>
      <c r="AU147" s="242">
        <v>376174</v>
      </c>
      <c r="AV147" s="237" t="str">
        <f t="shared" si="96"/>
        <v>CUMPLE</v>
      </c>
      <c r="AW147" s="242">
        <v>377330</v>
      </c>
      <c r="AX147" s="237" t="str">
        <f t="shared" si="96"/>
        <v>CUMPLE</v>
      </c>
      <c r="AY147" s="242">
        <v>376136</v>
      </c>
      <c r="AZ147" s="237" t="str">
        <f t="shared" si="96"/>
        <v>CUMPLE</v>
      </c>
      <c r="BA147" s="242">
        <v>365275</v>
      </c>
      <c r="BB147" s="237" t="str">
        <f t="shared" si="95"/>
        <v>CUMPLE</v>
      </c>
      <c r="BC147" s="242">
        <v>380785</v>
      </c>
      <c r="BD147" s="237" t="str">
        <f t="shared" si="95"/>
        <v>CUMPLE</v>
      </c>
      <c r="BE147" s="268">
        <v>381643</v>
      </c>
      <c r="BF147" s="267" t="str">
        <f t="shared" si="95"/>
        <v>CUMPLE</v>
      </c>
      <c r="BG147" s="242">
        <v>385109</v>
      </c>
      <c r="BH147" s="237" t="str">
        <f t="shared" si="95"/>
        <v>CUMPLE</v>
      </c>
      <c r="BI147" s="272">
        <v>373094</v>
      </c>
      <c r="BJ147" s="237" t="str">
        <f t="shared" si="95"/>
        <v>CUMPLE</v>
      </c>
      <c r="BK147" s="268">
        <v>0</v>
      </c>
      <c r="BL147" s="267" t="str">
        <f t="shared" si="95"/>
        <v>NO CUMPLE</v>
      </c>
      <c r="BM147" s="242">
        <v>375712</v>
      </c>
      <c r="BN147" s="237" t="str">
        <f t="shared" si="92"/>
        <v>CUMPLE</v>
      </c>
      <c r="BO147" s="268">
        <v>371718</v>
      </c>
      <c r="BP147" s="267" t="str">
        <f t="shared" si="92"/>
        <v>CUMPLE</v>
      </c>
      <c r="BQ147" s="242">
        <v>371630</v>
      </c>
      <c r="BR147" s="237" t="str">
        <f t="shared" si="92"/>
        <v>CUMPLE</v>
      </c>
      <c r="BS147" s="242">
        <v>373005</v>
      </c>
      <c r="BT147" s="237" t="str">
        <f t="shared" si="92"/>
        <v>CUMPLE</v>
      </c>
    </row>
    <row r="148" spans="1:72" ht="38.25" x14ac:dyDescent="0.25">
      <c r="A148" s="173"/>
      <c r="B148" s="220">
        <f t="shared" si="89"/>
        <v>122</v>
      </c>
      <c r="C148" s="190">
        <v>16721</v>
      </c>
      <c r="D148" s="189" t="s">
        <v>286</v>
      </c>
      <c r="E148" s="65" t="s">
        <v>197</v>
      </c>
      <c r="F148" s="65">
        <v>1</v>
      </c>
      <c r="G148" s="247">
        <v>2516124</v>
      </c>
      <c r="H148" s="227">
        <f t="shared" si="93"/>
        <v>2516124</v>
      </c>
      <c r="I148" s="242">
        <v>2485930</v>
      </c>
      <c r="J148" s="237" t="str">
        <f t="shared" si="94"/>
        <v>CUMPLE</v>
      </c>
      <c r="K148" s="242">
        <v>2377737</v>
      </c>
      <c r="L148" s="237" t="str">
        <f t="shared" si="96"/>
        <v>CUMPLE</v>
      </c>
      <c r="M148" s="242">
        <v>2433092</v>
      </c>
      <c r="N148" s="237" t="str">
        <f t="shared" si="96"/>
        <v>CUMPLE</v>
      </c>
      <c r="O148" s="242">
        <v>2421479</v>
      </c>
      <c r="P148" s="237" t="str">
        <f t="shared" si="96"/>
        <v>CUMPLE</v>
      </c>
      <c r="Q148" s="242">
        <v>2447283</v>
      </c>
      <c r="R148" s="237" t="str">
        <f t="shared" si="96"/>
        <v>CUMPLE</v>
      </c>
      <c r="S148" s="242">
        <v>2423672</v>
      </c>
      <c r="T148" s="237" t="str">
        <f t="shared" si="96"/>
        <v>CUMPLE</v>
      </c>
      <c r="U148" s="268">
        <v>2438124</v>
      </c>
      <c r="V148" s="267" t="str">
        <f t="shared" si="96"/>
        <v>CUMPLE</v>
      </c>
      <c r="W148" s="242">
        <v>2365157</v>
      </c>
      <c r="X148" s="237" t="str">
        <f t="shared" si="96"/>
        <v>CUMPLE</v>
      </c>
      <c r="Y148" s="268">
        <v>2456821</v>
      </c>
      <c r="Z148" s="267" t="str">
        <f t="shared" si="96"/>
        <v>CUMPLE</v>
      </c>
      <c r="AA148" s="242">
        <v>2453221</v>
      </c>
      <c r="AB148" s="237" t="str">
        <f t="shared" si="96"/>
        <v>CUMPLE</v>
      </c>
      <c r="AC148" s="268">
        <v>2264514</v>
      </c>
      <c r="AD148" s="267" t="str">
        <f t="shared" si="96"/>
        <v>CUMPLE</v>
      </c>
      <c r="AE148" s="242">
        <v>2440892</v>
      </c>
      <c r="AF148" s="237" t="str">
        <f t="shared" si="96"/>
        <v>CUMPLE</v>
      </c>
      <c r="AG148" s="268">
        <v>2423531</v>
      </c>
      <c r="AH148" s="267" t="str">
        <f t="shared" si="96"/>
        <v>CUMPLE</v>
      </c>
      <c r="AI148" s="268">
        <v>2138705</v>
      </c>
      <c r="AJ148" s="267" t="str">
        <f t="shared" si="96"/>
        <v>CUMPLE</v>
      </c>
      <c r="AK148" s="242">
        <v>2447434</v>
      </c>
      <c r="AL148" s="237" t="str">
        <f t="shared" si="96"/>
        <v>CUMPLE</v>
      </c>
      <c r="AM148" s="242">
        <v>2428060</v>
      </c>
      <c r="AN148" s="237" t="str">
        <f t="shared" si="96"/>
        <v>CUMPLE</v>
      </c>
      <c r="AO148" s="268">
        <v>2461020</v>
      </c>
      <c r="AP148" s="267" t="str">
        <f t="shared" si="96"/>
        <v>CUMPLE</v>
      </c>
      <c r="AQ148" s="242">
        <v>2452718</v>
      </c>
      <c r="AR148" s="237" t="str">
        <f t="shared" si="96"/>
        <v>CUMPLE</v>
      </c>
      <c r="AS148" s="242">
        <v>2410447</v>
      </c>
      <c r="AT148" s="237" t="str">
        <f t="shared" si="96"/>
        <v>CUMPLE</v>
      </c>
      <c r="AU148" s="242">
        <v>2457750</v>
      </c>
      <c r="AV148" s="237" t="str">
        <f t="shared" si="96"/>
        <v>CUMPLE</v>
      </c>
      <c r="AW148" s="242">
        <v>2465298</v>
      </c>
      <c r="AX148" s="237" t="str">
        <f t="shared" si="96"/>
        <v>CUMPLE</v>
      </c>
      <c r="AY148" s="242">
        <v>2457498</v>
      </c>
      <c r="AZ148" s="237" t="str">
        <f t="shared" si="96"/>
        <v>CUMPLE</v>
      </c>
      <c r="BA148" s="242">
        <v>2386543</v>
      </c>
      <c r="BB148" s="237" t="str">
        <f t="shared" si="95"/>
        <v>CUMPLE</v>
      </c>
      <c r="BC148" s="242">
        <v>2487876</v>
      </c>
      <c r="BD148" s="237" t="str">
        <f t="shared" si="95"/>
        <v>CUMPLE</v>
      </c>
      <c r="BE148" s="268">
        <v>2493479</v>
      </c>
      <c r="BF148" s="267" t="str">
        <f t="shared" si="95"/>
        <v>CUMPLE</v>
      </c>
      <c r="BG148" s="242">
        <v>2516124</v>
      </c>
      <c r="BH148" s="237" t="str">
        <f t="shared" si="95"/>
        <v>CUMPLE</v>
      </c>
      <c r="BI148" s="272">
        <v>2437621</v>
      </c>
      <c r="BJ148" s="237" t="str">
        <f t="shared" si="95"/>
        <v>CUMPLE</v>
      </c>
      <c r="BK148" s="268">
        <v>2486937</v>
      </c>
      <c r="BL148" s="267" t="str">
        <f t="shared" si="95"/>
        <v>CUMPLE</v>
      </c>
      <c r="BM148" s="242">
        <v>2454731</v>
      </c>
      <c r="BN148" s="237" t="str">
        <f t="shared" si="92"/>
        <v>CUMPLE</v>
      </c>
      <c r="BO148" s="268">
        <v>2428638</v>
      </c>
      <c r="BP148" s="267" t="str">
        <f t="shared" si="92"/>
        <v>CUMPLE</v>
      </c>
      <c r="BQ148" s="242">
        <v>2428060</v>
      </c>
      <c r="BR148" s="237" t="str">
        <f t="shared" si="92"/>
        <v>CUMPLE</v>
      </c>
      <c r="BS148" s="242">
        <v>2437042</v>
      </c>
      <c r="BT148" s="237" t="str">
        <f t="shared" si="92"/>
        <v>CUMPLE</v>
      </c>
    </row>
    <row r="149" spans="1:72" ht="38.25" x14ac:dyDescent="0.25">
      <c r="A149" s="173"/>
      <c r="B149" s="220">
        <f t="shared" si="89"/>
        <v>123</v>
      </c>
      <c r="C149" s="190">
        <v>16721</v>
      </c>
      <c r="D149" s="189" t="s">
        <v>287</v>
      </c>
      <c r="E149" s="65" t="s">
        <v>197</v>
      </c>
      <c r="F149" s="65">
        <v>1</v>
      </c>
      <c r="G149" s="247">
        <v>2517537</v>
      </c>
      <c r="H149" s="227">
        <f t="shared" si="93"/>
        <v>2517537</v>
      </c>
      <c r="I149" s="242">
        <v>2487326</v>
      </c>
      <c r="J149" s="237" t="str">
        <f t="shared" si="94"/>
        <v>CUMPLE</v>
      </c>
      <c r="K149" s="242">
        <v>2379072</v>
      </c>
      <c r="L149" s="237" t="str">
        <f t="shared" si="96"/>
        <v>CUMPLE</v>
      </c>
      <c r="M149" s="242">
        <v>2434458</v>
      </c>
      <c r="N149" s="237" t="str">
        <f t="shared" si="96"/>
        <v>CUMPLE</v>
      </c>
      <c r="O149" s="242">
        <v>2422839</v>
      </c>
      <c r="P149" s="237" t="str">
        <f t="shared" si="96"/>
        <v>CUMPLE</v>
      </c>
      <c r="Q149" s="242">
        <v>2448657</v>
      </c>
      <c r="R149" s="237" t="str">
        <f t="shared" si="96"/>
        <v>CUMPLE</v>
      </c>
      <c r="S149" s="242">
        <v>2425033</v>
      </c>
      <c r="T149" s="237" t="str">
        <f t="shared" si="96"/>
        <v>CUMPLE</v>
      </c>
      <c r="U149" s="268">
        <v>2439493</v>
      </c>
      <c r="V149" s="267" t="str">
        <f t="shared" si="96"/>
        <v>CUMPLE</v>
      </c>
      <c r="W149" s="242">
        <v>2366485</v>
      </c>
      <c r="X149" s="237" t="str">
        <f t="shared" si="96"/>
        <v>CUMPLE</v>
      </c>
      <c r="Y149" s="268">
        <v>2458201</v>
      </c>
      <c r="Z149" s="267" t="str">
        <f t="shared" si="96"/>
        <v>CUMPLE</v>
      </c>
      <c r="AA149" s="242">
        <v>2454599</v>
      </c>
      <c r="AB149" s="237" t="str">
        <f t="shared" si="96"/>
        <v>CUMPLE</v>
      </c>
      <c r="AC149" s="268">
        <v>2265786</v>
      </c>
      <c r="AD149" s="267" t="str">
        <f t="shared" si="96"/>
        <v>CUMPLE</v>
      </c>
      <c r="AE149" s="242">
        <v>2442263</v>
      </c>
      <c r="AF149" s="237" t="str">
        <f t="shared" si="96"/>
        <v>CUMPLE</v>
      </c>
      <c r="AG149" s="268">
        <v>2424892</v>
      </c>
      <c r="AH149" s="267" t="str">
        <f t="shared" si="96"/>
        <v>CUMPLE</v>
      </c>
      <c r="AI149" s="268">
        <v>2139906</v>
      </c>
      <c r="AJ149" s="267" t="str">
        <f t="shared" si="96"/>
        <v>CUMPLE</v>
      </c>
      <c r="AK149" s="242">
        <v>2448808</v>
      </c>
      <c r="AL149" s="237" t="str">
        <f t="shared" si="96"/>
        <v>CUMPLE</v>
      </c>
      <c r="AM149" s="242">
        <v>2429423</v>
      </c>
      <c r="AN149" s="237" t="str">
        <f t="shared" si="96"/>
        <v>CUMPLE</v>
      </c>
      <c r="AO149" s="268">
        <v>2462402</v>
      </c>
      <c r="AP149" s="267" t="str">
        <f t="shared" si="96"/>
        <v>CUMPLE</v>
      </c>
      <c r="AQ149" s="242">
        <v>2454095</v>
      </c>
      <c r="AR149" s="237" t="str">
        <f t="shared" si="96"/>
        <v>CUMPLE</v>
      </c>
      <c r="AS149" s="242">
        <v>2411800</v>
      </c>
      <c r="AT149" s="237" t="str">
        <f t="shared" si="96"/>
        <v>CUMPLE</v>
      </c>
      <c r="AU149" s="242">
        <v>2459130</v>
      </c>
      <c r="AV149" s="237" t="str">
        <f t="shared" si="96"/>
        <v>CUMPLE</v>
      </c>
      <c r="AW149" s="242">
        <v>2466683</v>
      </c>
      <c r="AX149" s="237" t="str">
        <f t="shared" si="96"/>
        <v>CUMPLE</v>
      </c>
      <c r="AY149" s="242">
        <v>2458878</v>
      </c>
      <c r="AZ149" s="237" t="str">
        <f t="shared" si="96"/>
        <v>CUMPLE</v>
      </c>
      <c r="BA149" s="242">
        <v>2387883</v>
      </c>
      <c r="BB149" s="237" t="str">
        <f t="shared" si="95"/>
        <v>CUMPLE</v>
      </c>
      <c r="BC149" s="242">
        <v>2489273</v>
      </c>
      <c r="BD149" s="237" t="str">
        <f t="shared" si="95"/>
        <v>CUMPLE</v>
      </c>
      <c r="BE149" s="268">
        <v>2494879</v>
      </c>
      <c r="BF149" s="267" t="str">
        <f t="shared" si="95"/>
        <v>CUMPLE</v>
      </c>
      <c r="BG149" s="242">
        <v>2517537</v>
      </c>
      <c r="BH149" s="237" t="str">
        <f t="shared" si="95"/>
        <v>CUMPLE</v>
      </c>
      <c r="BI149" s="272">
        <v>2438990</v>
      </c>
      <c r="BJ149" s="237" t="str">
        <f t="shared" si="95"/>
        <v>CUMPLE</v>
      </c>
      <c r="BK149" s="268">
        <v>2488334</v>
      </c>
      <c r="BL149" s="267" t="str">
        <f t="shared" si="95"/>
        <v>CUMPLE</v>
      </c>
      <c r="BM149" s="242">
        <v>2456109</v>
      </c>
      <c r="BN149" s="237" t="str">
        <f t="shared" si="92"/>
        <v>CUMPLE</v>
      </c>
      <c r="BO149" s="268">
        <v>2430002</v>
      </c>
      <c r="BP149" s="267" t="str">
        <f t="shared" si="92"/>
        <v>CUMPLE</v>
      </c>
      <c r="BQ149" s="242">
        <v>2429423</v>
      </c>
      <c r="BR149" s="237" t="str">
        <f t="shared" si="92"/>
        <v>CUMPLE</v>
      </c>
      <c r="BS149" s="242">
        <v>2438411</v>
      </c>
      <c r="BT149" s="237" t="str">
        <f t="shared" si="92"/>
        <v>CUMPLE</v>
      </c>
    </row>
    <row r="150" spans="1:72" ht="38.25" x14ac:dyDescent="0.25">
      <c r="A150" s="173"/>
      <c r="B150" s="220">
        <f t="shared" si="89"/>
        <v>124</v>
      </c>
      <c r="C150" s="190">
        <v>16721</v>
      </c>
      <c r="D150" s="189" t="s">
        <v>288</v>
      </c>
      <c r="E150" s="65" t="s">
        <v>197</v>
      </c>
      <c r="F150" s="65">
        <v>1</v>
      </c>
      <c r="G150" s="247">
        <v>3576518</v>
      </c>
      <c r="H150" s="227">
        <f t="shared" si="93"/>
        <v>3576518</v>
      </c>
      <c r="I150" s="242">
        <v>3533599</v>
      </c>
      <c r="J150" s="237" t="str">
        <f t="shared" si="94"/>
        <v>CUMPLE</v>
      </c>
      <c r="K150" s="242">
        <v>3379809</v>
      </c>
      <c r="L150" s="237" t="str">
        <f t="shared" si="96"/>
        <v>CUMPLE</v>
      </c>
      <c r="M150" s="242">
        <v>3458493</v>
      </c>
      <c r="N150" s="237" t="str">
        <f t="shared" si="96"/>
        <v>CUMPLE</v>
      </c>
      <c r="O150" s="242">
        <v>3441985</v>
      </c>
      <c r="P150" s="237" t="str">
        <f t="shared" si="96"/>
        <v>CUMPLE</v>
      </c>
      <c r="Q150" s="242">
        <v>3478664</v>
      </c>
      <c r="R150" s="237" t="str">
        <f t="shared" si="96"/>
        <v>CUMPLE</v>
      </c>
      <c r="S150" s="242">
        <v>3445102</v>
      </c>
      <c r="T150" s="237" t="str">
        <f t="shared" si="96"/>
        <v>CUMPLE</v>
      </c>
      <c r="U150" s="268">
        <v>3465646</v>
      </c>
      <c r="V150" s="267" t="str">
        <f t="shared" si="96"/>
        <v>CUMPLE</v>
      </c>
      <c r="W150" s="242">
        <v>3361927</v>
      </c>
      <c r="X150" s="237" t="str">
        <f t="shared" si="96"/>
        <v>CUMPLE</v>
      </c>
      <c r="Y150" s="268">
        <v>3492223</v>
      </c>
      <c r="Z150" s="267" t="str">
        <f t="shared" si="96"/>
        <v>CUMPLE</v>
      </c>
      <c r="AA150" s="242">
        <v>3487105</v>
      </c>
      <c r="AB150" s="237" t="str">
        <f t="shared" si="96"/>
        <v>CUMPLE</v>
      </c>
      <c r="AC150" s="268">
        <v>3218870</v>
      </c>
      <c r="AD150" s="267" t="str">
        <f t="shared" si="96"/>
        <v>CUMPLE</v>
      </c>
      <c r="AE150" s="242">
        <v>3469580</v>
      </c>
      <c r="AF150" s="237" t="str">
        <f t="shared" si="96"/>
        <v>CUMPLE</v>
      </c>
      <c r="AG150" s="268">
        <v>3444902</v>
      </c>
      <c r="AH150" s="267" t="str">
        <f t="shared" si="96"/>
        <v>CUMPLE</v>
      </c>
      <c r="AI150" s="268">
        <v>3040040</v>
      </c>
      <c r="AJ150" s="267" t="str">
        <f t="shared" si="96"/>
        <v>CUMPLE</v>
      </c>
      <c r="AK150" s="242">
        <v>3478879</v>
      </c>
      <c r="AL150" s="237" t="str">
        <f t="shared" si="96"/>
        <v>CUMPLE</v>
      </c>
      <c r="AM150" s="242">
        <v>3451340</v>
      </c>
      <c r="AN150" s="237" t="str">
        <f t="shared" si="96"/>
        <v>CUMPLE</v>
      </c>
      <c r="AO150" s="268">
        <v>3498192</v>
      </c>
      <c r="AP150" s="267" t="str">
        <f t="shared" si="96"/>
        <v>CUMPLE</v>
      </c>
      <c r="AQ150" s="242">
        <v>3486390</v>
      </c>
      <c r="AR150" s="237" t="str">
        <f t="shared" si="96"/>
        <v>CUMPLE</v>
      </c>
      <c r="AS150" s="242">
        <v>3426304</v>
      </c>
      <c r="AT150" s="237" t="str">
        <f t="shared" si="96"/>
        <v>CUMPLE</v>
      </c>
      <c r="AU150" s="242">
        <v>3493543</v>
      </c>
      <c r="AV150" s="237" t="str">
        <f t="shared" si="96"/>
        <v>CUMPLE</v>
      </c>
      <c r="AW150" s="242">
        <v>3504272</v>
      </c>
      <c r="AX150" s="237" t="str">
        <f t="shared" si="96"/>
        <v>CUMPLE</v>
      </c>
      <c r="AY150" s="242">
        <v>3493185</v>
      </c>
      <c r="AZ150" s="237" t="str">
        <f t="shared" ref="AZ150:BT150" si="97">+IF((ISBLANK(AY150))=$H$11,"VACIO",IF(AND(AY150&lt;=$G150,AY150&lt;&gt;0),"CUMPLE","NO CUMPLE"))</f>
        <v>CUMPLE</v>
      </c>
      <c r="BA150" s="242">
        <v>3392327</v>
      </c>
      <c r="BB150" s="237" t="str">
        <f t="shared" si="97"/>
        <v>CUMPLE</v>
      </c>
      <c r="BC150" s="242">
        <v>3536366</v>
      </c>
      <c r="BD150" s="237" t="str">
        <f t="shared" si="97"/>
        <v>CUMPLE</v>
      </c>
      <c r="BE150" s="268">
        <v>3544329</v>
      </c>
      <c r="BF150" s="267" t="str">
        <f t="shared" si="97"/>
        <v>CUMPLE</v>
      </c>
      <c r="BG150" s="242">
        <v>3576518</v>
      </c>
      <c r="BH150" s="237" t="str">
        <f t="shared" si="97"/>
        <v>CUMPLE</v>
      </c>
      <c r="BI150" s="272">
        <v>3464931</v>
      </c>
      <c r="BJ150" s="237" t="str">
        <f t="shared" si="97"/>
        <v>CUMPLE</v>
      </c>
      <c r="BK150" s="268">
        <v>3535030</v>
      </c>
      <c r="BL150" s="267" t="str">
        <f t="shared" si="97"/>
        <v>CUMPLE</v>
      </c>
      <c r="BM150" s="242">
        <v>3489251</v>
      </c>
      <c r="BN150" s="237" t="str">
        <f t="shared" si="97"/>
        <v>CUMPLE</v>
      </c>
      <c r="BO150" s="268">
        <v>3452162</v>
      </c>
      <c r="BP150" s="267" t="str">
        <f t="shared" si="97"/>
        <v>CUMPLE</v>
      </c>
      <c r="BQ150" s="242">
        <v>3451340</v>
      </c>
      <c r="BR150" s="237" t="str">
        <f t="shared" si="97"/>
        <v>CUMPLE</v>
      </c>
      <c r="BS150" s="242">
        <v>3464108</v>
      </c>
      <c r="BT150" s="237" t="str">
        <f t="shared" si="97"/>
        <v>CUMPLE</v>
      </c>
    </row>
    <row r="151" spans="1:72" x14ac:dyDescent="0.25">
      <c r="A151" s="173"/>
      <c r="B151" s="201"/>
      <c r="C151" s="202" t="s">
        <v>4</v>
      </c>
      <c r="D151" s="203" t="s">
        <v>298</v>
      </c>
      <c r="E151" s="203" t="s">
        <v>5</v>
      </c>
      <c r="F151" s="198"/>
      <c r="G151" s="249"/>
      <c r="H151" s="224"/>
      <c r="I151" s="242"/>
      <c r="J151" s="237"/>
      <c r="K151" s="242"/>
      <c r="L151" s="237"/>
      <c r="M151" s="242"/>
      <c r="N151" s="237"/>
      <c r="O151" s="242"/>
      <c r="P151" s="237"/>
      <c r="Q151" s="242"/>
      <c r="R151" s="237"/>
      <c r="S151" s="242"/>
      <c r="T151" s="237"/>
      <c r="U151" s="268"/>
      <c r="V151" s="267"/>
      <c r="W151" s="242"/>
      <c r="X151" s="237"/>
      <c r="Y151" s="268"/>
      <c r="Z151" s="267"/>
      <c r="AA151" s="242"/>
      <c r="AB151" s="237"/>
      <c r="AC151" s="268"/>
      <c r="AD151" s="267"/>
      <c r="AE151" s="242"/>
      <c r="AF151" s="237"/>
      <c r="AG151" s="268"/>
      <c r="AH151" s="267"/>
      <c r="AI151" s="268"/>
      <c r="AJ151" s="267"/>
      <c r="AK151" s="242"/>
      <c r="AL151" s="237"/>
      <c r="AM151" s="242"/>
      <c r="AN151" s="237"/>
      <c r="AO151" s="268"/>
      <c r="AP151" s="267"/>
      <c r="AQ151" s="242"/>
      <c r="AR151" s="237"/>
      <c r="AS151" s="242"/>
      <c r="AT151" s="237"/>
      <c r="AU151" s="242"/>
      <c r="AV151" s="237"/>
      <c r="AW151" s="242"/>
      <c r="AX151" s="237"/>
      <c r="AY151" s="242"/>
      <c r="AZ151" s="237"/>
      <c r="BA151" s="242"/>
      <c r="BB151" s="237"/>
      <c r="BC151" s="242"/>
      <c r="BD151" s="237"/>
      <c r="BE151" s="268"/>
      <c r="BF151" s="267"/>
      <c r="BG151" s="242"/>
      <c r="BH151" s="237"/>
      <c r="BI151" s="272"/>
      <c r="BJ151" s="237"/>
      <c r="BK151" s="268"/>
      <c r="BL151" s="267"/>
      <c r="BM151" s="242"/>
      <c r="BN151" s="237"/>
      <c r="BO151" s="268"/>
      <c r="BP151" s="267"/>
      <c r="BQ151" s="242"/>
      <c r="BR151" s="237"/>
      <c r="BS151" s="242"/>
      <c r="BT151" s="237"/>
    </row>
    <row r="152" spans="1:72" x14ac:dyDescent="0.25">
      <c r="A152" s="173"/>
      <c r="B152" s="220">
        <f>+B150+1</f>
        <v>125</v>
      </c>
      <c r="C152" s="190" t="s">
        <v>300</v>
      </c>
      <c r="D152" s="189" t="s">
        <v>299</v>
      </c>
      <c r="E152" s="65" t="s">
        <v>196</v>
      </c>
      <c r="F152" s="65">
        <v>16</v>
      </c>
      <c r="G152" s="247">
        <v>25850</v>
      </c>
      <c r="H152" s="229">
        <f>F152*G152</f>
        <v>413600</v>
      </c>
      <c r="I152" s="242">
        <v>25539</v>
      </c>
      <c r="J152" s="237" t="str">
        <f t="shared" si="94"/>
        <v>CUMPLE</v>
      </c>
      <c r="K152" s="242">
        <v>24428</v>
      </c>
      <c r="L152" s="237" t="str">
        <f t="shared" ref="L152:AZ159" si="98">+IF((ISBLANK(K152))=$H$11,"VACIO",IF(AND(K152&lt;=$G152,K152&lt;&gt;0),"CUMPLE","NO CUMPLE"))</f>
        <v>CUMPLE</v>
      </c>
      <c r="M152" s="242">
        <v>24997</v>
      </c>
      <c r="N152" s="237" t="str">
        <f t="shared" si="98"/>
        <v>CUMPLE</v>
      </c>
      <c r="O152" s="242">
        <v>24878</v>
      </c>
      <c r="P152" s="237" t="str">
        <f t="shared" si="98"/>
        <v>CUMPLE</v>
      </c>
      <c r="Q152" s="242">
        <v>25143</v>
      </c>
      <c r="R152" s="237" t="str">
        <f t="shared" si="98"/>
        <v>CUMPLE</v>
      </c>
      <c r="S152" s="242">
        <v>24900</v>
      </c>
      <c r="T152" s="237" t="str">
        <f t="shared" si="98"/>
        <v>CUMPLE</v>
      </c>
      <c r="U152" s="268">
        <v>25049</v>
      </c>
      <c r="V152" s="267" t="str">
        <f t="shared" si="98"/>
        <v>CUMPLE</v>
      </c>
      <c r="W152" s="242">
        <v>24299</v>
      </c>
      <c r="X152" s="237" t="str">
        <f t="shared" si="98"/>
        <v>CUMPLE</v>
      </c>
      <c r="Y152" s="268">
        <v>25241</v>
      </c>
      <c r="Z152" s="267" t="str">
        <f t="shared" si="98"/>
        <v>CUMPLE</v>
      </c>
      <c r="AA152" s="242">
        <v>25204</v>
      </c>
      <c r="AB152" s="237" t="str">
        <f t="shared" si="98"/>
        <v>CUMPLE</v>
      </c>
      <c r="AC152" s="268">
        <v>23265</v>
      </c>
      <c r="AD152" s="267" t="str">
        <f t="shared" si="98"/>
        <v>CUMPLE</v>
      </c>
      <c r="AE152" s="242">
        <v>25077</v>
      </c>
      <c r="AF152" s="237" t="str">
        <f t="shared" si="98"/>
        <v>CUMPLE</v>
      </c>
      <c r="AG152" s="268">
        <v>24899</v>
      </c>
      <c r="AH152" s="267" t="str">
        <f t="shared" si="98"/>
        <v>CUMPLE</v>
      </c>
      <c r="AI152" s="268">
        <v>25850</v>
      </c>
      <c r="AJ152" s="267" t="str">
        <f t="shared" si="98"/>
        <v>CUMPLE</v>
      </c>
      <c r="AK152" s="242">
        <v>25850</v>
      </c>
      <c r="AL152" s="237" t="str">
        <f t="shared" si="98"/>
        <v>CUMPLE</v>
      </c>
      <c r="AM152" s="242">
        <v>24945</v>
      </c>
      <c r="AN152" s="237" t="str">
        <f t="shared" si="98"/>
        <v>CUMPLE</v>
      </c>
      <c r="AO152" s="268">
        <v>25283</v>
      </c>
      <c r="AP152" s="267" t="str">
        <f t="shared" si="98"/>
        <v>CUMPLE</v>
      </c>
      <c r="AQ152" s="242">
        <v>25199</v>
      </c>
      <c r="AR152" s="237" t="str">
        <f t="shared" si="98"/>
        <v>CUMPLE</v>
      </c>
      <c r="AS152" s="242">
        <v>24764</v>
      </c>
      <c r="AT152" s="237" t="str">
        <f t="shared" si="98"/>
        <v>CUMPLE</v>
      </c>
      <c r="AU152" s="242">
        <v>25250</v>
      </c>
      <c r="AV152" s="237" t="str">
        <f t="shared" si="98"/>
        <v>CUMPLE</v>
      </c>
      <c r="AW152" s="242">
        <v>25328</v>
      </c>
      <c r="AX152" s="237" t="str">
        <f t="shared" si="98"/>
        <v>CUMPLE</v>
      </c>
      <c r="AY152" s="242">
        <v>25248</v>
      </c>
      <c r="AZ152" s="237" t="str">
        <f t="shared" si="98"/>
        <v>CUMPLE</v>
      </c>
      <c r="BA152" s="242">
        <v>24518</v>
      </c>
      <c r="BB152" s="237" t="str">
        <f t="shared" ref="BB152:BT158" si="99">+IF((ISBLANK(BA152))=$H$11,"VACIO",IF(AND(BA152&lt;=$G152,BA152&lt;&gt;0),"CUMPLE","NO CUMPLE"))</f>
        <v>CUMPLE</v>
      </c>
      <c r="BC152" s="242">
        <v>25560</v>
      </c>
      <c r="BD152" s="237" t="str">
        <f t="shared" si="99"/>
        <v>CUMPLE</v>
      </c>
      <c r="BE152" s="268">
        <v>25617</v>
      </c>
      <c r="BF152" s="267" t="str">
        <f t="shared" si="99"/>
        <v>CUMPLE</v>
      </c>
      <c r="BG152" s="242">
        <v>25850</v>
      </c>
      <c r="BH152" s="237" t="str">
        <f t="shared" si="99"/>
        <v>CUMPLE</v>
      </c>
      <c r="BI152" s="272">
        <v>25043</v>
      </c>
      <c r="BJ152" s="237" t="str">
        <f t="shared" si="99"/>
        <v>CUMPLE</v>
      </c>
      <c r="BK152" s="268">
        <v>25550</v>
      </c>
      <c r="BL152" s="267" t="str">
        <f t="shared" si="99"/>
        <v>CUMPLE</v>
      </c>
      <c r="BM152" s="242">
        <v>25219</v>
      </c>
      <c r="BN152" s="237" t="str">
        <f t="shared" si="99"/>
        <v>CUMPLE</v>
      </c>
      <c r="BO152" s="268">
        <v>24951</v>
      </c>
      <c r="BP152" s="267" t="str">
        <f t="shared" si="99"/>
        <v>CUMPLE</v>
      </c>
      <c r="BQ152" s="242">
        <v>24945</v>
      </c>
      <c r="BR152" s="237" t="str">
        <f t="shared" si="99"/>
        <v>CUMPLE</v>
      </c>
      <c r="BS152" s="242">
        <v>25038</v>
      </c>
      <c r="BT152" s="237" t="str">
        <f t="shared" si="99"/>
        <v>CUMPLE</v>
      </c>
    </row>
    <row r="153" spans="1:72" x14ac:dyDescent="0.25">
      <c r="A153" s="173"/>
      <c r="B153" s="220">
        <f>+B152+1</f>
        <v>126</v>
      </c>
      <c r="C153" s="190" t="s">
        <v>303</v>
      </c>
      <c r="D153" s="189" t="s">
        <v>301</v>
      </c>
      <c r="E153" s="65" t="s">
        <v>197</v>
      </c>
      <c r="F153" s="65">
        <v>64</v>
      </c>
      <c r="G153" s="247">
        <v>5700</v>
      </c>
      <c r="H153" s="229">
        <f t="shared" ref="H153:H165" si="100">F153*G153</f>
        <v>364800</v>
      </c>
      <c r="I153" s="242">
        <v>5631</v>
      </c>
      <c r="J153" s="237" t="str">
        <f t="shared" si="94"/>
        <v>CUMPLE</v>
      </c>
      <c r="K153" s="242">
        <v>5386</v>
      </c>
      <c r="L153" s="237" t="str">
        <f t="shared" si="98"/>
        <v>CUMPLE</v>
      </c>
      <c r="M153" s="242">
        <v>5512</v>
      </c>
      <c r="N153" s="237" t="str">
        <f t="shared" si="98"/>
        <v>CUMPLE</v>
      </c>
      <c r="O153" s="242">
        <v>5486</v>
      </c>
      <c r="P153" s="237" t="str">
        <f t="shared" si="98"/>
        <v>CUMPLE</v>
      </c>
      <c r="Q153" s="242">
        <v>5544</v>
      </c>
      <c r="R153" s="237" t="str">
        <f t="shared" si="98"/>
        <v>CUMPLE</v>
      </c>
      <c r="S153" s="242">
        <v>5491</v>
      </c>
      <c r="T153" s="237" t="str">
        <f t="shared" si="98"/>
        <v>CUMPLE</v>
      </c>
      <c r="U153" s="268">
        <v>5523</v>
      </c>
      <c r="V153" s="267" t="str">
        <f t="shared" si="98"/>
        <v>CUMPLE</v>
      </c>
      <c r="W153" s="242">
        <v>5358</v>
      </c>
      <c r="X153" s="237" t="str">
        <f t="shared" si="98"/>
        <v>CUMPLE</v>
      </c>
      <c r="Y153" s="268">
        <v>5566</v>
      </c>
      <c r="Z153" s="267" t="str">
        <f t="shared" si="98"/>
        <v>CUMPLE</v>
      </c>
      <c r="AA153" s="242">
        <v>5558</v>
      </c>
      <c r="AB153" s="237" t="str">
        <f t="shared" si="98"/>
        <v>CUMPLE</v>
      </c>
      <c r="AC153" s="268">
        <v>5130</v>
      </c>
      <c r="AD153" s="267" t="str">
        <f t="shared" si="98"/>
        <v>CUMPLE</v>
      </c>
      <c r="AE153" s="242">
        <v>5530</v>
      </c>
      <c r="AF153" s="237" t="str">
        <f t="shared" si="98"/>
        <v>CUMPLE</v>
      </c>
      <c r="AG153" s="268">
        <v>5490</v>
      </c>
      <c r="AH153" s="267" t="str">
        <f t="shared" si="98"/>
        <v>CUMPLE</v>
      </c>
      <c r="AI153" s="268">
        <v>5700</v>
      </c>
      <c r="AJ153" s="267" t="str">
        <f t="shared" si="98"/>
        <v>CUMPLE</v>
      </c>
      <c r="AK153" s="242">
        <v>5700</v>
      </c>
      <c r="AL153" s="237" t="str">
        <f t="shared" si="98"/>
        <v>CUMPLE</v>
      </c>
      <c r="AM153" s="242">
        <v>5501</v>
      </c>
      <c r="AN153" s="237" t="str">
        <f t="shared" si="98"/>
        <v>CUMPLE</v>
      </c>
      <c r="AO153" s="268">
        <v>5575</v>
      </c>
      <c r="AP153" s="267" t="str">
        <f t="shared" si="98"/>
        <v>CUMPLE</v>
      </c>
      <c r="AQ153" s="242">
        <v>5556</v>
      </c>
      <c r="AR153" s="237" t="str">
        <f t="shared" si="98"/>
        <v>CUMPLE</v>
      </c>
      <c r="AS153" s="242">
        <v>5461</v>
      </c>
      <c r="AT153" s="237" t="str">
        <f t="shared" si="98"/>
        <v>CUMPLE</v>
      </c>
      <c r="AU153" s="242">
        <v>5568</v>
      </c>
      <c r="AV153" s="237" t="str">
        <f t="shared" si="98"/>
        <v>CUMPLE</v>
      </c>
      <c r="AW153" s="242">
        <v>5585</v>
      </c>
      <c r="AX153" s="237" t="str">
        <f t="shared" si="98"/>
        <v>CUMPLE</v>
      </c>
      <c r="AY153" s="242">
        <v>5567</v>
      </c>
      <c r="AZ153" s="237" t="str">
        <f t="shared" si="98"/>
        <v>CUMPLE</v>
      </c>
      <c r="BA153" s="242">
        <v>5406</v>
      </c>
      <c r="BB153" s="237" t="str">
        <f t="shared" si="99"/>
        <v>CUMPLE</v>
      </c>
      <c r="BC153" s="242">
        <v>5636</v>
      </c>
      <c r="BD153" s="237" t="str">
        <f t="shared" si="99"/>
        <v>CUMPLE</v>
      </c>
      <c r="BE153" s="268">
        <v>5649</v>
      </c>
      <c r="BF153" s="267" t="str">
        <f t="shared" si="99"/>
        <v>CUMPLE</v>
      </c>
      <c r="BG153" s="242">
        <v>5700</v>
      </c>
      <c r="BH153" s="237" t="str">
        <f t="shared" si="99"/>
        <v>CUMPLE</v>
      </c>
      <c r="BI153" s="272">
        <v>5522</v>
      </c>
      <c r="BJ153" s="237" t="str">
        <f t="shared" si="99"/>
        <v>CUMPLE</v>
      </c>
      <c r="BK153" s="268">
        <v>5634</v>
      </c>
      <c r="BL153" s="267" t="str">
        <f t="shared" si="99"/>
        <v>CUMPLE</v>
      </c>
      <c r="BM153" s="242">
        <v>5561</v>
      </c>
      <c r="BN153" s="237" t="str">
        <f t="shared" si="99"/>
        <v>CUMPLE</v>
      </c>
      <c r="BO153" s="268">
        <v>5501</v>
      </c>
      <c r="BP153" s="267" t="str">
        <f t="shared" si="99"/>
        <v>CUMPLE</v>
      </c>
      <c r="BQ153" s="242">
        <v>5501</v>
      </c>
      <c r="BR153" s="237" t="str">
        <f t="shared" si="99"/>
        <v>CUMPLE</v>
      </c>
      <c r="BS153" s="242">
        <v>5521</v>
      </c>
      <c r="BT153" s="237" t="str">
        <f t="shared" si="99"/>
        <v>CUMPLE</v>
      </c>
    </row>
    <row r="154" spans="1:72" x14ac:dyDescent="0.25">
      <c r="A154" s="173"/>
      <c r="B154" s="220">
        <f t="shared" ref="B154:B164" si="101">+B153+1</f>
        <v>127</v>
      </c>
      <c r="C154" s="190" t="s">
        <v>304</v>
      </c>
      <c r="D154" s="189" t="s">
        <v>302</v>
      </c>
      <c r="E154" s="65" t="s">
        <v>197</v>
      </c>
      <c r="F154" s="65">
        <v>1</v>
      </c>
      <c r="G154" s="247">
        <v>35900</v>
      </c>
      <c r="H154" s="229">
        <f t="shared" si="100"/>
        <v>35900</v>
      </c>
      <c r="I154" s="242">
        <v>35469</v>
      </c>
      <c r="J154" s="237" t="str">
        <f t="shared" si="94"/>
        <v>CUMPLE</v>
      </c>
      <c r="K154" s="242">
        <v>33925</v>
      </c>
      <c r="L154" s="237" t="str">
        <f t="shared" si="98"/>
        <v>CUMPLE</v>
      </c>
      <c r="M154" s="242">
        <v>34715</v>
      </c>
      <c r="N154" s="237" t="str">
        <f t="shared" si="98"/>
        <v>CUMPLE</v>
      </c>
      <c r="O154" s="242">
        <v>34550</v>
      </c>
      <c r="P154" s="237" t="str">
        <f t="shared" si="98"/>
        <v>CUMPLE</v>
      </c>
      <c r="Q154" s="242">
        <v>34918</v>
      </c>
      <c r="R154" s="237" t="str">
        <f t="shared" si="98"/>
        <v>CUMPLE</v>
      </c>
      <c r="S154" s="242">
        <v>34581</v>
      </c>
      <c r="T154" s="237" t="str">
        <f t="shared" si="98"/>
        <v>CUMPLE</v>
      </c>
      <c r="U154" s="268">
        <v>34787</v>
      </c>
      <c r="V154" s="267" t="str">
        <f t="shared" si="98"/>
        <v>CUMPLE</v>
      </c>
      <c r="W154" s="242">
        <v>33746</v>
      </c>
      <c r="X154" s="237" t="str">
        <f t="shared" si="98"/>
        <v>CUMPLE</v>
      </c>
      <c r="Y154" s="268">
        <v>35054</v>
      </c>
      <c r="Z154" s="267" t="str">
        <f t="shared" si="98"/>
        <v>CUMPLE</v>
      </c>
      <c r="AA154" s="242">
        <v>35003</v>
      </c>
      <c r="AB154" s="237" t="str">
        <f t="shared" si="98"/>
        <v>CUMPLE</v>
      </c>
      <c r="AC154" s="268">
        <v>32310</v>
      </c>
      <c r="AD154" s="267" t="str">
        <f t="shared" si="98"/>
        <v>CUMPLE</v>
      </c>
      <c r="AE154" s="242">
        <v>34827</v>
      </c>
      <c r="AF154" s="237" t="str">
        <f t="shared" si="98"/>
        <v>CUMPLE</v>
      </c>
      <c r="AG154" s="268">
        <v>34579</v>
      </c>
      <c r="AH154" s="267" t="str">
        <f t="shared" si="98"/>
        <v>CUMPLE</v>
      </c>
      <c r="AI154" s="268">
        <v>35900</v>
      </c>
      <c r="AJ154" s="267" t="str">
        <f t="shared" si="98"/>
        <v>CUMPLE</v>
      </c>
      <c r="AK154" s="242">
        <v>35900</v>
      </c>
      <c r="AL154" s="237" t="str">
        <f t="shared" si="98"/>
        <v>CUMPLE</v>
      </c>
      <c r="AM154" s="242">
        <v>34644</v>
      </c>
      <c r="AN154" s="237" t="str">
        <f t="shared" si="98"/>
        <v>CUMPLE</v>
      </c>
      <c r="AO154" s="268">
        <v>35113</v>
      </c>
      <c r="AP154" s="267" t="str">
        <f t="shared" si="98"/>
        <v>CUMPLE</v>
      </c>
      <c r="AQ154" s="242">
        <v>34995</v>
      </c>
      <c r="AR154" s="237" t="str">
        <f t="shared" si="98"/>
        <v>CUMPLE</v>
      </c>
      <c r="AS154" s="242">
        <v>34392</v>
      </c>
      <c r="AT154" s="237" t="str">
        <f t="shared" si="98"/>
        <v>CUMPLE</v>
      </c>
      <c r="AU154" s="242">
        <v>35067</v>
      </c>
      <c r="AV154" s="237" t="str">
        <f t="shared" si="98"/>
        <v>CUMPLE</v>
      </c>
      <c r="AW154" s="242">
        <v>35175</v>
      </c>
      <c r="AX154" s="237" t="str">
        <f t="shared" si="98"/>
        <v>CUMPLE</v>
      </c>
      <c r="AY154" s="242">
        <v>35064</v>
      </c>
      <c r="AZ154" s="237" t="str">
        <f t="shared" si="98"/>
        <v>CUMPLE</v>
      </c>
      <c r="BA154" s="242">
        <v>34051</v>
      </c>
      <c r="BB154" s="237" t="str">
        <f t="shared" si="99"/>
        <v>CUMPLE</v>
      </c>
      <c r="BC154" s="242">
        <v>35497</v>
      </c>
      <c r="BD154" s="237" t="str">
        <f t="shared" si="99"/>
        <v>CUMPLE</v>
      </c>
      <c r="BE154" s="268">
        <v>35577</v>
      </c>
      <c r="BF154" s="267" t="str">
        <f t="shared" si="99"/>
        <v>CUMPLE</v>
      </c>
      <c r="BG154" s="242">
        <v>35900</v>
      </c>
      <c r="BH154" s="237" t="str">
        <f t="shared" si="99"/>
        <v>CUMPLE</v>
      </c>
      <c r="BI154" s="272">
        <v>3478</v>
      </c>
      <c r="BJ154" s="237" t="str">
        <f t="shared" si="99"/>
        <v>CUMPLE</v>
      </c>
      <c r="BK154" s="268">
        <v>35484</v>
      </c>
      <c r="BL154" s="267" t="str">
        <f t="shared" si="99"/>
        <v>CUMPLE</v>
      </c>
      <c r="BM154" s="242">
        <v>35024</v>
      </c>
      <c r="BN154" s="237" t="str">
        <f t="shared" si="99"/>
        <v>CUMPLE</v>
      </c>
      <c r="BO154" s="268">
        <v>34651</v>
      </c>
      <c r="BP154" s="267" t="str">
        <f t="shared" si="99"/>
        <v>CUMPLE</v>
      </c>
      <c r="BQ154" s="242">
        <v>34644</v>
      </c>
      <c r="BR154" s="237" t="str">
        <f t="shared" si="99"/>
        <v>CUMPLE</v>
      </c>
      <c r="BS154" s="242">
        <v>34772</v>
      </c>
      <c r="BT154" s="237" t="str">
        <f t="shared" si="99"/>
        <v>CUMPLE</v>
      </c>
    </row>
    <row r="155" spans="1:72" x14ac:dyDescent="0.25">
      <c r="A155" s="173"/>
      <c r="B155" s="220">
        <f t="shared" si="101"/>
        <v>128</v>
      </c>
      <c r="C155" s="190" t="s">
        <v>305</v>
      </c>
      <c r="D155" s="189" t="s">
        <v>306</v>
      </c>
      <c r="E155" s="65" t="s">
        <v>197</v>
      </c>
      <c r="F155" s="65">
        <v>1</v>
      </c>
      <c r="G155" s="247">
        <v>60900</v>
      </c>
      <c r="H155" s="229">
        <f t="shared" si="100"/>
        <v>60900</v>
      </c>
      <c r="I155" s="242">
        <v>60169</v>
      </c>
      <c r="J155" s="237" t="str">
        <f t="shared" si="94"/>
        <v>CUMPLE</v>
      </c>
      <c r="K155" s="242">
        <v>57550</v>
      </c>
      <c r="L155" s="237" t="str">
        <f t="shared" si="98"/>
        <v>CUMPLE</v>
      </c>
      <c r="M155" s="242">
        <v>58890</v>
      </c>
      <c r="N155" s="237" t="str">
        <f t="shared" si="98"/>
        <v>CUMPLE</v>
      </c>
      <c r="O155" s="242">
        <v>58609</v>
      </c>
      <c r="P155" s="237" t="str">
        <f t="shared" si="98"/>
        <v>CUMPLE</v>
      </c>
      <c r="Q155" s="242">
        <v>59234</v>
      </c>
      <c r="R155" s="237" t="str">
        <f t="shared" si="98"/>
        <v>CUMPLE</v>
      </c>
      <c r="S155" s="242">
        <v>58662</v>
      </c>
      <c r="T155" s="237" t="str">
        <f t="shared" si="98"/>
        <v>CUMPLE</v>
      </c>
      <c r="U155" s="268">
        <v>59012</v>
      </c>
      <c r="V155" s="267" t="str">
        <f t="shared" si="98"/>
        <v>CUMPLE</v>
      </c>
      <c r="W155" s="242">
        <v>57246</v>
      </c>
      <c r="X155" s="237" t="str">
        <f t="shared" si="98"/>
        <v>CUMPLE</v>
      </c>
      <c r="Y155" s="268">
        <v>59465</v>
      </c>
      <c r="Z155" s="267" t="str">
        <f t="shared" si="98"/>
        <v>CUMPLE</v>
      </c>
      <c r="AA155" s="242">
        <v>59378</v>
      </c>
      <c r="AB155" s="237" t="str">
        <f t="shared" si="98"/>
        <v>CUMPLE</v>
      </c>
      <c r="AC155" s="268">
        <v>54810</v>
      </c>
      <c r="AD155" s="267" t="str">
        <f t="shared" si="98"/>
        <v>CUMPLE</v>
      </c>
      <c r="AE155" s="242">
        <v>59079</v>
      </c>
      <c r="AF155" s="237" t="str">
        <f t="shared" si="98"/>
        <v>CUMPLE</v>
      </c>
      <c r="AG155" s="268">
        <v>58659</v>
      </c>
      <c r="AH155" s="267" t="str">
        <f t="shared" si="98"/>
        <v>CUMPLE</v>
      </c>
      <c r="AI155" s="268">
        <v>60900</v>
      </c>
      <c r="AJ155" s="267" t="str">
        <f t="shared" si="98"/>
        <v>CUMPLE</v>
      </c>
      <c r="AK155" s="242">
        <v>60900</v>
      </c>
      <c r="AL155" s="237" t="str">
        <f t="shared" si="98"/>
        <v>CUMPLE</v>
      </c>
      <c r="AM155" s="242">
        <v>58769</v>
      </c>
      <c r="AN155" s="237" t="str">
        <f t="shared" si="98"/>
        <v>CUMPLE</v>
      </c>
      <c r="AO155" s="268">
        <v>59566</v>
      </c>
      <c r="AP155" s="267" t="str">
        <f t="shared" si="98"/>
        <v>CUMPLE</v>
      </c>
      <c r="AQ155" s="242">
        <v>59365</v>
      </c>
      <c r="AR155" s="237" t="str">
        <f t="shared" si="98"/>
        <v>CUMPLE</v>
      </c>
      <c r="AS155" s="242">
        <v>58342</v>
      </c>
      <c r="AT155" s="237" t="str">
        <f t="shared" si="98"/>
        <v>CUMPLE</v>
      </c>
      <c r="AU155" s="242">
        <v>59487</v>
      </c>
      <c r="AV155" s="237" t="str">
        <f t="shared" si="98"/>
        <v>CUMPLE</v>
      </c>
      <c r="AW155" s="242">
        <v>59670</v>
      </c>
      <c r="AX155" s="237" t="str">
        <f t="shared" si="98"/>
        <v>CUMPLE</v>
      </c>
      <c r="AY155" s="242">
        <v>59481</v>
      </c>
      <c r="AZ155" s="237" t="str">
        <f t="shared" si="98"/>
        <v>CUMPLE</v>
      </c>
      <c r="BA155" s="242">
        <v>57763</v>
      </c>
      <c r="BB155" s="237" t="str">
        <f t="shared" si="99"/>
        <v>CUMPLE</v>
      </c>
      <c r="BC155" s="242">
        <v>60216</v>
      </c>
      <c r="BD155" s="237" t="str">
        <f t="shared" si="99"/>
        <v>CUMPLE</v>
      </c>
      <c r="BE155" s="268">
        <v>60352</v>
      </c>
      <c r="BF155" s="267" t="str">
        <f t="shared" si="99"/>
        <v>CUMPLE</v>
      </c>
      <c r="BG155" s="242">
        <v>60900</v>
      </c>
      <c r="BH155" s="237" t="str">
        <f t="shared" si="99"/>
        <v>CUMPLE</v>
      </c>
      <c r="BI155" s="272">
        <v>59</v>
      </c>
      <c r="BJ155" s="237" t="str">
        <f t="shared" si="99"/>
        <v>CUMPLE</v>
      </c>
      <c r="BK155" s="268">
        <v>60194</v>
      </c>
      <c r="BL155" s="267" t="str">
        <f t="shared" si="99"/>
        <v>CUMPLE</v>
      </c>
      <c r="BM155" s="242">
        <v>59414</v>
      </c>
      <c r="BN155" s="237" t="str">
        <f t="shared" si="99"/>
        <v>CUMPLE</v>
      </c>
      <c r="BO155" s="268">
        <v>58782</v>
      </c>
      <c r="BP155" s="267" t="str">
        <f t="shared" si="99"/>
        <v>CUMPLE</v>
      </c>
      <c r="BQ155" s="242">
        <v>58769</v>
      </c>
      <c r="BR155" s="237" t="str">
        <f t="shared" si="99"/>
        <v>CUMPLE</v>
      </c>
      <c r="BS155" s="242">
        <v>58986</v>
      </c>
      <c r="BT155" s="237" t="str">
        <f t="shared" si="99"/>
        <v>CUMPLE</v>
      </c>
    </row>
    <row r="156" spans="1:72" ht="25.5" x14ac:dyDescent="0.25">
      <c r="A156" s="173"/>
      <c r="B156" s="220">
        <f t="shared" si="101"/>
        <v>129</v>
      </c>
      <c r="C156" s="190" t="s">
        <v>307</v>
      </c>
      <c r="D156" s="189" t="s">
        <v>308</v>
      </c>
      <c r="E156" s="65" t="s">
        <v>107</v>
      </c>
      <c r="F156" s="65">
        <v>1</v>
      </c>
      <c r="G156" s="247">
        <v>294109</v>
      </c>
      <c r="H156" s="229">
        <f t="shared" si="100"/>
        <v>294109</v>
      </c>
      <c r="I156" s="242">
        <v>290579</v>
      </c>
      <c r="J156" s="237" t="str">
        <f t="shared" si="94"/>
        <v>CUMPLE</v>
      </c>
      <c r="K156" s="242">
        <v>277933</v>
      </c>
      <c r="L156" s="237" t="str">
        <f t="shared" si="98"/>
        <v>CUMPLE</v>
      </c>
      <c r="M156" s="242">
        <v>284403</v>
      </c>
      <c r="N156" s="237" t="str">
        <f t="shared" si="98"/>
        <v>CUMPLE</v>
      </c>
      <c r="O156" s="242">
        <v>283046</v>
      </c>
      <c r="P156" s="237" t="str">
        <f t="shared" si="98"/>
        <v>CUMPLE</v>
      </c>
      <c r="Q156" s="242">
        <v>286062</v>
      </c>
      <c r="R156" s="237" t="str">
        <f t="shared" si="98"/>
        <v>CUMPLE</v>
      </c>
      <c r="S156" s="242">
        <v>283302</v>
      </c>
      <c r="T156" s="237" t="str">
        <f t="shared" si="98"/>
        <v>CUMPLE</v>
      </c>
      <c r="U156" s="268">
        <v>284992</v>
      </c>
      <c r="V156" s="267" t="str">
        <f t="shared" si="98"/>
        <v>CUMPLE</v>
      </c>
      <c r="W156" s="242">
        <v>276462</v>
      </c>
      <c r="X156" s="237" t="str">
        <f t="shared" si="98"/>
        <v>CUMPLE</v>
      </c>
      <c r="Y156" s="268">
        <v>287177</v>
      </c>
      <c r="Z156" s="267" t="str">
        <f t="shared" si="98"/>
        <v>CUMPLE</v>
      </c>
      <c r="AA156" s="242">
        <v>286756</v>
      </c>
      <c r="AB156" s="237" t="str">
        <f t="shared" si="98"/>
        <v>CUMPLE</v>
      </c>
      <c r="AC156" s="268">
        <v>264698</v>
      </c>
      <c r="AD156" s="267" t="str">
        <f t="shared" si="98"/>
        <v>CUMPLE</v>
      </c>
      <c r="AE156" s="242">
        <v>285315</v>
      </c>
      <c r="AF156" s="237" t="str">
        <f t="shared" si="98"/>
        <v>CUMPLE</v>
      </c>
      <c r="AG156" s="268">
        <v>283286</v>
      </c>
      <c r="AH156" s="267" t="str">
        <f t="shared" si="98"/>
        <v>CUMPLE</v>
      </c>
      <c r="AI156" s="268">
        <v>294109</v>
      </c>
      <c r="AJ156" s="267" t="str">
        <f t="shared" si="98"/>
        <v>CUMPLE</v>
      </c>
      <c r="AK156" s="242">
        <v>294109</v>
      </c>
      <c r="AL156" s="237" t="str">
        <f t="shared" si="98"/>
        <v>CUMPLE</v>
      </c>
      <c r="AM156" s="242">
        <v>283815</v>
      </c>
      <c r="AN156" s="237" t="str">
        <f t="shared" si="98"/>
        <v>CUMPLE</v>
      </c>
      <c r="AO156" s="268">
        <v>287668</v>
      </c>
      <c r="AP156" s="267" t="str">
        <f t="shared" si="98"/>
        <v>CUMPLE</v>
      </c>
      <c r="AQ156" s="242">
        <v>286697</v>
      </c>
      <c r="AR156" s="237" t="str">
        <f t="shared" si="98"/>
        <v>CUMPLE</v>
      </c>
      <c r="AS156" s="242">
        <v>281756</v>
      </c>
      <c r="AT156" s="237" t="str">
        <f t="shared" si="98"/>
        <v>CUMPLE</v>
      </c>
      <c r="AU156" s="242">
        <v>287286</v>
      </c>
      <c r="AV156" s="237" t="str">
        <f t="shared" si="98"/>
        <v>CUMPLE</v>
      </c>
      <c r="AW156" s="242">
        <v>288168</v>
      </c>
      <c r="AX156" s="237" t="str">
        <f t="shared" si="98"/>
        <v>CUMPLE</v>
      </c>
      <c r="AY156" s="242">
        <v>287256</v>
      </c>
      <c r="AZ156" s="237" t="str">
        <f t="shared" si="98"/>
        <v>CUMPLE</v>
      </c>
      <c r="BA156" s="242">
        <v>278962</v>
      </c>
      <c r="BB156" s="237" t="str">
        <f t="shared" si="99"/>
        <v>CUMPLE</v>
      </c>
      <c r="BC156" s="242">
        <v>290807</v>
      </c>
      <c r="BD156" s="237" t="str">
        <f t="shared" si="99"/>
        <v>CUMPLE</v>
      </c>
      <c r="BE156" s="268">
        <v>291462</v>
      </c>
      <c r="BF156" s="267" t="str">
        <f t="shared" si="99"/>
        <v>CUMPLE</v>
      </c>
      <c r="BG156" s="242">
        <v>294109</v>
      </c>
      <c r="BH156" s="237" t="str">
        <f t="shared" si="99"/>
        <v>CUMPLE</v>
      </c>
      <c r="BI156" s="272">
        <v>284933</v>
      </c>
      <c r="BJ156" s="237" t="str">
        <f t="shared" si="99"/>
        <v>CUMPLE</v>
      </c>
      <c r="BK156" s="268">
        <v>290697</v>
      </c>
      <c r="BL156" s="267" t="str">
        <f t="shared" si="99"/>
        <v>CUMPLE</v>
      </c>
      <c r="BM156" s="242">
        <v>286933</v>
      </c>
      <c r="BN156" s="237" t="str">
        <f t="shared" si="99"/>
        <v>CUMPLE</v>
      </c>
      <c r="BO156" s="268">
        <v>283882</v>
      </c>
      <c r="BP156" s="267" t="str">
        <f t="shared" si="99"/>
        <v>CUMPLE</v>
      </c>
      <c r="BQ156" s="242">
        <v>283815</v>
      </c>
      <c r="BR156" s="237" t="str">
        <f t="shared" si="99"/>
        <v>CUMPLE</v>
      </c>
      <c r="BS156" s="242">
        <v>284865</v>
      </c>
      <c r="BT156" s="237" t="str">
        <f t="shared" si="99"/>
        <v>CUMPLE</v>
      </c>
    </row>
    <row r="157" spans="1:72" x14ac:dyDescent="0.25">
      <c r="A157" s="173"/>
      <c r="B157" s="220">
        <f t="shared" si="101"/>
        <v>130</v>
      </c>
      <c r="C157" s="190" t="s">
        <v>309</v>
      </c>
      <c r="D157" s="189" t="s">
        <v>310</v>
      </c>
      <c r="E157" s="65" t="s">
        <v>196</v>
      </c>
      <c r="F157" s="65">
        <v>16</v>
      </c>
      <c r="G157" s="247">
        <v>18000</v>
      </c>
      <c r="H157" s="229">
        <f t="shared" si="100"/>
        <v>288000</v>
      </c>
      <c r="I157" s="242">
        <v>17784</v>
      </c>
      <c r="J157" s="237" t="str">
        <f t="shared" si="94"/>
        <v>CUMPLE</v>
      </c>
      <c r="K157" s="242">
        <v>17010</v>
      </c>
      <c r="L157" s="237" t="str">
        <f t="shared" si="98"/>
        <v>CUMPLE</v>
      </c>
      <c r="M157" s="242">
        <v>17406</v>
      </c>
      <c r="N157" s="237" t="str">
        <f t="shared" si="98"/>
        <v>CUMPLE</v>
      </c>
      <c r="O157" s="242">
        <v>17323</v>
      </c>
      <c r="P157" s="237" t="str">
        <f t="shared" si="98"/>
        <v>CUMPLE</v>
      </c>
      <c r="Q157" s="242">
        <v>17508</v>
      </c>
      <c r="R157" s="237" t="str">
        <f t="shared" si="98"/>
        <v>CUMPLE</v>
      </c>
      <c r="S157" s="242">
        <v>17339</v>
      </c>
      <c r="T157" s="237" t="str">
        <f t="shared" si="98"/>
        <v>CUMPLE</v>
      </c>
      <c r="U157" s="268">
        <v>17442</v>
      </c>
      <c r="V157" s="267" t="str">
        <f t="shared" si="98"/>
        <v>CUMPLE</v>
      </c>
      <c r="W157" s="242">
        <v>16920</v>
      </c>
      <c r="X157" s="237" t="str">
        <f t="shared" si="98"/>
        <v>CUMPLE</v>
      </c>
      <c r="Y157" s="268">
        <v>17576</v>
      </c>
      <c r="Z157" s="267" t="str">
        <f t="shared" si="98"/>
        <v>CUMPLE</v>
      </c>
      <c r="AA157" s="242">
        <v>17550</v>
      </c>
      <c r="AB157" s="237" t="str">
        <f t="shared" si="98"/>
        <v>CUMPLE</v>
      </c>
      <c r="AC157" s="268">
        <v>16200</v>
      </c>
      <c r="AD157" s="267" t="str">
        <f t="shared" si="98"/>
        <v>CUMPLE</v>
      </c>
      <c r="AE157" s="242">
        <v>17462</v>
      </c>
      <c r="AF157" s="237" t="str">
        <f t="shared" si="98"/>
        <v>CUMPLE</v>
      </c>
      <c r="AG157" s="268">
        <v>17338</v>
      </c>
      <c r="AH157" s="267" t="str">
        <f t="shared" si="98"/>
        <v>CUMPLE</v>
      </c>
      <c r="AI157" s="268">
        <v>18000</v>
      </c>
      <c r="AJ157" s="267" t="str">
        <f t="shared" si="98"/>
        <v>CUMPLE</v>
      </c>
      <c r="AK157" s="242">
        <v>18000</v>
      </c>
      <c r="AL157" s="237" t="str">
        <f t="shared" si="98"/>
        <v>CUMPLE</v>
      </c>
      <c r="AM157" s="242">
        <v>17370</v>
      </c>
      <c r="AN157" s="237" t="str">
        <f t="shared" si="98"/>
        <v>CUMPLE</v>
      </c>
      <c r="AO157" s="268">
        <v>17605</v>
      </c>
      <c r="AP157" s="267" t="str">
        <f t="shared" si="98"/>
        <v>CUMPLE</v>
      </c>
      <c r="AQ157" s="242">
        <v>17546</v>
      </c>
      <c r="AR157" s="237" t="str">
        <f t="shared" si="98"/>
        <v>CUMPLE</v>
      </c>
      <c r="AS157" s="242">
        <v>17244</v>
      </c>
      <c r="AT157" s="237" t="str">
        <f t="shared" si="98"/>
        <v>CUMPLE</v>
      </c>
      <c r="AU157" s="242">
        <v>17582</v>
      </c>
      <c r="AV157" s="237" t="str">
        <f t="shared" si="98"/>
        <v>CUMPLE</v>
      </c>
      <c r="AW157" s="242">
        <v>17636</v>
      </c>
      <c r="AX157" s="237" t="str">
        <f t="shared" si="98"/>
        <v>CUMPLE</v>
      </c>
      <c r="AY157" s="242">
        <v>17581</v>
      </c>
      <c r="AZ157" s="237" t="str">
        <f t="shared" si="98"/>
        <v>CUMPLE</v>
      </c>
      <c r="BA157" s="242">
        <v>17073</v>
      </c>
      <c r="BB157" s="237" t="str">
        <f t="shared" si="99"/>
        <v>CUMPLE</v>
      </c>
      <c r="BC157" s="242">
        <v>17798</v>
      </c>
      <c r="BD157" s="237" t="str">
        <f t="shared" si="99"/>
        <v>CUMPLE</v>
      </c>
      <c r="BE157" s="268">
        <v>17838</v>
      </c>
      <c r="BF157" s="267" t="str">
        <f t="shared" si="99"/>
        <v>CUMPLE</v>
      </c>
      <c r="BG157" s="242">
        <v>18000</v>
      </c>
      <c r="BH157" s="237" t="str">
        <f t="shared" si="99"/>
        <v>CUMPLE</v>
      </c>
      <c r="BI157" s="272">
        <v>17438</v>
      </c>
      <c r="BJ157" s="237" t="str">
        <f t="shared" si="99"/>
        <v>CUMPLE</v>
      </c>
      <c r="BK157" s="268">
        <v>17791</v>
      </c>
      <c r="BL157" s="267" t="str">
        <f t="shared" si="99"/>
        <v>CUMPLE</v>
      </c>
      <c r="BM157" s="242">
        <v>17561</v>
      </c>
      <c r="BN157" s="237" t="str">
        <f t="shared" si="99"/>
        <v>CUMPLE</v>
      </c>
      <c r="BO157" s="268">
        <v>17374</v>
      </c>
      <c r="BP157" s="267" t="str">
        <f t="shared" si="99"/>
        <v>CUMPLE</v>
      </c>
      <c r="BQ157" s="242">
        <v>17370</v>
      </c>
      <c r="BR157" s="237" t="str">
        <f t="shared" si="99"/>
        <v>CUMPLE</v>
      </c>
      <c r="BS157" s="242">
        <v>17434</v>
      </c>
      <c r="BT157" s="237" t="str">
        <f t="shared" si="99"/>
        <v>CUMPLE</v>
      </c>
    </row>
    <row r="158" spans="1:72" ht="25.5" x14ac:dyDescent="0.25">
      <c r="A158" s="173"/>
      <c r="B158" s="220">
        <f t="shared" si="101"/>
        <v>131</v>
      </c>
      <c r="C158" s="190" t="s">
        <v>311</v>
      </c>
      <c r="D158" s="189" t="s">
        <v>312</v>
      </c>
      <c r="E158" s="65" t="s">
        <v>107</v>
      </c>
      <c r="F158" s="65">
        <v>1</v>
      </c>
      <c r="G158" s="247">
        <v>940000</v>
      </c>
      <c r="H158" s="229">
        <f t="shared" si="100"/>
        <v>940000</v>
      </c>
      <c r="I158" s="242">
        <v>928720</v>
      </c>
      <c r="J158" s="237" t="str">
        <f t="shared" si="94"/>
        <v>CUMPLE</v>
      </c>
      <c r="K158" s="242">
        <v>888300</v>
      </c>
      <c r="L158" s="237" t="str">
        <f t="shared" si="98"/>
        <v>CUMPLE</v>
      </c>
      <c r="M158" s="242">
        <v>908980</v>
      </c>
      <c r="N158" s="237" t="str">
        <f t="shared" si="98"/>
        <v>CUMPLE</v>
      </c>
      <c r="O158" s="242">
        <v>904641</v>
      </c>
      <c r="P158" s="237" t="str">
        <f t="shared" si="98"/>
        <v>CUMPLE</v>
      </c>
      <c r="Q158" s="242">
        <v>914282</v>
      </c>
      <c r="R158" s="237" t="str">
        <f t="shared" si="98"/>
        <v>CUMPLE</v>
      </c>
      <c r="S158" s="242">
        <v>905461</v>
      </c>
      <c r="T158" s="237" t="str">
        <f t="shared" si="98"/>
        <v>CUMPLE</v>
      </c>
      <c r="U158" s="268">
        <v>910860</v>
      </c>
      <c r="V158" s="267" t="str">
        <f t="shared" si="98"/>
        <v>CUMPLE</v>
      </c>
      <c r="W158" s="242">
        <v>883600</v>
      </c>
      <c r="X158" s="237" t="str">
        <f t="shared" si="98"/>
        <v>CUMPLE</v>
      </c>
      <c r="Y158" s="268">
        <v>917845</v>
      </c>
      <c r="Z158" s="267" t="str">
        <f t="shared" si="98"/>
        <v>CUMPLE</v>
      </c>
      <c r="AA158" s="242">
        <v>916500</v>
      </c>
      <c r="AB158" s="237" t="str">
        <f t="shared" si="98"/>
        <v>CUMPLE</v>
      </c>
      <c r="AC158" s="268">
        <v>846001</v>
      </c>
      <c r="AD158" s="267" t="str">
        <f t="shared" si="98"/>
        <v>CUMPLE</v>
      </c>
      <c r="AE158" s="242">
        <v>911894</v>
      </c>
      <c r="AF158" s="237" t="str">
        <f t="shared" si="98"/>
        <v>CUMPLE</v>
      </c>
      <c r="AG158" s="268">
        <v>905408</v>
      </c>
      <c r="AH158" s="267" t="str">
        <f t="shared" si="98"/>
        <v>CUMPLE</v>
      </c>
      <c r="AI158" s="268">
        <v>940000</v>
      </c>
      <c r="AJ158" s="267" t="str">
        <f t="shared" si="98"/>
        <v>CUMPLE</v>
      </c>
      <c r="AK158" s="242">
        <v>940000</v>
      </c>
      <c r="AL158" s="237" t="str">
        <f t="shared" si="98"/>
        <v>CUMPLE</v>
      </c>
      <c r="AM158" s="242">
        <v>907100</v>
      </c>
      <c r="AN158" s="237" t="str">
        <f t="shared" si="98"/>
        <v>CUMPLE</v>
      </c>
      <c r="AO158" s="268">
        <v>919414</v>
      </c>
      <c r="AP158" s="267" t="str">
        <f t="shared" si="98"/>
        <v>CUMPLE</v>
      </c>
      <c r="AQ158" s="242">
        <v>916312</v>
      </c>
      <c r="AR158" s="237" t="str">
        <f t="shared" si="98"/>
        <v>CUMPLE</v>
      </c>
      <c r="AS158" s="242">
        <v>900520</v>
      </c>
      <c r="AT158" s="237" t="str">
        <f t="shared" si="98"/>
        <v>CUMPLE</v>
      </c>
      <c r="AU158" s="242">
        <v>918192</v>
      </c>
      <c r="AV158" s="237" t="str">
        <f t="shared" si="98"/>
        <v>CUMPLE</v>
      </c>
      <c r="AW158" s="242">
        <v>921012</v>
      </c>
      <c r="AX158" s="237" t="str">
        <f t="shared" si="98"/>
        <v>CUMPLE</v>
      </c>
      <c r="AY158" s="242">
        <v>918098</v>
      </c>
      <c r="AZ158" s="237" t="str">
        <f t="shared" si="98"/>
        <v>CUMPLE</v>
      </c>
      <c r="BA158" s="242">
        <v>891590</v>
      </c>
      <c r="BB158" s="237" t="str">
        <f t="shared" si="99"/>
        <v>CUMPLE</v>
      </c>
      <c r="BC158" s="242">
        <v>929447</v>
      </c>
      <c r="BD158" s="237" t="str">
        <f t="shared" si="99"/>
        <v>CUMPLE</v>
      </c>
      <c r="BE158" s="268">
        <v>931540</v>
      </c>
      <c r="BF158" s="267" t="str">
        <f t="shared" si="99"/>
        <v>CUMPLE</v>
      </c>
      <c r="BG158" s="242">
        <v>940000</v>
      </c>
      <c r="BH158" s="237" t="str">
        <f t="shared" si="99"/>
        <v>CUMPLE</v>
      </c>
      <c r="BI158" s="272">
        <v>910672</v>
      </c>
      <c r="BJ158" s="237" t="str">
        <f t="shared" si="99"/>
        <v>CUMPLE</v>
      </c>
      <c r="BK158" s="268">
        <v>929096</v>
      </c>
      <c r="BL158" s="267" t="str">
        <f t="shared" si="99"/>
        <v>CUMPLE</v>
      </c>
      <c r="BM158" s="242">
        <v>917064</v>
      </c>
      <c r="BN158" s="237" t="str">
        <f t="shared" si="99"/>
        <v>CUMPLE</v>
      </c>
      <c r="BO158" s="268">
        <v>907316</v>
      </c>
      <c r="BP158" s="267" t="str">
        <f t="shared" si="99"/>
        <v>CUMPLE</v>
      </c>
      <c r="BQ158" s="242">
        <v>907100</v>
      </c>
      <c r="BR158" s="237" t="str">
        <f t="shared" si="99"/>
        <v>CUMPLE</v>
      </c>
      <c r="BS158" s="242">
        <v>910456</v>
      </c>
      <c r="BT158" s="237" t="str">
        <f t="shared" si="99"/>
        <v>CUMPLE</v>
      </c>
    </row>
    <row r="159" spans="1:72" x14ac:dyDescent="0.25">
      <c r="A159" s="173"/>
      <c r="B159" s="220">
        <f t="shared" si="101"/>
        <v>132</v>
      </c>
      <c r="C159" s="190" t="s">
        <v>313</v>
      </c>
      <c r="D159" s="189" t="s">
        <v>314</v>
      </c>
      <c r="E159" s="65" t="s">
        <v>188</v>
      </c>
      <c r="F159" s="65">
        <v>32</v>
      </c>
      <c r="G159" s="247">
        <v>12000</v>
      </c>
      <c r="H159" s="229">
        <f t="shared" si="100"/>
        <v>384000</v>
      </c>
      <c r="I159" s="242">
        <v>11856</v>
      </c>
      <c r="J159" s="237" t="str">
        <f t="shared" si="94"/>
        <v>CUMPLE</v>
      </c>
      <c r="K159" s="242">
        <v>11340</v>
      </c>
      <c r="L159" s="237" t="str">
        <f t="shared" si="98"/>
        <v>CUMPLE</v>
      </c>
      <c r="M159" s="242">
        <v>11604</v>
      </c>
      <c r="N159" s="237" t="str">
        <f t="shared" si="98"/>
        <v>CUMPLE</v>
      </c>
      <c r="O159" s="242">
        <v>11549</v>
      </c>
      <c r="P159" s="237" t="str">
        <f t="shared" si="98"/>
        <v>CUMPLE</v>
      </c>
      <c r="Q159" s="242">
        <v>11672</v>
      </c>
      <c r="R159" s="237" t="str">
        <f t="shared" si="98"/>
        <v>CUMPLE</v>
      </c>
      <c r="S159" s="242">
        <v>11559</v>
      </c>
      <c r="T159" s="237" t="str">
        <f t="shared" si="98"/>
        <v>CUMPLE</v>
      </c>
      <c r="U159" s="268">
        <v>11628</v>
      </c>
      <c r="V159" s="267" t="str">
        <f t="shared" si="98"/>
        <v>CUMPLE</v>
      </c>
      <c r="W159" s="242">
        <v>11280</v>
      </c>
      <c r="X159" s="237" t="str">
        <f t="shared" si="98"/>
        <v>CUMPLE</v>
      </c>
      <c r="Y159" s="268">
        <v>11717</v>
      </c>
      <c r="Z159" s="267" t="str">
        <f t="shared" si="98"/>
        <v>CUMPLE</v>
      </c>
      <c r="AA159" s="242">
        <v>11700</v>
      </c>
      <c r="AB159" s="237" t="str">
        <f t="shared" si="98"/>
        <v>CUMPLE</v>
      </c>
      <c r="AC159" s="268">
        <v>10800</v>
      </c>
      <c r="AD159" s="267" t="str">
        <f t="shared" si="98"/>
        <v>CUMPLE</v>
      </c>
      <c r="AE159" s="242">
        <v>11641</v>
      </c>
      <c r="AF159" s="237" t="str">
        <f t="shared" si="98"/>
        <v>CUMPLE</v>
      </c>
      <c r="AG159" s="268">
        <v>11558</v>
      </c>
      <c r="AH159" s="267" t="str">
        <f t="shared" si="98"/>
        <v>CUMPLE</v>
      </c>
      <c r="AI159" s="268">
        <v>12000</v>
      </c>
      <c r="AJ159" s="267" t="str">
        <f t="shared" si="98"/>
        <v>CUMPLE</v>
      </c>
      <c r="AK159" s="242">
        <v>12000</v>
      </c>
      <c r="AL159" s="237" t="str">
        <f t="shared" si="98"/>
        <v>CUMPLE</v>
      </c>
      <c r="AM159" s="242">
        <v>11580</v>
      </c>
      <c r="AN159" s="237" t="str">
        <f t="shared" si="98"/>
        <v>CUMPLE</v>
      </c>
      <c r="AO159" s="268">
        <v>11737</v>
      </c>
      <c r="AP159" s="267" t="str">
        <f t="shared" si="98"/>
        <v>CUMPLE</v>
      </c>
      <c r="AQ159" s="242">
        <v>11698</v>
      </c>
      <c r="AR159" s="237" t="str">
        <f t="shared" si="98"/>
        <v>CUMPLE</v>
      </c>
      <c r="AS159" s="242">
        <v>11496</v>
      </c>
      <c r="AT159" s="237" t="str">
        <f t="shared" si="98"/>
        <v>CUMPLE</v>
      </c>
      <c r="AU159" s="242">
        <v>11722</v>
      </c>
      <c r="AV159" s="237" t="str">
        <f t="shared" si="98"/>
        <v>CUMPLE</v>
      </c>
      <c r="AW159" s="242">
        <v>11758</v>
      </c>
      <c r="AX159" s="237" t="str">
        <f t="shared" si="98"/>
        <v>CUMPLE</v>
      </c>
      <c r="AY159" s="242">
        <v>11720</v>
      </c>
      <c r="AZ159" s="237" t="str">
        <f t="shared" ref="AZ159:BT166" si="102">+IF((ISBLANK(AY159))=$H$11,"VACIO",IF(AND(AY159&lt;=$G159,AY159&lt;&gt;0),"CUMPLE","NO CUMPLE"))</f>
        <v>CUMPLE</v>
      </c>
      <c r="BA159" s="242">
        <v>11382</v>
      </c>
      <c r="BB159" s="237" t="str">
        <f t="shared" si="102"/>
        <v>CUMPLE</v>
      </c>
      <c r="BC159" s="242">
        <v>11865</v>
      </c>
      <c r="BD159" s="237" t="str">
        <f t="shared" si="102"/>
        <v>CUMPLE</v>
      </c>
      <c r="BE159" s="268">
        <v>11892</v>
      </c>
      <c r="BF159" s="267" t="str">
        <f t="shared" si="102"/>
        <v>CUMPLE</v>
      </c>
      <c r="BG159" s="242">
        <v>12000</v>
      </c>
      <c r="BH159" s="237" t="str">
        <f t="shared" si="102"/>
        <v>CUMPLE</v>
      </c>
      <c r="BI159" s="272">
        <v>11626</v>
      </c>
      <c r="BJ159" s="237" t="str">
        <f t="shared" si="102"/>
        <v>CUMPLE</v>
      </c>
      <c r="BK159" s="268">
        <v>11861</v>
      </c>
      <c r="BL159" s="267" t="str">
        <f t="shared" si="102"/>
        <v>CUMPLE</v>
      </c>
      <c r="BM159" s="242">
        <v>11707</v>
      </c>
      <c r="BN159" s="237" t="str">
        <f t="shared" si="102"/>
        <v>CUMPLE</v>
      </c>
      <c r="BO159" s="268">
        <v>11582</v>
      </c>
      <c r="BP159" s="267" t="str">
        <f t="shared" si="102"/>
        <v>CUMPLE</v>
      </c>
      <c r="BQ159" s="242">
        <v>11580</v>
      </c>
      <c r="BR159" s="237" t="str">
        <f t="shared" si="102"/>
        <v>CUMPLE</v>
      </c>
      <c r="BS159" s="242">
        <v>11623</v>
      </c>
      <c r="BT159" s="237" t="str">
        <f t="shared" si="102"/>
        <v>CUMPLE</v>
      </c>
    </row>
    <row r="160" spans="1:72" x14ac:dyDescent="0.25">
      <c r="A160" s="173"/>
      <c r="B160" s="220">
        <f t="shared" si="101"/>
        <v>133</v>
      </c>
      <c r="C160" s="190" t="s">
        <v>315</v>
      </c>
      <c r="D160" s="189" t="s">
        <v>316</v>
      </c>
      <c r="E160" s="65" t="s">
        <v>107</v>
      </c>
      <c r="F160" s="65">
        <v>1</v>
      </c>
      <c r="G160" s="247">
        <v>211235</v>
      </c>
      <c r="H160" s="229">
        <f t="shared" si="100"/>
        <v>211235</v>
      </c>
      <c r="I160" s="242">
        <v>208700</v>
      </c>
      <c r="J160" s="237" t="str">
        <f t="shared" si="94"/>
        <v>CUMPLE</v>
      </c>
      <c r="K160" s="242">
        <v>199617</v>
      </c>
      <c r="L160" s="237" t="str">
        <f t="shared" ref="L160:AZ166" si="103">+IF((ISBLANK(K160))=$H$11,"VACIO",IF(AND(K160&lt;=$G160,K160&lt;&gt;0),"CUMPLE","NO CUMPLE"))</f>
        <v>CUMPLE</v>
      </c>
      <c r="M160" s="242">
        <v>204264</v>
      </c>
      <c r="N160" s="237" t="str">
        <f t="shared" si="103"/>
        <v>CUMPLE</v>
      </c>
      <c r="O160" s="242">
        <v>203289</v>
      </c>
      <c r="P160" s="237" t="str">
        <f t="shared" si="103"/>
        <v>CUMPLE</v>
      </c>
      <c r="Q160" s="242">
        <v>205456</v>
      </c>
      <c r="R160" s="237" t="str">
        <f t="shared" si="103"/>
        <v>CUMPLE</v>
      </c>
      <c r="S160" s="242">
        <v>203473</v>
      </c>
      <c r="T160" s="237" t="str">
        <f t="shared" si="103"/>
        <v>CUMPLE</v>
      </c>
      <c r="U160" s="268">
        <v>204687</v>
      </c>
      <c r="V160" s="267" t="str">
        <f t="shared" si="103"/>
        <v>CUMPLE</v>
      </c>
      <c r="W160" s="242">
        <v>198561</v>
      </c>
      <c r="X160" s="237" t="str">
        <f t="shared" si="103"/>
        <v>CUMPLE</v>
      </c>
      <c r="Y160" s="268">
        <v>206256</v>
      </c>
      <c r="Z160" s="267" t="str">
        <f t="shared" si="103"/>
        <v>CUMPLE</v>
      </c>
      <c r="AA160" s="242">
        <v>205954</v>
      </c>
      <c r="AB160" s="237" t="str">
        <f t="shared" si="103"/>
        <v>CUMPLE</v>
      </c>
      <c r="AC160" s="268">
        <v>190112</v>
      </c>
      <c r="AD160" s="267" t="str">
        <f t="shared" si="103"/>
        <v>CUMPLE</v>
      </c>
      <c r="AE160" s="242">
        <v>204919</v>
      </c>
      <c r="AF160" s="237" t="str">
        <f t="shared" si="103"/>
        <v>CUMPLE</v>
      </c>
      <c r="AG160" s="268">
        <v>203462</v>
      </c>
      <c r="AH160" s="267" t="str">
        <f t="shared" si="103"/>
        <v>CUMPLE</v>
      </c>
      <c r="AI160" s="268">
        <v>211235</v>
      </c>
      <c r="AJ160" s="267" t="str">
        <f t="shared" si="103"/>
        <v>CUMPLE</v>
      </c>
      <c r="AK160" s="242">
        <v>211235</v>
      </c>
      <c r="AL160" s="237" t="str">
        <f t="shared" si="103"/>
        <v>CUMPLE</v>
      </c>
      <c r="AM160" s="242">
        <v>203842</v>
      </c>
      <c r="AN160" s="237" t="str">
        <f t="shared" si="103"/>
        <v>CUMPLE</v>
      </c>
      <c r="AO160" s="268">
        <v>206608</v>
      </c>
      <c r="AP160" s="267" t="str">
        <f t="shared" si="103"/>
        <v>CUMPLE</v>
      </c>
      <c r="AQ160" s="242">
        <v>205912</v>
      </c>
      <c r="AR160" s="237" t="str">
        <f t="shared" si="103"/>
        <v>CUMPLE</v>
      </c>
      <c r="AS160" s="242">
        <v>202363</v>
      </c>
      <c r="AT160" s="237" t="str">
        <f t="shared" si="103"/>
        <v>CUMPLE</v>
      </c>
      <c r="AU160" s="242">
        <v>206334</v>
      </c>
      <c r="AV160" s="237" t="str">
        <f t="shared" si="103"/>
        <v>CUMPLE</v>
      </c>
      <c r="AW160" s="242">
        <v>206968</v>
      </c>
      <c r="AX160" s="237" t="str">
        <f t="shared" si="103"/>
        <v>CUMPLE</v>
      </c>
      <c r="AY160" s="242">
        <v>206313</v>
      </c>
      <c r="AZ160" s="237" t="str">
        <f t="shared" si="103"/>
        <v>CUMPLE</v>
      </c>
      <c r="BA160" s="242">
        <v>200356</v>
      </c>
      <c r="BB160" s="237" t="str">
        <f t="shared" si="102"/>
        <v>CUMPLE</v>
      </c>
      <c r="BC160" s="242">
        <v>208864</v>
      </c>
      <c r="BD160" s="237" t="str">
        <f t="shared" si="102"/>
        <v>CUMPLE</v>
      </c>
      <c r="BE160" s="268">
        <v>209334</v>
      </c>
      <c r="BF160" s="267" t="str">
        <f t="shared" si="102"/>
        <v>CUMPLE</v>
      </c>
      <c r="BG160" s="242">
        <v>211235</v>
      </c>
      <c r="BH160" s="237" t="str">
        <f t="shared" si="102"/>
        <v>CUMPLE</v>
      </c>
      <c r="BI160" s="272">
        <v>204644</v>
      </c>
      <c r="BJ160" s="237" t="str">
        <f t="shared" si="102"/>
        <v>CUMPLE</v>
      </c>
      <c r="BK160" s="268">
        <v>208785</v>
      </c>
      <c r="BL160" s="267" t="str">
        <f t="shared" si="102"/>
        <v>CUMPLE</v>
      </c>
      <c r="BM160" s="242">
        <v>206081</v>
      </c>
      <c r="BN160" s="237" t="str">
        <f t="shared" si="102"/>
        <v>CUMPLE</v>
      </c>
      <c r="BO160" s="268">
        <v>203890</v>
      </c>
      <c r="BP160" s="267" t="str">
        <f t="shared" si="102"/>
        <v>CUMPLE</v>
      </c>
      <c r="BQ160" s="242">
        <v>203842</v>
      </c>
      <c r="BR160" s="237" t="str">
        <f t="shared" si="102"/>
        <v>CUMPLE</v>
      </c>
      <c r="BS160" s="242">
        <v>204596</v>
      </c>
      <c r="BT160" s="237" t="str">
        <f t="shared" si="102"/>
        <v>CUMPLE</v>
      </c>
    </row>
    <row r="161" spans="1:72" x14ac:dyDescent="0.25">
      <c r="A161" s="173"/>
      <c r="B161" s="220">
        <f t="shared" si="101"/>
        <v>134</v>
      </c>
      <c r="C161" s="190" t="s">
        <v>317</v>
      </c>
      <c r="D161" s="189" t="s">
        <v>318</v>
      </c>
      <c r="E161" s="65" t="s">
        <v>107</v>
      </c>
      <c r="F161" s="65">
        <v>5</v>
      </c>
      <c r="G161" s="247">
        <v>21300</v>
      </c>
      <c r="H161" s="229">
        <f t="shared" si="100"/>
        <v>106500</v>
      </c>
      <c r="I161" s="242">
        <v>21044</v>
      </c>
      <c r="J161" s="237" t="str">
        <f t="shared" si="94"/>
        <v>CUMPLE</v>
      </c>
      <c r="K161" s="242">
        <v>20128</v>
      </c>
      <c r="L161" s="237" t="str">
        <f t="shared" si="103"/>
        <v>CUMPLE</v>
      </c>
      <c r="M161" s="242">
        <v>20597</v>
      </c>
      <c r="N161" s="237" t="str">
        <f t="shared" si="103"/>
        <v>CUMPLE</v>
      </c>
      <c r="O161" s="242">
        <v>20499</v>
      </c>
      <c r="P161" s="237" t="str">
        <f t="shared" si="103"/>
        <v>CUMPLE</v>
      </c>
      <c r="Q161" s="242">
        <v>20717</v>
      </c>
      <c r="R161" s="237" t="str">
        <f t="shared" si="103"/>
        <v>CUMPLE</v>
      </c>
      <c r="S161" s="242">
        <v>20517</v>
      </c>
      <c r="T161" s="237" t="str">
        <f t="shared" si="103"/>
        <v>CUMPLE</v>
      </c>
      <c r="U161" s="268">
        <v>20640</v>
      </c>
      <c r="V161" s="267" t="str">
        <f t="shared" si="103"/>
        <v>CUMPLE</v>
      </c>
      <c r="W161" s="242">
        <v>20022</v>
      </c>
      <c r="X161" s="237" t="str">
        <f t="shared" si="103"/>
        <v>CUMPLE</v>
      </c>
      <c r="Y161" s="268">
        <v>20798</v>
      </c>
      <c r="Z161" s="267" t="str">
        <f t="shared" si="103"/>
        <v>CUMPLE</v>
      </c>
      <c r="AA161" s="242">
        <v>20768</v>
      </c>
      <c r="AB161" s="237" t="str">
        <f t="shared" si="103"/>
        <v>CUMPLE</v>
      </c>
      <c r="AC161" s="268">
        <v>19170</v>
      </c>
      <c r="AD161" s="267" t="str">
        <f t="shared" si="103"/>
        <v>CUMPLE</v>
      </c>
      <c r="AE161" s="242">
        <v>20663</v>
      </c>
      <c r="AF161" s="237" t="str">
        <f t="shared" si="103"/>
        <v>CUMPLE</v>
      </c>
      <c r="AG161" s="268">
        <v>20516</v>
      </c>
      <c r="AH161" s="267" t="str">
        <f t="shared" si="103"/>
        <v>CUMPLE</v>
      </c>
      <c r="AI161" s="268">
        <v>21300</v>
      </c>
      <c r="AJ161" s="267" t="str">
        <f t="shared" si="103"/>
        <v>CUMPLE</v>
      </c>
      <c r="AK161" s="242">
        <v>21300</v>
      </c>
      <c r="AL161" s="237" t="str">
        <f t="shared" si="103"/>
        <v>CUMPLE</v>
      </c>
      <c r="AM161" s="242">
        <v>20555</v>
      </c>
      <c r="AN161" s="237" t="str">
        <f t="shared" si="103"/>
        <v>CUMPLE</v>
      </c>
      <c r="AO161" s="268">
        <v>20833</v>
      </c>
      <c r="AP161" s="267" t="str">
        <f t="shared" si="103"/>
        <v>CUMPLE</v>
      </c>
      <c r="AQ161" s="242">
        <v>20763</v>
      </c>
      <c r="AR161" s="237" t="str">
        <f t="shared" si="103"/>
        <v>CUMPLE</v>
      </c>
      <c r="AS161" s="242">
        <v>20405</v>
      </c>
      <c r="AT161" s="237" t="str">
        <f t="shared" si="103"/>
        <v>CUMPLE</v>
      </c>
      <c r="AU161" s="242">
        <v>20806</v>
      </c>
      <c r="AV161" s="237" t="str">
        <f t="shared" si="103"/>
        <v>CUMPLE</v>
      </c>
      <c r="AW161" s="242">
        <v>20870</v>
      </c>
      <c r="AX161" s="237" t="str">
        <f t="shared" si="103"/>
        <v>CUMPLE</v>
      </c>
      <c r="AY161" s="242">
        <v>20804</v>
      </c>
      <c r="AZ161" s="237" t="str">
        <f t="shared" si="103"/>
        <v>CUMPLE</v>
      </c>
      <c r="BA161" s="242">
        <v>20203</v>
      </c>
      <c r="BB161" s="237" t="str">
        <f t="shared" si="102"/>
        <v>CUMPLE</v>
      </c>
      <c r="BC161" s="242">
        <v>21061</v>
      </c>
      <c r="BD161" s="237" t="str">
        <f t="shared" si="102"/>
        <v>CUMPLE</v>
      </c>
      <c r="BE161" s="268">
        <v>21108</v>
      </c>
      <c r="BF161" s="267" t="str">
        <f t="shared" si="102"/>
        <v>CUMPLE</v>
      </c>
      <c r="BG161" s="242">
        <v>21300</v>
      </c>
      <c r="BH161" s="237" t="str">
        <f t="shared" si="102"/>
        <v>CUMPLE</v>
      </c>
      <c r="BI161" s="272">
        <v>20635</v>
      </c>
      <c r="BJ161" s="237" t="str">
        <f t="shared" si="102"/>
        <v>CUMPLE</v>
      </c>
      <c r="BK161" s="268">
        <v>21053</v>
      </c>
      <c r="BL161" s="267" t="str">
        <f t="shared" si="102"/>
        <v>CUMPLE</v>
      </c>
      <c r="BM161" s="242">
        <v>20780</v>
      </c>
      <c r="BN161" s="237" t="str">
        <f t="shared" si="102"/>
        <v>CUMPLE</v>
      </c>
      <c r="BO161" s="268">
        <v>20559</v>
      </c>
      <c r="BP161" s="267" t="str">
        <f t="shared" si="102"/>
        <v>CUMPLE</v>
      </c>
      <c r="BQ161" s="242">
        <v>20555</v>
      </c>
      <c r="BR161" s="237" t="str">
        <f t="shared" si="102"/>
        <v>CUMPLE</v>
      </c>
      <c r="BS161" s="242">
        <v>20631</v>
      </c>
      <c r="BT161" s="237" t="str">
        <f t="shared" si="102"/>
        <v>CUMPLE</v>
      </c>
    </row>
    <row r="162" spans="1:72" x14ac:dyDescent="0.25">
      <c r="A162" s="173"/>
      <c r="B162" s="220">
        <f t="shared" si="101"/>
        <v>135</v>
      </c>
      <c r="C162" s="190" t="s">
        <v>319</v>
      </c>
      <c r="D162" s="189" t="s">
        <v>320</v>
      </c>
      <c r="E162" s="65" t="s">
        <v>107</v>
      </c>
      <c r="F162" s="65">
        <v>2</v>
      </c>
      <c r="G162" s="247">
        <v>65000</v>
      </c>
      <c r="H162" s="229">
        <f t="shared" si="100"/>
        <v>130000</v>
      </c>
      <c r="I162" s="242">
        <v>64220</v>
      </c>
      <c r="J162" s="237" t="str">
        <f t="shared" si="94"/>
        <v>CUMPLE</v>
      </c>
      <c r="K162" s="242">
        <v>61425</v>
      </c>
      <c r="L162" s="237" t="str">
        <f t="shared" si="103"/>
        <v>CUMPLE</v>
      </c>
      <c r="M162" s="242">
        <v>62855</v>
      </c>
      <c r="N162" s="237" t="str">
        <f t="shared" si="103"/>
        <v>CUMPLE</v>
      </c>
      <c r="O162" s="242">
        <v>62555</v>
      </c>
      <c r="P162" s="237" t="str">
        <f t="shared" si="103"/>
        <v>CUMPLE</v>
      </c>
      <c r="Q162" s="242">
        <v>63222</v>
      </c>
      <c r="R162" s="237" t="str">
        <f t="shared" si="103"/>
        <v>CUMPLE</v>
      </c>
      <c r="S162" s="242">
        <v>62612</v>
      </c>
      <c r="T162" s="237" t="str">
        <f t="shared" si="103"/>
        <v>CUMPLE</v>
      </c>
      <c r="U162" s="268">
        <v>62985</v>
      </c>
      <c r="V162" s="267" t="str">
        <f t="shared" si="103"/>
        <v>CUMPLE</v>
      </c>
      <c r="W162" s="242">
        <v>61100</v>
      </c>
      <c r="X162" s="237" t="str">
        <f t="shared" si="103"/>
        <v>CUMPLE</v>
      </c>
      <c r="Y162" s="268">
        <v>63468</v>
      </c>
      <c r="Z162" s="267" t="str">
        <f t="shared" si="103"/>
        <v>CUMPLE</v>
      </c>
      <c r="AA162" s="242">
        <v>63375</v>
      </c>
      <c r="AB162" s="237" t="str">
        <f t="shared" si="103"/>
        <v>CUMPLE</v>
      </c>
      <c r="AC162" s="268">
        <v>58500</v>
      </c>
      <c r="AD162" s="267" t="str">
        <f t="shared" si="103"/>
        <v>CUMPLE</v>
      </c>
      <c r="AE162" s="242">
        <v>63057</v>
      </c>
      <c r="AF162" s="237" t="str">
        <f t="shared" si="103"/>
        <v>CUMPLE</v>
      </c>
      <c r="AG162" s="268">
        <v>62608</v>
      </c>
      <c r="AH162" s="267" t="str">
        <f t="shared" si="103"/>
        <v>CUMPLE</v>
      </c>
      <c r="AI162" s="268">
        <v>65000</v>
      </c>
      <c r="AJ162" s="267" t="str">
        <f t="shared" si="103"/>
        <v>CUMPLE</v>
      </c>
      <c r="AK162" s="242">
        <v>65000</v>
      </c>
      <c r="AL162" s="237" t="str">
        <f t="shared" si="103"/>
        <v>CUMPLE</v>
      </c>
      <c r="AM162" s="242">
        <v>62725</v>
      </c>
      <c r="AN162" s="237" t="str">
        <f t="shared" si="103"/>
        <v>CUMPLE</v>
      </c>
      <c r="AO162" s="268">
        <v>63576</v>
      </c>
      <c r="AP162" s="267" t="str">
        <f t="shared" si="103"/>
        <v>CUMPLE</v>
      </c>
      <c r="AQ162" s="242">
        <v>63362</v>
      </c>
      <c r="AR162" s="237" t="str">
        <f t="shared" si="103"/>
        <v>CUMPLE</v>
      </c>
      <c r="AS162" s="242">
        <v>62270</v>
      </c>
      <c r="AT162" s="237" t="str">
        <f t="shared" si="103"/>
        <v>CUMPLE</v>
      </c>
      <c r="AU162" s="242">
        <v>63492</v>
      </c>
      <c r="AV162" s="237" t="str">
        <f t="shared" si="103"/>
        <v>CUMPLE</v>
      </c>
      <c r="AW162" s="242">
        <v>63687</v>
      </c>
      <c r="AX162" s="237" t="str">
        <f t="shared" si="103"/>
        <v>CUMPLE</v>
      </c>
      <c r="AY162" s="242">
        <v>63486</v>
      </c>
      <c r="AZ162" s="237" t="str">
        <f t="shared" si="103"/>
        <v>CUMPLE</v>
      </c>
      <c r="BA162" s="242">
        <v>61652</v>
      </c>
      <c r="BB162" s="237" t="str">
        <f t="shared" si="102"/>
        <v>CUMPLE</v>
      </c>
      <c r="BC162" s="242">
        <v>64270</v>
      </c>
      <c r="BD162" s="237" t="str">
        <f t="shared" si="102"/>
        <v>CUMPLE</v>
      </c>
      <c r="BE162" s="268">
        <v>64415</v>
      </c>
      <c r="BF162" s="267" t="str">
        <f t="shared" si="102"/>
        <v>CUMPLE</v>
      </c>
      <c r="BG162" s="242">
        <v>65000</v>
      </c>
      <c r="BH162" s="237" t="str">
        <f t="shared" si="102"/>
        <v>CUMPLE</v>
      </c>
      <c r="BI162" s="272">
        <v>62972</v>
      </c>
      <c r="BJ162" s="237" t="str">
        <f t="shared" si="102"/>
        <v>CUMPLE</v>
      </c>
      <c r="BK162" s="268">
        <v>64246</v>
      </c>
      <c r="BL162" s="267" t="str">
        <f t="shared" si="102"/>
        <v>CUMPLE</v>
      </c>
      <c r="BM162" s="242">
        <v>63414</v>
      </c>
      <c r="BN162" s="237" t="str">
        <f t="shared" si="102"/>
        <v>CUMPLE</v>
      </c>
      <c r="BO162" s="268">
        <v>62739</v>
      </c>
      <c r="BP162" s="267" t="str">
        <f t="shared" si="102"/>
        <v>CUMPLE</v>
      </c>
      <c r="BQ162" s="242">
        <v>62725</v>
      </c>
      <c r="BR162" s="237" t="str">
        <f t="shared" si="102"/>
        <v>CUMPLE</v>
      </c>
      <c r="BS162" s="242">
        <v>62957</v>
      </c>
      <c r="BT162" s="237" t="str">
        <f t="shared" si="102"/>
        <v>CUMPLE</v>
      </c>
    </row>
    <row r="163" spans="1:72" x14ac:dyDescent="0.25">
      <c r="A163" s="173"/>
      <c r="B163" s="220">
        <f t="shared" si="101"/>
        <v>136</v>
      </c>
      <c r="C163" s="190" t="s">
        <v>321</v>
      </c>
      <c r="D163" s="189" t="s">
        <v>322</v>
      </c>
      <c r="E163" s="65" t="s">
        <v>107</v>
      </c>
      <c r="F163" s="65">
        <v>16</v>
      </c>
      <c r="G163" s="247">
        <v>7000</v>
      </c>
      <c r="H163" s="229">
        <f t="shared" si="100"/>
        <v>112000</v>
      </c>
      <c r="I163" s="242">
        <v>6916</v>
      </c>
      <c r="J163" s="237" t="str">
        <f t="shared" si="94"/>
        <v>CUMPLE</v>
      </c>
      <c r="K163" s="242">
        <v>6615</v>
      </c>
      <c r="L163" s="237" t="str">
        <f t="shared" si="103"/>
        <v>CUMPLE</v>
      </c>
      <c r="M163" s="242">
        <v>6769</v>
      </c>
      <c r="N163" s="237" t="str">
        <f t="shared" si="103"/>
        <v>CUMPLE</v>
      </c>
      <c r="O163" s="242">
        <v>6737</v>
      </c>
      <c r="P163" s="237" t="str">
        <f t="shared" si="103"/>
        <v>CUMPLE</v>
      </c>
      <c r="Q163" s="242">
        <v>6808</v>
      </c>
      <c r="R163" s="237" t="str">
        <f t="shared" si="103"/>
        <v>CUMPLE</v>
      </c>
      <c r="S163" s="242">
        <v>6743</v>
      </c>
      <c r="T163" s="237" t="str">
        <f t="shared" si="103"/>
        <v>CUMPLE</v>
      </c>
      <c r="U163" s="268">
        <v>6783</v>
      </c>
      <c r="V163" s="267" t="str">
        <f t="shared" si="103"/>
        <v>CUMPLE</v>
      </c>
      <c r="W163" s="242">
        <v>6580</v>
      </c>
      <c r="X163" s="237" t="str">
        <f t="shared" si="103"/>
        <v>CUMPLE</v>
      </c>
      <c r="Y163" s="268">
        <v>6835</v>
      </c>
      <c r="Z163" s="267" t="str">
        <f t="shared" si="103"/>
        <v>CUMPLE</v>
      </c>
      <c r="AA163" s="242">
        <v>6825</v>
      </c>
      <c r="AB163" s="237" t="str">
        <f t="shared" si="103"/>
        <v>CUMPLE</v>
      </c>
      <c r="AC163" s="268">
        <v>6300</v>
      </c>
      <c r="AD163" s="267" t="str">
        <f t="shared" si="103"/>
        <v>CUMPLE</v>
      </c>
      <c r="AE163" s="242">
        <v>6791</v>
      </c>
      <c r="AF163" s="237" t="str">
        <f t="shared" si="103"/>
        <v>CUMPLE</v>
      </c>
      <c r="AG163" s="268">
        <v>6742</v>
      </c>
      <c r="AH163" s="267" t="str">
        <f t="shared" si="103"/>
        <v>CUMPLE</v>
      </c>
      <c r="AI163" s="268">
        <v>7000</v>
      </c>
      <c r="AJ163" s="267" t="str">
        <f t="shared" si="103"/>
        <v>CUMPLE</v>
      </c>
      <c r="AK163" s="242">
        <v>7000</v>
      </c>
      <c r="AL163" s="237" t="str">
        <f t="shared" si="103"/>
        <v>CUMPLE</v>
      </c>
      <c r="AM163" s="242">
        <v>6755</v>
      </c>
      <c r="AN163" s="237" t="str">
        <f t="shared" si="103"/>
        <v>CUMPLE</v>
      </c>
      <c r="AO163" s="268">
        <v>6846</v>
      </c>
      <c r="AP163" s="267" t="str">
        <f t="shared" si="103"/>
        <v>CUMPLE</v>
      </c>
      <c r="AQ163" s="242">
        <v>6824</v>
      </c>
      <c r="AR163" s="237" t="str">
        <f t="shared" si="103"/>
        <v>CUMPLE</v>
      </c>
      <c r="AS163" s="242">
        <v>6706</v>
      </c>
      <c r="AT163" s="237" t="str">
        <f t="shared" si="103"/>
        <v>CUMPLE</v>
      </c>
      <c r="AU163" s="242">
        <v>6838</v>
      </c>
      <c r="AV163" s="237" t="str">
        <f t="shared" si="103"/>
        <v>CUMPLE</v>
      </c>
      <c r="AW163" s="242">
        <v>6859</v>
      </c>
      <c r="AX163" s="237" t="str">
        <f t="shared" si="103"/>
        <v>CUMPLE</v>
      </c>
      <c r="AY163" s="242">
        <v>6837</v>
      </c>
      <c r="AZ163" s="237" t="str">
        <f t="shared" si="103"/>
        <v>CUMPLE</v>
      </c>
      <c r="BA163" s="242">
        <v>6639</v>
      </c>
      <c r="BB163" s="237" t="str">
        <f t="shared" si="102"/>
        <v>CUMPLE</v>
      </c>
      <c r="BC163" s="242">
        <v>6921</v>
      </c>
      <c r="BD163" s="237" t="str">
        <f t="shared" si="102"/>
        <v>CUMPLE</v>
      </c>
      <c r="BE163" s="268">
        <v>6937</v>
      </c>
      <c r="BF163" s="267" t="str">
        <f t="shared" si="102"/>
        <v>CUMPLE</v>
      </c>
      <c r="BG163" s="242">
        <v>7000</v>
      </c>
      <c r="BH163" s="237" t="str">
        <f t="shared" si="102"/>
        <v>CUMPLE</v>
      </c>
      <c r="BI163" s="272">
        <v>6782</v>
      </c>
      <c r="BJ163" s="237" t="str">
        <f t="shared" si="102"/>
        <v>CUMPLE</v>
      </c>
      <c r="BK163" s="268">
        <v>6919</v>
      </c>
      <c r="BL163" s="267" t="str">
        <f t="shared" si="102"/>
        <v>CUMPLE</v>
      </c>
      <c r="BM163" s="242">
        <v>6829</v>
      </c>
      <c r="BN163" s="237" t="str">
        <f t="shared" si="102"/>
        <v>CUMPLE</v>
      </c>
      <c r="BO163" s="268">
        <v>6756</v>
      </c>
      <c r="BP163" s="267" t="str">
        <f t="shared" si="102"/>
        <v>CUMPLE</v>
      </c>
      <c r="BQ163" s="242">
        <v>6755</v>
      </c>
      <c r="BR163" s="237" t="str">
        <f t="shared" si="102"/>
        <v>CUMPLE</v>
      </c>
      <c r="BS163" s="242">
        <v>6780</v>
      </c>
      <c r="BT163" s="237" t="str">
        <f t="shared" si="102"/>
        <v>CUMPLE</v>
      </c>
    </row>
    <row r="164" spans="1:72" x14ac:dyDescent="0.25">
      <c r="A164" s="173"/>
      <c r="B164" s="220">
        <f t="shared" si="101"/>
        <v>137</v>
      </c>
      <c r="C164" s="190" t="s">
        <v>324</v>
      </c>
      <c r="D164" s="189" t="s">
        <v>323</v>
      </c>
      <c r="E164" s="65" t="s">
        <v>107</v>
      </c>
      <c r="F164" s="65">
        <v>3000</v>
      </c>
      <c r="G164" s="247">
        <v>1200</v>
      </c>
      <c r="H164" s="229">
        <f t="shared" si="100"/>
        <v>3600000</v>
      </c>
      <c r="I164" s="242">
        <v>1185</v>
      </c>
      <c r="J164" s="237" t="str">
        <f t="shared" si="94"/>
        <v>CUMPLE</v>
      </c>
      <c r="K164" s="242">
        <v>1134</v>
      </c>
      <c r="L164" s="237" t="str">
        <f t="shared" si="103"/>
        <v>CUMPLE</v>
      </c>
      <c r="M164" s="242">
        <v>1160</v>
      </c>
      <c r="N164" s="237" t="str">
        <f t="shared" si="103"/>
        <v>CUMPLE</v>
      </c>
      <c r="O164" s="242">
        <v>1155</v>
      </c>
      <c r="P164" s="237" t="str">
        <f t="shared" si="103"/>
        <v>CUMPLE</v>
      </c>
      <c r="Q164" s="242">
        <v>1167</v>
      </c>
      <c r="R164" s="237" t="str">
        <f t="shared" si="103"/>
        <v>CUMPLE</v>
      </c>
      <c r="S164" s="242">
        <v>1156</v>
      </c>
      <c r="T164" s="237" t="str">
        <f t="shared" si="103"/>
        <v>CUMPLE</v>
      </c>
      <c r="U164" s="268">
        <v>1163</v>
      </c>
      <c r="V164" s="267" t="str">
        <f t="shared" si="103"/>
        <v>CUMPLE</v>
      </c>
      <c r="W164" s="242">
        <v>1128</v>
      </c>
      <c r="X164" s="237" t="str">
        <f t="shared" si="103"/>
        <v>CUMPLE</v>
      </c>
      <c r="Y164" s="268">
        <v>1172</v>
      </c>
      <c r="Z164" s="267" t="str">
        <f t="shared" si="103"/>
        <v>CUMPLE</v>
      </c>
      <c r="AA164" s="242">
        <v>1170</v>
      </c>
      <c r="AB164" s="237" t="str">
        <f t="shared" si="103"/>
        <v>CUMPLE</v>
      </c>
      <c r="AC164" s="268">
        <v>1080</v>
      </c>
      <c r="AD164" s="267" t="str">
        <f t="shared" si="103"/>
        <v>CUMPLE</v>
      </c>
      <c r="AE164" s="242">
        <v>1164</v>
      </c>
      <c r="AF164" s="237" t="str">
        <f t="shared" si="103"/>
        <v>CUMPLE</v>
      </c>
      <c r="AG164" s="268">
        <v>1156</v>
      </c>
      <c r="AH164" s="267" t="str">
        <f t="shared" si="103"/>
        <v>CUMPLE</v>
      </c>
      <c r="AI164" s="268">
        <v>1200</v>
      </c>
      <c r="AJ164" s="267" t="str">
        <f t="shared" si="103"/>
        <v>CUMPLE</v>
      </c>
      <c r="AK164" s="242">
        <v>1200</v>
      </c>
      <c r="AL164" s="237" t="str">
        <f t="shared" si="103"/>
        <v>CUMPLE</v>
      </c>
      <c r="AM164" s="242">
        <v>1158</v>
      </c>
      <c r="AN164" s="237" t="str">
        <f t="shared" si="103"/>
        <v>CUMPLE</v>
      </c>
      <c r="AO164" s="268">
        <v>1173</v>
      </c>
      <c r="AP164" s="267" t="str">
        <f t="shared" si="103"/>
        <v>CUMPLE</v>
      </c>
      <c r="AQ164" s="242">
        <v>1170</v>
      </c>
      <c r="AR164" s="237" t="str">
        <f t="shared" si="103"/>
        <v>CUMPLE</v>
      </c>
      <c r="AS164" s="242">
        <v>1150</v>
      </c>
      <c r="AT164" s="237" t="str">
        <f t="shared" si="103"/>
        <v>CUMPLE</v>
      </c>
      <c r="AU164" s="242">
        <v>1172</v>
      </c>
      <c r="AV164" s="237" t="str">
        <f t="shared" si="103"/>
        <v>CUMPLE</v>
      </c>
      <c r="AW164" s="242">
        <v>1176</v>
      </c>
      <c r="AX164" s="237" t="str">
        <f t="shared" si="103"/>
        <v>CUMPLE</v>
      </c>
      <c r="AY164" s="242">
        <v>1172</v>
      </c>
      <c r="AZ164" s="237" t="str">
        <f t="shared" si="103"/>
        <v>CUMPLE</v>
      </c>
      <c r="BA164" s="242">
        <v>1138</v>
      </c>
      <c r="BB164" s="237" t="str">
        <f t="shared" si="102"/>
        <v>CUMPLE</v>
      </c>
      <c r="BC164" s="242">
        <v>1187</v>
      </c>
      <c r="BD164" s="237" t="str">
        <f t="shared" si="102"/>
        <v>CUMPLE</v>
      </c>
      <c r="BE164" s="268">
        <v>1189</v>
      </c>
      <c r="BF164" s="267" t="str">
        <f t="shared" si="102"/>
        <v>CUMPLE</v>
      </c>
      <c r="BG164" s="242">
        <v>1200</v>
      </c>
      <c r="BH164" s="237" t="str">
        <f t="shared" si="102"/>
        <v>CUMPLE</v>
      </c>
      <c r="BI164" s="272">
        <v>1163</v>
      </c>
      <c r="BJ164" s="237" t="str">
        <f t="shared" si="102"/>
        <v>CUMPLE</v>
      </c>
      <c r="BK164" s="268">
        <v>1186</v>
      </c>
      <c r="BL164" s="267" t="str">
        <f t="shared" si="102"/>
        <v>CUMPLE</v>
      </c>
      <c r="BM164" s="242">
        <v>1171</v>
      </c>
      <c r="BN164" s="237" t="str">
        <f t="shared" si="102"/>
        <v>CUMPLE</v>
      </c>
      <c r="BO164" s="268">
        <v>1158</v>
      </c>
      <c r="BP164" s="267" t="str">
        <f t="shared" si="102"/>
        <v>CUMPLE</v>
      </c>
      <c r="BQ164" s="242">
        <v>1158</v>
      </c>
      <c r="BR164" s="237" t="str">
        <f t="shared" si="102"/>
        <v>CUMPLE</v>
      </c>
      <c r="BS164" s="242">
        <v>1162</v>
      </c>
      <c r="BT164" s="237" t="str">
        <f t="shared" si="102"/>
        <v>CUMPLE</v>
      </c>
    </row>
    <row r="165" spans="1:72" ht="16.5" thickBot="1" x14ac:dyDescent="0.3">
      <c r="A165" s="173"/>
      <c r="B165" s="192"/>
      <c r="C165" s="193" t="s">
        <v>326</v>
      </c>
      <c r="D165" s="194" t="s">
        <v>325</v>
      </c>
      <c r="E165" s="67" t="s">
        <v>327</v>
      </c>
      <c r="F165" s="67">
        <v>10</v>
      </c>
      <c r="G165" s="251">
        <v>1200</v>
      </c>
      <c r="H165" s="230">
        <f t="shared" si="100"/>
        <v>12000</v>
      </c>
      <c r="I165" s="242">
        <v>1185</v>
      </c>
      <c r="J165" s="237" t="str">
        <f t="shared" si="94"/>
        <v>CUMPLE</v>
      </c>
      <c r="K165" s="242">
        <v>1134</v>
      </c>
      <c r="L165" s="237" t="str">
        <f t="shared" si="103"/>
        <v>CUMPLE</v>
      </c>
      <c r="M165" s="242">
        <v>1160</v>
      </c>
      <c r="N165" s="237" t="str">
        <f t="shared" si="103"/>
        <v>CUMPLE</v>
      </c>
      <c r="O165" s="242">
        <v>1155</v>
      </c>
      <c r="P165" s="237" t="str">
        <f t="shared" si="103"/>
        <v>CUMPLE</v>
      </c>
      <c r="Q165" s="242">
        <v>1167</v>
      </c>
      <c r="R165" s="237" t="str">
        <f t="shared" si="103"/>
        <v>CUMPLE</v>
      </c>
      <c r="S165" s="242">
        <v>1156</v>
      </c>
      <c r="T165" s="237" t="str">
        <f t="shared" si="103"/>
        <v>CUMPLE</v>
      </c>
      <c r="U165" s="268">
        <v>1163</v>
      </c>
      <c r="V165" s="267" t="str">
        <f t="shared" si="103"/>
        <v>CUMPLE</v>
      </c>
      <c r="W165" s="242">
        <v>1128</v>
      </c>
      <c r="X165" s="237" t="str">
        <f t="shared" si="103"/>
        <v>CUMPLE</v>
      </c>
      <c r="Y165" s="268">
        <v>1172</v>
      </c>
      <c r="Z165" s="267" t="str">
        <f t="shared" si="103"/>
        <v>CUMPLE</v>
      </c>
      <c r="AA165" s="242">
        <v>1170</v>
      </c>
      <c r="AB165" s="237" t="str">
        <f t="shared" si="103"/>
        <v>CUMPLE</v>
      </c>
      <c r="AC165" s="268">
        <v>1080</v>
      </c>
      <c r="AD165" s="267" t="str">
        <f t="shared" si="103"/>
        <v>CUMPLE</v>
      </c>
      <c r="AE165" s="242">
        <v>1164</v>
      </c>
      <c r="AF165" s="237" t="str">
        <f t="shared" si="103"/>
        <v>CUMPLE</v>
      </c>
      <c r="AG165" s="268">
        <v>1156</v>
      </c>
      <c r="AH165" s="267" t="str">
        <f t="shared" si="103"/>
        <v>CUMPLE</v>
      </c>
      <c r="AI165" s="268">
        <v>1200</v>
      </c>
      <c r="AJ165" s="267" t="str">
        <f t="shared" si="103"/>
        <v>CUMPLE</v>
      </c>
      <c r="AK165" s="242">
        <v>1200</v>
      </c>
      <c r="AL165" s="237" t="str">
        <f t="shared" si="103"/>
        <v>CUMPLE</v>
      </c>
      <c r="AM165" s="242">
        <v>1158</v>
      </c>
      <c r="AN165" s="237" t="str">
        <f t="shared" si="103"/>
        <v>CUMPLE</v>
      </c>
      <c r="AO165" s="268">
        <v>1173</v>
      </c>
      <c r="AP165" s="267" t="str">
        <f t="shared" si="103"/>
        <v>CUMPLE</v>
      </c>
      <c r="AQ165" s="242">
        <v>1170</v>
      </c>
      <c r="AR165" s="237" t="str">
        <f t="shared" si="103"/>
        <v>CUMPLE</v>
      </c>
      <c r="AS165" s="242">
        <v>1150</v>
      </c>
      <c r="AT165" s="237" t="str">
        <f t="shared" si="103"/>
        <v>CUMPLE</v>
      </c>
      <c r="AU165" s="242">
        <v>1172</v>
      </c>
      <c r="AV165" s="237" t="str">
        <f t="shared" si="103"/>
        <v>CUMPLE</v>
      </c>
      <c r="AW165" s="242">
        <v>1176</v>
      </c>
      <c r="AX165" s="237" t="str">
        <f t="shared" si="103"/>
        <v>CUMPLE</v>
      </c>
      <c r="AY165" s="242">
        <v>1172</v>
      </c>
      <c r="AZ165" s="237" t="str">
        <f t="shared" si="103"/>
        <v>CUMPLE</v>
      </c>
      <c r="BA165" s="242">
        <v>1138</v>
      </c>
      <c r="BB165" s="237" t="str">
        <f t="shared" si="102"/>
        <v>CUMPLE</v>
      </c>
      <c r="BC165" s="242">
        <v>1187</v>
      </c>
      <c r="BD165" s="237" t="str">
        <f t="shared" si="102"/>
        <v>CUMPLE</v>
      </c>
      <c r="BE165" s="268">
        <v>1189</v>
      </c>
      <c r="BF165" s="267" t="str">
        <f t="shared" si="102"/>
        <v>CUMPLE</v>
      </c>
      <c r="BG165" s="242">
        <v>1200</v>
      </c>
      <c r="BH165" s="237" t="str">
        <f t="shared" si="102"/>
        <v>CUMPLE</v>
      </c>
      <c r="BI165" s="272">
        <v>1163</v>
      </c>
      <c r="BJ165" s="237" t="str">
        <f t="shared" si="102"/>
        <v>CUMPLE</v>
      </c>
      <c r="BK165" s="268">
        <v>1186</v>
      </c>
      <c r="BL165" s="267" t="str">
        <f t="shared" si="102"/>
        <v>CUMPLE</v>
      </c>
      <c r="BM165" s="242">
        <v>1171</v>
      </c>
      <c r="BN165" s="237" t="str">
        <f t="shared" si="102"/>
        <v>CUMPLE</v>
      </c>
      <c r="BO165" s="268">
        <v>1158</v>
      </c>
      <c r="BP165" s="267" t="str">
        <f t="shared" si="102"/>
        <v>CUMPLE</v>
      </c>
      <c r="BQ165" s="242">
        <v>1158</v>
      </c>
      <c r="BR165" s="237" t="str">
        <f t="shared" si="102"/>
        <v>CUMPLE</v>
      </c>
      <c r="BS165" s="242">
        <v>1162</v>
      </c>
      <c r="BT165" s="237" t="str">
        <f t="shared" si="102"/>
        <v>CUMPLE</v>
      </c>
    </row>
    <row r="166" spans="1:72" s="3" customFormat="1" ht="18.75" thickBot="1" x14ac:dyDescent="0.3">
      <c r="B166" s="291" t="s">
        <v>331</v>
      </c>
      <c r="C166" s="292"/>
      <c r="D166" s="292"/>
      <c r="E166" s="292"/>
      <c r="F166" s="293"/>
      <c r="G166" s="252">
        <f>+SUM(G13:G165)</f>
        <v>404535873</v>
      </c>
      <c r="H166" s="231">
        <f>SUM(H13:H165)</f>
        <v>1595871176.1421998</v>
      </c>
      <c r="I166" s="242">
        <f>+SUM(I13:I165)</f>
        <v>329432176</v>
      </c>
      <c r="J166" s="237" t="str">
        <f>+IF((ISBLANK(I166))=$H$11,"VACIO",IF(AND(I166&lt;=$G166,I166&lt;&gt;0),"CUMPLE","NO CUMPLE"))</f>
        <v>CUMPLE</v>
      </c>
      <c r="K166" s="242">
        <f>+SUM(K13:K165)</f>
        <v>382204252</v>
      </c>
      <c r="L166" s="237" t="str">
        <f t="shared" ref="L166" si="104">+IF((ISBLANK(K166))=$H$11,"VACIO",IF(AND(K166&lt;=$G166,K166&lt;&gt;0),"CUMPLE","NO CUMPLE"))</f>
        <v>CUMPLE</v>
      </c>
      <c r="M166" s="242">
        <f t="shared" ref="M166" si="105">+SUM(M13:M165)</f>
        <v>391186188</v>
      </c>
      <c r="N166" s="237" t="str">
        <f t="shared" si="103"/>
        <v>CUMPLE</v>
      </c>
      <c r="O166" s="242">
        <f t="shared" ref="O166" si="106">+SUM(O13:O165)</f>
        <v>389319058</v>
      </c>
      <c r="P166" s="237" t="str">
        <f t="shared" si="103"/>
        <v>CUMPLE</v>
      </c>
      <c r="Q166" s="242">
        <f t="shared" ref="Q166" si="107">+SUM(Q13:Q165)</f>
        <v>393467766</v>
      </c>
      <c r="R166" s="237" t="str">
        <f t="shared" si="103"/>
        <v>CUMPLE</v>
      </c>
      <c r="S166" s="242">
        <f t="shared" ref="S166" si="108">+SUM(S13:S165)</f>
        <v>389671610</v>
      </c>
      <c r="T166" s="237" t="str">
        <f t="shared" si="103"/>
        <v>CUMPLE</v>
      </c>
      <c r="U166" s="268">
        <f t="shared" ref="U166" si="109">+SUM(U13:U165)</f>
        <v>391995261</v>
      </c>
      <c r="V166" s="267" t="str">
        <f t="shared" si="103"/>
        <v>CUMPLE</v>
      </c>
      <c r="W166" s="242">
        <f t="shared" ref="W166" si="110">+SUM(W13:W165)</f>
        <v>380263721</v>
      </c>
      <c r="X166" s="237" t="str">
        <f t="shared" si="103"/>
        <v>CUMPLE</v>
      </c>
      <c r="Y166" s="268">
        <f t="shared" ref="Y166" si="111">+SUM(Y13:Y165)</f>
        <v>395001333</v>
      </c>
      <c r="Z166" s="267" t="str">
        <f t="shared" si="103"/>
        <v>CUMPLE</v>
      </c>
      <c r="AA166" s="242">
        <f t="shared" ref="AA166" si="112">+SUM(AA13:AA165)</f>
        <v>394422478</v>
      </c>
      <c r="AB166" s="237" t="str">
        <f t="shared" si="103"/>
        <v>CUMPLE</v>
      </c>
      <c r="AC166" s="268">
        <f t="shared" ref="AC166" si="113">+SUM(AC13:AC165)</f>
        <v>364082689</v>
      </c>
      <c r="AD166" s="267" t="str">
        <f t="shared" si="103"/>
        <v>CUMPLE</v>
      </c>
      <c r="AE166" s="242">
        <f t="shared" ref="AE166" si="114">+SUM(AE13:AE165)</f>
        <v>392440250</v>
      </c>
      <c r="AF166" s="237" t="str">
        <f t="shared" si="103"/>
        <v>CUMPLE</v>
      </c>
      <c r="AG166" s="268">
        <f t="shared" ref="AG166" si="115">+SUM(AG13:AG165)</f>
        <v>389648956</v>
      </c>
      <c r="AH166" s="267" t="str">
        <f t="shared" si="103"/>
        <v>CUMPLE</v>
      </c>
      <c r="AI166" s="268">
        <f t="shared" ref="AI166" si="116">+SUM(AI13:AI165)</f>
        <v>367079206</v>
      </c>
      <c r="AJ166" s="267" t="str">
        <f t="shared" si="103"/>
        <v>CUMPLE</v>
      </c>
      <c r="AK166" s="242">
        <f t="shared" ref="AK166" si="117">+SUM(AK13:AK165)</f>
        <v>393538442</v>
      </c>
      <c r="AL166" s="237" t="str">
        <f t="shared" si="103"/>
        <v>CUMPLE</v>
      </c>
      <c r="AM166" s="242">
        <f t="shared" ref="AM166" si="118">+SUM(AM13:AM165)</f>
        <v>390377127</v>
      </c>
      <c r="AN166" s="237" t="str">
        <f t="shared" si="103"/>
        <v>CUMPLE</v>
      </c>
      <c r="AO166" s="268">
        <f t="shared" ref="AO166" si="119">+SUM(AO13:AO165)</f>
        <v>395676469</v>
      </c>
      <c r="AP166" s="267" t="str">
        <f t="shared" si="103"/>
        <v>CUMPLE</v>
      </c>
      <c r="AQ166" s="242">
        <f t="shared" ref="AQ166" si="120">+SUM(AQ13:AQ165)</f>
        <v>394344893</v>
      </c>
      <c r="AR166" s="237" t="str">
        <f t="shared" si="103"/>
        <v>CUMPLE</v>
      </c>
      <c r="AS166" s="242">
        <f t="shared" ref="AS166" si="121">+SUM(AS13:AS165)</f>
        <v>387545488</v>
      </c>
      <c r="AT166" s="237" t="str">
        <f t="shared" si="103"/>
        <v>CUMPLE</v>
      </c>
      <c r="AU166" s="242">
        <f t="shared" ref="AU166" si="122">+SUM(AU13:AU165)</f>
        <v>390150645</v>
      </c>
      <c r="AV166" s="237" t="str">
        <f t="shared" si="103"/>
        <v>CUMPLE</v>
      </c>
      <c r="AW166" s="242">
        <f t="shared" ref="AW166" si="123">+SUM(AW13:AW165)</f>
        <v>396364245</v>
      </c>
      <c r="AX166" s="237" t="str">
        <f t="shared" si="103"/>
        <v>CUMPLE</v>
      </c>
      <c r="AY166" s="242">
        <f t="shared" ref="AY166" si="124">+SUM(AY13:AY165)</f>
        <v>395110189</v>
      </c>
      <c r="AZ166" s="237" t="str">
        <f t="shared" si="103"/>
        <v>CUMPLE</v>
      </c>
      <c r="BA166" s="242">
        <f t="shared" ref="BA166" si="125">+SUM(BA13:BA165)</f>
        <v>383702212</v>
      </c>
      <c r="BB166" s="237" t="str">
        <f t="shared" si="102"/>
        <v>CUMPLE</v>
      </c>
      <c r="BC166" s="242">
        <f t="shared" ref="BC166" si="126">+SUM(BC13:BC165)</f>
        <v>399994269</v>
      </c>
      <c r="BD166" s="237" t="str">
        <f t="shared" si="102"/>
        <v>CUMPLE</v>
      </c>
      <c r="BE166" s="268">
        <f t="shared" ref="BE166" si="127">+SUM(BE13:BE165)</f>
        <v>400895055</v>
      </c>
      <c r="BF166" s="267" t="str">
        <f t="shared" si="102"/>
        <v>CUMPLE</v>
      </c>
      <c r="BG166" s="242">
        <f t="shared" ref="BG166" si="128">+SUM(BG13:BG165)</f>
        <v>395538970</v>
      </c>
      <c r="BH166" s="237" t="str">
        <f t="shared" si="102"/>
        <v>CUMPLE</v>
      </c>
      <c r="BI166" s="242">
        <f t="shared" ref="BI166" si="129">+SUM(BI13:BI165)</f>
        <v>391331494</v>
      </c>
      <c r="BJ166" s="237" t="str">
        <f t="shared" si="102"/>
        <v>CUMPLE</v>
      </c>
      <c r="BK166" s="268">
        <f t="shared" ref="BK166" si="130">+SUM(BK13:BK165)</f>
        <v>17292620</v>
      </c>
      <c r="BL166" s="267" t="str">
        <f t="shared" si="102"/>
        <v>CUMPLE</v>
      </c>
      <c r="BM166" s="242">
        <f t="shared" ref="BM166" si="131">+SUM(BM13:BM165)</f>
        <v>394665198</v>
      </c>
      <c r="BN166" s="237" t="str">
        <f t="shared" si="102"/>
        <v>CUMPLE</v>
      </c>
      <c r="BO166" s="268">
        <f t="shared" ref="BO166" si="132">+SUM(BO13:BO165)</f>
        <v>390470091</v>
      </c>
      <c r="BP166" s="267" t="str">
        <f t="shared" si="102"/>
        <v>CUMPLE</v>
      </c>
      <c r="BQ166" s="242">
        <f t="shared" ref="BQ166" si="133">+SUM(BQ13:BQ165)</f>
        <v>390377127</v>
      </c>
      <c r="BR166" s="237" t="str">
        <f t="shared" si="102"/>
        <v>CUMPLE</v>
      </c>
      <c r="BS166" s="242">
        <f t="shared" ref="BS166" si="134">+SUM(BS13:BS165)</f>
        <v>391821310</v>
      </c>
      <c r="BT166" s="237" t="str">
        <f t="shared" si="102"/>
        <v>CUMPLE</v>
      </c>
    </row>
    <row r="167" spans="1:72" s="3" customFormat="1" ht="18.75" customHeight="1" x14ac:dyDescent="0.25">
      <c r="B167" s="288" t="s">
        <v>330</v>
      </c>
      <c r="C167" s="289"/>
      <c r="D167" s="289"/>
      <c r="E167" s="289"/>
      <c r="F167" s="289"/>
      <c r="G167" s="289"/>
      <c r="H167" s="289"/>
      <c r="I167" s="238"/>
      <c r="J167" s="237"/>
      <c r="K167" s="238"/>
      <c r="L167" s="237"/>
      <c r="M167" s="238"/>
      <c r="N167" s="237"/>
      <c r="O167" s="238"/>
      <c r="P167" s="237"/>
      <c r="Q167" s="238"/>
      <c r="R167" s="237"/>
      <c r="S167" s="238"/>
      <c r="T167" s="237"/>
      <c r="U167" s="269"/>
      <c r="V167" s="267"/>
      <c r="W167" s="238"/>
      <c r="X167" s="237"/>
      <c r="Y167" s="269"/>
      <c r="Z167" s="267"/>
      <c r="AA167" s="238"/>
      <c r="AB167" s="237"/>
      <c r="AC167" s="269"/>
      <c r="AD167" s="267"/>
      <c r="AE167" s="238"/>
      <c r="AF167" s="237"/>
      <c r="AG167" s="269"/>
      <c r="AH167" s="267"/>
      <c r="AI167" s="269"/>
      <c r="AJ167" s="267"/>
      <c r="AK167" s="238"/>
      <c r="AL167" s="237"/>
      <c r="AM167" s="238"/>
      <c r="AN167" s="237"/>
      <c r="AO167" s="269"/>
      <c r="AP167" s="267"/>
      <c r="AQ167" s="238"/>
      <c r="AR167" s="237"/>
      <c r="AS167" s="238"/>
      <c r="AT167" s="237"/>
      <c r="AU167" s="238"/>
      <c r="AV167" s="237"/>
      <c r="AW167" s="238"/>
      <c r="AX167" s="237"/>
      <c r="AY167" s="238"/>
      <c r="AZ167" s="237"/>
      <c r="BA167" s="238"/>
      <c r="BB167" s="237"/>
      <c r="BC167" s="238"/>
      <c r="BD167" s="237"/>
      <c r="BE167" s="269"/>
      <c r="BF167" s="267"/>
      <c r="BG167" s="238"/>
      <c r="BH167" s="237"/>
      <c r="BI167" s="238"/>
      <c r="BJ167" s="237"/>
      <c r="BK167" s="269"/>
      <c r="BL167" s="267"/>
      <c r="BM167" s="238"/>
      <c r="BN167" s="237"/>
      <c r="BO167" s="269"/>
      <c r="BP167" s="267"/>
      <c r="BQ167" s="238"/>
      <c r="BR167" s="237"/>
      <c r="BS167" s="238"/>
      <c r="BT167" s="237"/>
    </row>
    <row r="168" spans="1:72" s="3" customFormat="1" ht="18.75" customHeight="1" x14ac:dyDescent="0.25">
      <c r="B168" s="84"/>
      <c r="C168" s="68"/>
      <c r="D168" s="32" t="s">
        <v>332</v>
      </c>
      <c r="E168" s="71">
        <v>0.25240000000000001</v>
      </c>
      <c r="F168" s="71"/>
      <c r="G168" s="253" t="s">
        <v>427</v>
      </c>
      <c r="H168" s="232">
        <f>H166*E168</f>
        <v>402797884.85829127</v>
      </c>
      <c r="I168" s="243">
        <v>0.25240000000000001</v>
      </c>
      <c r="J168" s="237" t="str">
        <f>+IF(I168=$E168,"CUMPLE","DIFERENTE")</f>
        <v>CUMPLE</v>
      </c>
      <c r="K168" s="243">
        <v>0.25240000000000001</v>
      </c>
      <c r="L168" s="237" t="str">
        <f t="shared" ref="L168" si="135">+IF(K168=$E168,"CUMPLE","DIFERENTE")</f>
        <v>CUMPLE</v>
      </c>
      <c r="M168" s="243">
        <v>0.25240000000000001</v>
      </c>
      <c r="N168" s="237" t="str">
        <f t="shared" ref="N168" si="136">+IF(M168=$E168,"CUMPLE","DIFERENTE")</f>
        <v>CUMPLE</v>
      </c>
      <c r="O168" s="243">
        <v>0.25240000000000001</v>
      </c>
      <c r="P168" s="237" t="str">
        <f t="shared" ref="P168" si="137">+IF(O168=$E168,"CUMPLE","DIFERENTE")</f>
        <v>CUMPLE</v>
      </c>
      <c r="Q168" s="243">
        <v>0.25240000000000001</v>
      </c>
      <c r="R168" s="237" t="str">
        <f t="shared" ref="R168" si="138">+IF(Q168=$E168,"CUMPLE","DIFERENTE")</f>
        <v>CUMPLE</v>
      </c>
      <c r="S168" s="243">
        <v>0.25240000000000001</v>
      </c>
      <c r="T168" s="237" t="str">
        <f t="shared" ref="T168" si="139">+IF(S168=$E168,"CUMPLE","DIFERENTE")</f>
        <v>CUMPLE</v>
      </c>
      <c r="U168" s="270">
        <v>0.25240000000000001</v>
      </c>
      <c r="V168" s="267" t="str">
        <f t="shared" ref="V168" si="140">+IF(U168=$E168,"CUMPLE","DIFERENTE")</f>
        <v>CUMPLE</v>
      </c>
      <c r="W168" s="243">
        <v>0.25240000000000001</v>
      </c>
      <c r="X168" s="237" t="str">
        <f t="shared" ref="X168" si="141">+IF(W168=$E168,"CUMPLE","DIFERENTE")</f>
        <v>CUMPLE</v>
      </c>
      <c r="Y168" s="270">
        <v>0.25240000000000001</v>
      </c>
      <c r="Z168" s="267" t="str">
        <f t="shared" ref="Z168" si="142">+IF(Y168=$E168,"CUMPLE","DIFERENTE")</f>
        <v>CUMPLE</v>
      </c>
      <c r="AA168" s="243">
        <v>0.25240000000000001</v>
      </c>
      <c r="AB168" s="237" t="str">
        <f t="shared" ref="AB168" si="143">+IF(AA168=$E168,"CUMPLE","DIFERENTE")</f>
        <v>CUMPLE</v>
      </c>
      <c r="AC168" s="270">
        <v>0.25240000000000001</v>
      </c>
      <c r="AD168" s="267" t="str">
        <f t="shared" ref="AD168" si="144">+IF(AC168=$E168,"CUMPLE","DIFERENTE")</f>
        <v>CUMPLE</v>
      </c>
      <c r="AE168" s="243">
        <v>0.25240000000000001</v>
      </c>
      <c r="AF168" s="237" t="str">
        <f t="shared" ref="AF168" si="145">+IF(AE168=$E168,"CUMPLE","DIFERENTE")</f>
        <v>CUMPLE</v>
      </c>
      <c r="AG168" s="270">
        <v>0.25240000000000001</v>
      </c>
      <c r="AH168" s="267" t="str">
        <f t="shared" ref="AH168" si="146">+IF(AG168=$E168,"CUMPLE","DIFERENTE")</f>
        <v>CUMPLE</v>
      </c>
      <c r="AI168" s="270">
        <v>0.25240000000000001</v>
      </c>
      <c r="AJ168" s="267" t="str">
        <f t="shared" ref="AJ168" si="147">+IF(AI168=$E168,"CUMPLE","DIFERENTE")</f>
        <v>CUMPLE</v>
      </c>
      <c r="AK168" s="243">
        <v>0.25240000000000001</v>
      </c>
      <c r="AL168" s="237" t="str">
        <f t="shared" ref="AL168" si="148">+IF(AK168=$E168,"CUMPLE","DIFERENTE")</f>
        <v>CUMPLE</v>
      </c>
      <c r="AM168" s="243">
        <v>0.25240000000000001</v>
      </c>
      <c r="AN168" s="237" t="str">
        <f t="shared" ref="AN168" si="149">+IF(AM168=$E168,"CUMPLE","DIFERENTE")</f>
        <v>CUMPLE</v>
      </c>
      <c r="AO168" s="270">
        <v>0.25240000000000001</v>
      </c>
      <c r="AP168" s="267" t="str">
        <f t="shared" ref="AP168" si="150">+IF(AO168=$E168,"CUMPLE","DIFERENTE")</f>
        <v>CUMPLE</v>
      </c>
      <c r="AQ168" s="243">
        <v>0.25240000000000001</v>
      </c>
      <c r="AR168" s="237" t="str">
        <f t="shared" ref="AR168" si="151">+IF(AQ168=$E168,"CUMPLE","DIFERENTE")</f>
        <v>CUMPLE</v>
      </c>
      <c r="AS168" s="243">
        <v>0.25240000000000001</v>
      </c>
      <c r="AT168" s="237" t="str">
        <f t="shared" ref="AT168" si="152">+IF(AS168=$E168,"CUMPLE","DIFERENTE")</f>
        <v>CUMPLE</v>
      </c>
      <c r="AU168" s="243">
        <v>0.25240000000000001</v>
      </c>
      <c r="AV168" s="237" t="str">
        <f t="shared" ref="AV168" si="153">+IF(AU168=$E168,"CUMPLE","DIFERENTE")</f>
        <v>CUMPLE</v>
      </c>
      <c r="AW168" s="243">
        <v>0.25240000000000001</v>
      </c>
      <c r="AX168" s="237" t="str">
        <f t="shared" ref="AX168" si="154">+IF(AW168=$E168,"CUMPLE","DIFERENTE")</f>
        <v>CUMPLE</v>
      </c>
      <c r="AY168" s="243">
        <v>0.25240000000000001</v>
      </c>
      <c r="AZ168" s="237" t="str">
        <f t="shared" ref="AZ168" si="155">+IF(AY168=$E168,"CUMPLE","DIFERENTE")</f>
        <v>CUMPLE</v>
      </c>
      <c r="BA168" s="243">
        <v>0.25240000000000001</v>
      </c>
      <c r="BB168" s="237" t="str">
        <f t="shared" ref="BB168" si="156">+IF(BA168=$E168,"CUMPLE","DIFERENTE")</f>
        <v>CUMPLE</v>
      </c>
      <c r="BC168" s="243">
        <v>0.25240000000000001</v>
      </c>
      <c r="BD168" s="237" t="str">
        <f t="shared" ref="BD168" si="157">+IF(BC168=$E168,"CUMPLE","DIFERENTE")</f>
        <v>CUMPLE</v>
      </c>
      <c r="BE168" s="270">
        <v>0.25240000000000001</v>
      </c>
      <c r="BF168" s="267" t="str">
        <f t="shared" ref="BF168" si="158">+IF(BE168=$E168,"CUMPLE","DIFERENTE")</f>
        <v>CUMPLE</v>
      </c>
      <c r="BG168" s="243">
        <v>0.25240000000000001</v>
      </c>
      <c r="BH168" s="237" t="str">
        <f t="shared" ref="BH168" si="159">+IF(BG168=$E168,"CUMPLE","DIFERENTE")</f>
        <v>CUMPLE</v>
      </c>
      <c r="BI168" s="243">
        <v>0.25240000000000001</v>
      </c>
      <c r="BJ168" s="237" t="str">
        <f t="shared" ref="BJ168" si="160">+IF(BI168=$E168,"CUMPLE","DIFERENTE")</f>
        <v>CUMPLE</v>
      </c>
      <c r="BK168" s="270"/>
      <c r="BL168" s="267" t="str">
        <f t="shared" ref="BL168" si="161">+IF(BK168=$E168,"CUMPLE","DIFERENTE")</f>
        <v>DIFERENTE</v>
      </c>
      <c r="BM168" s="243">
        <v>0.25240000000000001</v>
      </c>
      <c r="BN168" s="237" t="str">
        <f t="shared" ref="BN168" si="162">+IF(BM168=$E168,"CUMPLE","DIFERENTE")</f>
        <v>CUMPLE</v>
      </c>
      <c r="BO168" s="270">
        <v>0.25240000000000001</v>
      </c>
      <c r="BP168" s="267" t="str">
        <f t="shared" ref="BP168" si="163">+IF(BO168=$E168,"CUMPLE","DIFERENTE")</f>
        <v>CUMPLE</v>
      </c>
      <c r="BQ168" s="243">
        <v>0.25240000000000001</v>
      </c>
      <c r="BR168" s="237" t="str">
        <f t="shared" ref="BR168" si="164">+IF(BQ168=$E168,"CUMPLE","DIFERENTE")</f>
        <v>CUMPLE</v>
      </c>
      <c r="BS168" s="243">
        <v>0.25240000000000001</v>
      </c>
      <c r="BT168" s="237" t="str">
        <f t="shared" ref="BT168" si="165">+IF(BS168=$E168,"CUMPLE","DIFERENTE")</f>
        <v>CUMPLE</v>
      </c>
    </row>
    <row r="169" spans="1:72" s="3" customFormat="1" ht="18.75" customHeight="1" x14ac:dyDescent="0.25">
      <c r="B169" s="86"/>
      <c r="C169" s="69"/>
      <c r="D169" s="70" t="s">
        <v>183</v>
      </c>
      <c r="E169" s="71">
        <v>0.01</v>
      </c>
      <c r="F169" s="69"/>
      <c r="G169" s="254" t="s">
        <v>430</v>
      </c>
      <c r="H169" s="232">
        <f>E169*H166</f>
        <v>15958711.761421997</v>
      </c>
      <c r="I169" s="243">
        <v>0.01</v>
      </c>
      <c r="J169" s="237" t="str">
        <f t="shared" ref="J169:J172" si="166">+IF(I169=$E169,"CUMPLE","DIFERENTE")</f>
        <v>CUMPLE</v>
      </c>
      <c r="K169" s="243">
        <v>0.01</v>
      </c>
      <c r="L169" s="237" t="str">
        <f t="shared" ref="L169" si="167">+IF(K169=$E169,"CUMPLE","DIFERENTE")</f>
        <v>CUMPLE</v>
      </c>
      <c r="M169" s="243">
        <v>0.01</v>
      </c>
      <c r="N169" s="237" t="str">
        <f t="shared" ref="N169" si="168">+IF(M169=$E169,"CUMPLE","DIFERENTE")</f>
        <v>CUMPLE</v>
      </c>
      <c r="O169" s="243">
        <v>0.01</v>
      </c>
      <c r="P169" s="237" t="str">
        <f t="shared" ref="P169" si="169">+IF(O169=$E169,"CUMPLE","DIFERENTE")</f>
        <v>CUMPLE</v>
      </c>
      <c r="Q169" s="243">
        <v>0.01</v>
      </c>
      <c r="R169" s="237" t="str">
        <f t="shared" ref="R169" si="170">+IF(Q169=$E169,"CUMPLE","DIFERENTE")</f>
        <v>CUMPLE</v>
      </c>
      <c r="S169" s="243">
        <v>0.01</v>
      </c>
      <c r="T169" s="237" t="str">
        <f t="shared" ref="T169" si="171">+IF(S169=$E169,"CUMPLE","DIFERENTE")</f>
        <v>CUMPLE</v>
      </c>
      <c r="U169" s="270">
        <v>0.01</v>
      </c>
      <c r="V169" s="267" t="str">
        <f t="shared" ref="V169" si="172">+IF(U169=$E169,"CUMPLE","DIFERENTE")</f>
        <v>CUMPLE</v>
      </c>
      <c r="W169" s="243">
        <v>0.01</v>
      </c>
      <c r="X169" s="237" t="str">
        <f t="shared" ref="X169" si="173">+IF(W169=$E169,"CUMPLE","DIFERENTE")</f>
        <v>CUMPLE</v>
      </c>
      <c r="Y169" s="270">
        <v>0.01</v>
      </c>
      <c r="Z169" s="267" t="str">
        <f t="shared" ref="Z169" si="174">+IF(Y169=$E169,"CUMPLE","DIFERENTE")</f>
        <v>CUMPLE</v>
      </c>
      <c r="AA169" s="243">
        <v>0.01</v>
      </c>
      <c r="AB169" s="237" t="str">
        <f t="shared" ref="AB169" si="175">+IF(AA169=$E169,"CUMPLE","DIFERENTE")</f>
        <v>CUMPLE</v>
      </c>
      <c r="AC169" s="270">
        <v>0.01</v>
      </c>
      <c r="AD169" s="267" t="str">
        <f t="shared" ref="AD169" si="176">+IF(AC169=$E169,"CUMPLE","DIFERENTE")</f>
        <v>CUMPLE</v>
      </c>
      <c r="AE169" s="243">
        <v>0.01</v>
      </c>
      <c r="AF169" s="237" t="str">
        <f t="shared" ref="AF169" si="177">+IF(AE169=$E169,"CUMPLE","DIFERENTE")</f>
        <v>CUMPLE</v>
      </c>
      <c r="AG169" s="270">
        <v>0.01</v>
      </c>
      <c r="AH169" s="267" t="str">
        <f t="shared" ref="AH169" si="178">+IF(AG169=$E169,"CUMPLE","DIFERENTE")</f>
        <v>CUMPLE</v>
      </c>
      <c r="AI169" s="270">
        <v>0.01</v>
      </c>
      <c r="AJ169" s="267" t="str">
        <f t="shared" ref="AJ169" si="179">+IF(AI169=$E169,"CUMPLE","DIFERENTE")</f>
        <v>CUMPLE</v>
      </c>
      <c r="AK169" s="243">
        <v>0.01</v>
      </c>
      <c r="AL169" s="237" t="str">
        <f t="shared" ref="AL169" si="180">+IF(AK169=$E169,"CUMPLE","DIFERENTE")</f>
        <v>CUMPLE</v>
      </c>
      <c r="AM169" s="243">
        <v>0.01</v>
      </c>
      <c r="AN169" s="237" t="str">
        <f t="shared" ref="AN169" si="181">+IF(AM169=$E169,"CUMPLE","DIFERENTE")</f>
        <v>CUMPLE</v>
      </c>
      <c r="AO169" s="270">
        <v>0.01</v>
      </c>
      <c r="AP169" s="267" t="str">
        <f t="shared" ref="AP169" si="182">+IF(AO169=$E169,"CUMPLE","DIFERENTE")</f>
        <v>CUMPLE</v>
      </c>
      <c r="AQ169" s="243">
        <v>0.01</v>
      </c>
      <c r="AR169" s="237" t="str">
        <f t="shared" ref="AR169" si="183">+IF(AQ169=$E169,"CUMPLE","DIFERENTE")</f>
        <v>CUMPLE</v>
      </c>
      <c r="AS169" s="243">
        <v>0.01</v>
      </c>
      <c r="AT169" s="237" t="str">
        <f t="shared" ref="AT169" si="184">+IF(AS169=$E169,"CUMPLE","DIFERENTE")</f>
        <v>CUMPLE</v>
      </c>
      <c r="AU169" s="243">
        <v>0.01</v>
      </c>
      <c r="AV169" s="237" t="str">
        <f t="shared" ref="AV169" si="185">+IF(AU169=$E169,"CUMPLE","DIFERENTE")</f>
        <v>CUMPLE</v>
      </c>
      <c r="AW169" s="243">
        <v>0.01</v>
      </c>
      <c r="AX169" s="237" t="str">
        <f t="shared" ref="AX169" si="186">+IF(AW169=$E169,"CUMPLE","DIFERENTE")</f>
        <v>CUMPLE</v>
      </c>
      <c r="AY169" s="243">
        <v>0.01</v>
      </c>
      <c r="AZ169" s="237" t="str">
        <f t="shared" ref="AZ169" si="187">+IF(AY169=$E169,"CUMPLE","DIFERENTE")</f>
        <v>CUMPLE</v>
      </c>
      <c r="BA169" s="243">
        <v>0.01</v>
      </c>
      <c r="BB169" s="237" t="str">
        <f t="shared" ref="BB169" si="188">+IF(BA169=$E169,"CUMPLE","DIFERENTE")</f>
        <v>CUMPLE</v>
      </c>
      <c r="BC169" s="243">
        <v>0.01</v>
      </c>
      <c r="BD169" s="237" t="str">
        <f t="shared" ref="BD169" si="189">+IF(BC169=$E169,"CUMPLE","DIFERENTE")</f>
        <v>CUMPLE</v>
      </c>
      <c r="BE169" s="270">
        <v>0.01</v>
      </c>
      <c r="BF169" s="267" t="str">
        <f t="shared" ref="BF169" si="190">+IF(BE169=$E169,"CUMPLE","DIFERENTE")</f>
        <v>CUMPLE</v>
      </c>
      <c r="BG169" s="243">
        <v>0.01</v>
      </c>
      <c r="BH169" s="237" t="str">
        <f t="shared" ref="BH169" si="191">+IF(BG169=$E169,"CUMPLE","DIFERENTE")</f>
        <v>CUMPLE</v>
      </c>
      <c r="BI169" s="243">
        <v>0.01</v>
      </c>
      <c r="BJ169" s="237" t="str">
        <f t="shared" ref="BJ169" si="192">+IF(BI169=$E169,"CUMPLE","DIFERENTE")</f>
        <v>CUMPLE</v>
      </c>
      <c r="BK169" s="270"/>
      <c r="BL169" s="267" t="str">
        <f t="shared" ref="BL169" si="193">+IF(BK169=$E169,"CUMPLE","DIFERENTE")</f>
        <v>DIFERENTE</v>
      </c>
      <c r="BM169" s="243">
        <v>0.01</v>
      </c>
      <c r="BN169" s="237" t="str">
        <f t="shared" ref="BN169" si="194">+IF(BM169=$E169,"CUMPLE","DIFERENTE")</f>
        <v>CUMPLE</v>
      </c>
      <c r="BO169" s="270">
        <v>0.01</v>
      </c>
      <c r="BP169" s="267" t="str">
        <f t="shared" ref="BP169" si="195">+IF(BO169=$E169,"CUMPLE","DIFERENTE")</f>
        <v>CUMPLE</v>
      </c>
      <c r="BQ169" s="243">
        <v>0.01</v>
      </c>
      <c r="BR169" s="237" t="str">
        <f t="shared" ref="BR169" si="196">+IF(BQ169=$E169,"CUMPLE","DIFERENTE")</f>
        <v>CUMPLE</v>
      </c>
      <c r="BS169" s="243">
        <v>0.01</v>
      </c>
      <c r="BT169" s="237" t="str">
        <f t="shared" ref="BT169" si="197">+IF(BS169=$E169,"CUMPLE","DIFERENTE")</f>
        <v>CUMPLE</v>
      </c>
    </row>
    <row r="170" spans="1:72" s="3" customFormat="1" ht="18.75" customHeight="1" x14ac:dyDescent="0.25">
      <c r="B170" s="86"/>
      <c r="C170" s="69"/>
      <c r="D170" s="70" t="s">
        <v>184</v>
      </c>
      <c r="E170" s="71">
        <v>0.05</v>
      </c>
      <c r="F170" s="69"/>
      <c r="G170" s="255"/>
      <c r="H170" s="232">
        <f>E170*H166</f>
        <v>79793558.807109997</v>
      </c>
      <c r="I170" s="243">
        <v>0.05</v>
      </c>
      <c r="J170" s="237" t="str">
        <f t="shared" si="166"/>
        <v>CUMPLE</v>
      </c>
      <c r="K170" s="243">
        <v>0.05</v>
      </c>
      <c r="L170" s="237" t="str">
        <f t="shared" ref="L170" si="198">+IF(K170=$E170,"CUMPLE","DIFERENTE")</f>
        <v>CUMPLE</v>
      </c>
      <c r="M170" s="243">
        <v>0.05</v>
      </c>
      <c r="N170" s="237" t="str">
        <f t="shared" ref="N170" si="199">+IF(M170=$E170,"CUMPLE","DIFERENTE")</f>
        <v>CUMPLE</v>
      </c>
      <c r="O170" s="243">
        <v>0.05</v>
      </c>
      <c r="P170" s="237" t="str">
        <f t="shared" ref="P170" si="200">+IF(O170=$E170,"CUMPLE","DIFERENTE")</f>
        <v>CUMPLE</v>
      </c>
      <c r="Q170" s="243">
        <v>0.05</v>
      </c>
      <c r="R170" s="237" t="str">
        <f t="shared" ref="R170" si="201">+IF(Q170=$E170,"CUMPLE","DIFERENTE")</f>
        <v>CUMPLE</v>
      </c>
      <c r="S170" s="243">
        <v>0.05</v>
      </c>
      <c r="T170" s="237" t="str">
        <f t="shared" ref="T170" si="202">+IF(S170=$E170,"CUMPLE","DIFERENTE")</f>
        <v>CUMPLE</v>
      </c>
      <c r="U170" s="270">
        <v>0.05</v>
      </c>
      <c r="V170" s="267" t="str">
        <f t="shared" ref="V170" si="203">+IF(U170=$E170,"CUMPLE","DIFERENTE")</f>
        <v>CUMPLE</v>
      </c>
      <c r="W170" s="243">
        <v>0.05</v>
      </c>
      <c r="X170" s="237" t="str">
        <f t="shared" ref="X170" si="204">+IF(W170=$E170,"CUMPLE","DIFERENTE")</f>
        <v>CUMPLE</v>
      </c>
      <c r="Y170" s="270">
        <v>0.05</v>
      </c>
      <c r="Z170" s="267" t="str">
        <f t="shared" ref="Z170" si="205">+IF(Y170=$E170,"CUMPLE","DIFERENTE")</f>
        <v>CUMPLE</v>
      </c>
      <c r="AA170" s="243">
        <v>0.05</v>
      </c>
      <c r="AB170" s="237" t="str">
        <f t="shared" ref="AB170" si="206">+IF(AA170=$E170,"CUMPLE","DIFERENTE")</f>
        <v>CUMPLE</v>
      </c>
      <c r="AC170" s="270">
        <v>0.05</v>
      </c>
      <c r="AD170" s="267" t="str">
        <f t="shared" ref="AD170" si="207">+IF(AC170=$E170,"CUMPLE","DIFERENTE")</f>
        <v>CUMPLE</v>
      </c>
      <c r="AE170" s="243">
        <v>0.05</v>
      </c>
      <c r="AF170" s="237" t="str">
        <f t="shared" ref="AF170" si="208">+IF(AE170=$E170,"CUMPLE","DIFERENTE")</f>
        <v>CUMPLE</v>
      </c>
      <c r="AG170" s="270">
        <v>0.05</v>
      </c>
      <c r="AH170" s="267" t="str">
        <f t="shared" ref="AH170" si="209">+IF(AG170=$E170,"CUMPLE","DIFERENTE")</f>
        <v>CUMPLE</v>
      </c>
      <c r="AI170" s="270">
        <v>0.05</v>
      </c>
      <c r="AJ170" s="267" t="str">
        <f t="shared" ref="AJ170" si="210">+IF(AI170=$E170,"CUMPLE","DIFERENTE")</f>
        <v>CUMPLE</v>
      </c>
      <c r="AK170" s="243">
        <v>0.05</v>
      </c>
      <c r="AL170" s="237" t="str">
        <f t="shared" ref="AL170" si="211">+IF(AK170=$E170,"CUMPLE","DIFERENTE")</f>
        <v>CUMPLE</v>
      </c>
      <c r="AM170" s="243">
        <v>0.05</v>
      </c>
      <c r="AN170" s="237" t="str">
        <f t="shared" ref="AN170" si="212">+IF(AM170=$E170,"CUMPLE","DIFERENTE")</f>
        <v>CUMPLE</v>
      </c>
      <c r="AO170" s="270">
        <v>0.05</v>
      </c>
      <c r="AP170" s="267" t="str">
        <f t="shared" ref="AP170" si="213">+IF(AO170=$E170,"CUMPLE","DIFERENTE")</f>
        <v>CUMPLE</v>
      </c>
      <c r="AQ170" s="243">
        <v>0.05</v>
      </c>
      <c r="AR170" s="237" t="str">
        <f t="shared" ref="AR170" si="214">+IF(AQ170=$E170,"CUMPLE","DIFERENTE")</f>
        <v>CUMPLE</v>
      </c>
      <c r="AS170" s="243">
        <v>0.05</v>
      </c>
      <c r="AT170" s="237" t="str">
        <f t="shared" ref="AT170" si="215">+IF(AS170=$E170,"CUMPLE","DIFERENTE")</f>
        <v>CUMPLE</v>
      </c>
      <c r="AU170" s="243">
        <v>0.05</v>
      </c>
      <c r="AV170" s="237" t="str">
        <f t="shared" ref="AV170" si="216">+IF(AU170=$E170,"CUMPLE","DIFERENTE")</f>
        <v>CUMPLE</v>
      </c>
      <c r="AW170" s="243">
        <v>0.05</v>
      </c>
      <c r="AX170" s="237" t="str">
        <f t="shared" ref="AX170" si="217">+IF(AW170=$E170,"CUMPLE","DIFERENTE")</f>
        <v>CUMPLE</v>
      </c>
      <c r="AY170" s="243">
        <v>0.05</v>
      </c>
      <c r="AZ170" s="237" t="str">
        <f t="shared" ref="AZ170" si="218">+IF(AY170=$E170,"CUMPLE","DIFERENTE")</f>
        <v>CUMPLE</v>
      </c>
      <c r="BA170" s="243">
        <v>0.05</v>
      </c>
      <c r="BB170" s="237" t="str">
        <f t="shared" ref="BB170" si="219">+IF(BA170=$E170,"CUMPLE","DIFERENTE")</f>
        <v>CUMPLE</v>
      </c>
      <c r="BC170" s="243">
        <v>0.05</v>
      </c>
      <c r="BD170" s="237" t="str">
        <f t="shared" ref="BD170" si="220">+IF(BC170=$E170,"CUMPLE","DIFERENTE")</f>
        <v>CUMPLE</v>
      </c>
      <c r="BE170" s="270">
        <v>0.05</v>
      </c>
      <c r="BF170" s="267" t="str">
        <f t="shared" ref="BF170" si="221">+IF(BE170=$E170,"CUMPLE","DIFERENTE")</f>
        <v>CUMPLE</v>
      </c>
      <c r="BG170" s="243">
        <v>0.05</v>
      </c>
      <c r="BH170" s="237" t="str">
        <f t="shared" ref="BH170" si="222">+IF(BG170=$E170,"CUMPLE","DIFERENTE")</f>
        <v>CUMPLE</v>
      </c>
      <c r="BI170" s="243">
        <v>0.05</v>
      </c>
      <c r="BJ170" s="237" t="str">
        <f t="shared" ref="BJ170" si="223">+IF(BI170=$E170,"CUMPLE","DIFERENTE")</f>
        <v>CUMPLE</v>
      </c>
      <c r="BK170" s="270"/>
      <c r="BL170" s="267" t="str">
        <f t="shared" ref="BL170" si="224">+IF(BK170=$E170,"CUMPLE","DIFERENTE")</f>
        <v>DIFERENTE</v>
      </c>
      <c r="BM170" s="243">
        <v>0.05</v>
      </c>
      <c r="BN170" s="237" t="str">
        <f t="shared" ref="BN170" si="225">+IF(BM170=$E170,"CUMPLE","DIFERENTE")</f>
        <v>CUMPLE</v>
      </c>
      <c r="BO170" s="270">
        <v>0.05</v>
      </c>
      <c r="BP170" s="267" t="str">
        <f t="shared" ref="BP170" si="226">+IF(BO170=$E170,"CUMPLE","DIFERENTE")</f>
        <v>CUMPLE</v>
      </c>
      <c r="BQ170" s="243">
        <v>0.05</v>
      </c>
      <c r="BR170" s="237" t="str">
        <f t="shared" ref="BR170" si="227">+IF(BQ170=$E170,"CUMPLE","DIFERENTE")</f>
        <v>CUMPLE</v>
      </c>
      <c r="BS170" s="243">
        <v>0.05</v>
      </c>
      <c r="BT170" s="237" t="str">
        <f t="shared" ref="BT170" si="228">+IF(BS170=$E170,"CUMPLE","DIFERENTE")</f>
        <v>CUMPLE</v>
      </c>
    </row>
    <row r="171" spans="1:72" s="3" customFormat="1" ht="6" customHeight="1" x14ac:dyDescent="0.25">
      <c r="B171" s="87"/>
      <c r="C171" s="72"/>
      <c r="D171" s="73"/>
      <c r="E171" s="72"/>
      <c r="F171" s="72"/>
      <c r="G171" s="256"/>
      <c r="H171" s="233"/>
      <c r="I171" s="243"/>
      <c r="J171" s="237"/>
      <c r="K171" s="243"/>
      <c r="L171" s="237"/>
      <c r="M171" s="243"/>
      <c r="N171" s="237"/>
      <c r="O171" s="243"/>
      <c r="P171" s="237"/>
      <c r="Q171" s="243"/>
      <c r="R171" s="237"/>
      <c r="S171" s="243"/>
      <c r="T171" s="237"/>
      <c r="U171" s="270"/>
      <c r="V171" s="267"/>
      <c r="W171" s="243"/>
      <c r="X171" s="237"/>
      <c r="Y171" s="270"/>
      <c r="Z171" s="267"/>
      <c r="AA171" s="243"/>
      <c r="AB171" s="237"/>
      <c r="AC171" s="270"/>
      <c r="AD171" s="267"/>
      <c r="AE171" s="243"/>
      <c r="AF171" s="237"/>
      <c r="AG171" s="270"/>
      <c r="AH171" s="267"/>
      <c r="AI171" s="270"/>
      <c r="AJ171" s="267"/>
      <c r="AK171" s="243"/>
      <c r="AL171" s="237"/>
      <c r="AM171" s="243"/>
      <c r="AN171" s="237"/>
      <c r="AO171" s="270"/>
      <c r="AP171" s="267"/>
      <c r="AQ171" s="243"/>
      <c r="AR171" s="237"/>
      <c r="AS171" s="243"/>
      <c r="AT171" s="237"/>
      <c r="AU171" s="243"/>
      <c r="AV171" s="237"/>
      <c r="AW171" s="243"/>
      <c r="AX171" s="237"/>
      <c r="AY171" s="243"/>
      <c r="AZ171" s="237"/>
      <c r="BA171" s="243"/>
      <c r="BB171" s="237"/>
      <c r="BC171" s="243"/>
      <c r="BD171" s="237"/>
      <c r="BE171" s="270"/>
      <c r="BF171" s="267"/>
      <c r="BG171" s="243"/>
      <c r="BH171" s="237"/>
      <c r="BI171" s="243"/>
      <c r="BJ171" s="237"/>
      <c r="BK171" s="270"/>
      <c r="BL171" s="267"/>
      <c r="BM171" s="243"/>
      <c r="BN171" s="237"/>
      <c r="BO171" s="270"/>
      <c r="BP171" s="267"/>
      <c r="BQ171" s="243"/>
      <c r="BR171" s="237"/>
      <c r="BS171" s="243"/>
      <c r="BT171" s="237"/>
    </row>
    <row r="172" spans="1:72" s="3" customFormat="1" ht="18.75" customHeight="1" x14ac:dyDescent="0.25">
      <c r="B172" s="86"/>
      <c r="C172" s="69"/>
      <c r="D172" s="70" t="s">
        <v>186</v>
      </c>
      <c r="E172" s="71">
        <v>0.31240000000000001</v>
      </c>
      <c r="F172" s="69"/>
      <c r="G172" s="255"/>
      <c r="H172" s="232">
        <f>SUM(H168:H171)</f>
        <v>498550155.42682326</v>
      </c>
      <c r="I172" s="243">
        <v>0.31240000000000001</v>
      </c>
      <c r="J172" s="237" t="str">
        <f t="shared" si="166"/>
        <v>CUMPLE</v>
      </c>
      <c r="K172" s="243">
        <v>0.31240000000000001</v>
      </c>
      <c r="L172" s="237" t="str">
        <f t="shared" ref="L172" si="229">+IF(K172=$E172,"CUMPLE","DIFERENTE")</f>
        <v>CUMPLE</v>
      </c>
      <c r="M172" s="243">
        <v>0.31240000000000001</v>
      </c>
      <c r="N172" s="237" t="str">
        <f t="shared" ref="N172" si="230">+IF(M172=$E172,"CUMPLE","DIFERENTE")</f>
        <v>CUMPLE</v>
      </c>
      <c r="O172" s="243">
        <v>0.31240000000000001</v>
      </c>
      <c r="P172" s="237" t="str">
        <f t="shared" ref="P172" si="231">+IF(O172=$E172,"CUMPLE","DIFERENTE")</f>
        <v>CUMPLE</v>
      </c>
      <c r="Q172" s="243">
        <v>0.31240000000000001</v>
      </c>
      <c r="R172" s="237" t="str">
        <f t="shared" ref="R172" si="232">+IF(Q172=$E172,"CUMPLE","DIFERENTE")</f>
        <v>CUMPLE</v>
      </c>
      <c r="S172" s="243">
        <v>0.31240000000000001</v>
      </c>
      <c r="T172" s="237" t="str">
        <f t="shared" ref="T172" si="233">+IF(S172=$E172,"CUMPLE","DIFERENTE")</f>
        <v>CUMPLE</v>
      </c>
      <c r="U172" s="270">
        <v>0.31240000000000001</v>
      </c>
      <c r="V172" s="267" t="str">
        <f t="shared" ref="V172" si="234">+IF(U172=$E172,"CUMPLE","DIFERENTE")</f>
        <v>CUMPLE</v>
      </c>
      <c r="W172" s="243">
        <v>0.31240000000000001</v>
      </c>
      <c r="X172" s="237" t="str">
        <f t="shared" ref="X172" si="235">+IF(W172=$E172,"CUMPLE","DIFERENTE")</f>
        <v>CUMPLE</v>
      </c>
      <c r="Y172" s="270">
        <v>0.31240000000000001</v>
      </c>
      <c r="Z172" s="267" t="str">
        <f t="shared" ref="Z172" si="236">+IF(Y172=$E172,"CUMPLE","DIFERENTE")</f>
        <v>CUMPLE</v>
      </c>
      <c r="AA172" s="243">
        <v>0.31240000000000001</v>
      </c>
      <c r="AB172" s="237" t="str">
        <f t="shared" ref="AB172" si="237">+IF(AA172=$E172,"CUMPLE","DIFERENTE")</f>
        <v>CUMPLE</v>
      </c>
      <c r="AC172" s="270">
        <v>0.31240000000000001</v>
      </c>
      <c r="AD172" s="267" t="str">
        <f t="shared" ref="AD172" si="238">+IF(AC172=$E172,"CUMPLE","DIFERENTE")</f>
        <v>CUMPLE</v>
      </c>
      <c r="AE172" s="243">
        <v>0.31240000000000001</v>
      </c>
      <c r="AF172" s="237" t="str">
        <f t="shared" ref="AF172" si="239">+IF(AE172=$E172,"CUMPLE","DIFERENTE")</f>
        <v>CUMPLE</v>
      </c>
      <c r="AG172" s="270">
        <v>0.31240000000000001</v>
      </c>
      <c r="AH172" s="267" t="str">
        <f t="shared" ref="AH172" si="240">+IF(AG172=$E172,"CUMPLE","DIFERENTE")</f>
        <v>CUMPLE</v>
      </c>
      <c r="AI172" s="270">
        <v>0.31240000000000001</v>
      </c>
      <c r="AJ172" s="267" t="str">
        <f t="shared" ref="AJ172" si="241">+IF(AI172=$E172,"CUMPLE","DIFERENTE")</f>
        <v>CUMPLE</v>
      </c>
      <c r="AK172" s="243">
        <v>0.31240000000000001</v>
      </c>
      <c r="AL172" s="237" t="str">
        <f t="shared" ref="AL172" si="242">+IF(AK172=$E172,"CUMPLE","DIFERENTE")</f>
        <v>CUMPLE</v>
      </c>
      <c r="AM172" s="243">
        <v>0.31240000000000001</v>
      </c>
      <c r="AN172" s="237" t="str">
        <f t="shared" ref="AN172" si="243">+IF(AM172=$E172,"CUMPLE","DIFERENTE")</f>
        <v>CUMPLE</v>
      </c>
      <c r="AO172" s="270">
        <v>0.31240000000000001</v>
      </c>
      <c r="AP172" s="267" t="str">
        <f t="shared" ref="AP172" si="244">+IF(AO172=$E172,"CUMPLE","DIFERENTE")</f>
        <v>CUMPLE</v>
      </c>
      <c r="AQ172" s="243">
        <v>0.31240000000000001</v>
      </c>
      <c r="AR172" s="237" t="str">
        <f t="shared" ref="AR172" si="245">+IF(AQ172=$E172,"CUMPLE","DIFERENTE")</f>
        <v>CUMPLE</v>
      </c>
      <c r="AS172" s="243">
        <v>0.31240000000000001</v>
      </c>
      <c r="AT172" s="237" t="str">
        <f t="shared" ref="AT172" si="246">+IF(AS172=$E172,"CUMPLE","DIFERENTE")</f>
        <v>CUMPLE</v>
      </c>
      <c r="AU172" s="243">
        <v>0.31240000000000001</v>
      </c>
      <c r="AV172" s="237" t="str">
        <f t="shared" ref="AV172" si="247">+IF(AU172=$E172,"CUMPLE","DIFERENTE")</f>
        <v>CUMPLE</v>
      </c>
      <c r="AW172" s="243">
        <v>0.31240000000000001</v>
      </c>
      <c r="AX172" s="237" t="str">
        <f t="shared" ref="AX172" si="248">+IF(AW172=$E172,"CUMPLE","DIFERENTE")</f>
        <v>CUMPLE</v>
      </c>
      <c r="AY172" s="243">
        <v>0.31240000000000001</v>
      </c>
      <c r="AZ172" s="237" t="str">
        <f t="shared" ref="AZ172" si="249">+IF(AY172=$E172,"CUMPLE","DIFERENTE")</f>
        <v>CUMPLE</v>
      </c>
      <c r="BA172" s="243">
        <v>0.31240000000000001</v>
      </c>
      <c r="BB172" s="237" t="str">
        <f t="shared" ref="BB172" si="250">+IF(BA172=$E172,"CUMPLE","DIFERENTE")</f>
        <v>CUMPLE</v>
      </c>
      <c r="BC172" s="243">
        <v>0.31240000000000001</v>
      </c>
      <c r="BD172" s="237" t="str">
        <f t="shared" ref="BD172" si="251">+IF(BC172=$E172,"CUMPLE","DIFERENTE")</f>
        <v>CUMPLE</v>
      </c>
      <c r="BE172" s="270">
        <v>0.31240000000000001</v>
      </c>
      <c r="BF172" s="267" t="str">
        <f t="shared" ref="BF172" si="252">+IF(BE172=$E172,"CUMPLE","DIFERENTE")</f>
        <v>CUMPLE</v>
      </c>
      <c r="BG172" s="243">
        <v>0.31240000000000001</v>
      </c>
      <c r="BH172" s="237" t="str">
        <f t="shared" ref="BH172" si="253">+IF(BG172=$E172,"CUMPLE","DIFERENTE")</f>
        <v>CUMPLE</v>
      </c>
      <c r="BI172" s="243">
        <v>0.31240000000000001</v>
      </c>
      <c r="BJ172" s="237" t="str">
        <f t="shared" ref="BJ172" si="254">+IF(BI172=$E172,"CUMPLE","DIFERENTE")</f>
        <v>CUMPLE</v>
      </c>
      <c r="BK172" s="270"/>
      <c r="BL172" s="267" t="str">
        <f t="shared" ref="BL172" si="255">+IF(BK172=$E172,"CUMPLE","DIFERENTE")</f>
        <v>DIFERENTE</v>
      </c>
      <c r="BM172" s="243">
        <v>0.31240000000000001</v>
      </c>
      <c r="BN172" s="237" t="str">
        <f t="shared" ref="BN172" si="256">+IF(BM172=$E172,"CUMPLE","DIFERENTE")</f>
        <v>CUMPLE</v>
      </c>
      <c r="BO172" s="270">
        <v>0.31240000000000001</v>
      </c>
      <c r="BP172" s="267" t="str">
        <f t="shared" ref="BP172" si="257">+IF(BO172=$E172,"CUMPLE","DIFERENTE")</f>
        <v>CUMPLE</v>
      </c>
      <c r="BQ172" s="243">
        <v>0.31240000000000001</v>
      </c>
      <c r="BR172" s="237" t="str">
        <f t="shared" ref="BR172" si="258">+IF(BQ172=$E172,"CUMPLE","DIFERENTE")</f>
        <v>CUMPLE</v>
      </c>
      <c r="BS172" s="243">
        <v>0.31240000000000001</v>
      </c>
      <c r="BT172" s="237" t="str">
        <f t="shared" ref="BT172" si="259">+IF(BS172=$E172,"CUMPLE","DIFERENTE")</f>
        <v>CUMPLE</v>
      </c>
    </row>
    <row r="173" spans="1:72" s="3" customFormat="1" ht="18.75" customHeight="1" thickBot="1" x14ac:dyDescent="0.3">
      <c r="B173" s="84"/>
      <c r="C173" s="68"/>
      <c r="D173" s="32"/>
      <c r="E173" s="71"/>
      <c r="F173" s="68"/>
      <c r="G173" s="257"/>
      <c r="H173" s="232"/>
      <c r="I173" s="476" t="s">
        <v>429</v>
      </c>
      <c r="J173" s="477"/>
      <c r="K173" s="476" t="s">
        <v>429</v>
      </c>
      <c r="L173" s="477"/>
      <c r="M173" s="476" t="s">
        <v>429</v>
      </c>
      <c r="N173" s="477"/>
      <c r="O173" s="476" t="s">
        <v>429</v>
      </c>
      <c r="P173" s="477"/>
      <c r="Q173" s="476" t="s">
        <v>429</v>
      </c>
      <c r="R173" s="477"/>
      <c r="S173" s="476" t="s">
        <v>429</v>
      </c>
      <c r="T173" s="477"/>
      <c r="U173" s="482" t="s">
        <v>429</v>
      </c>
      <c r="V173" s="483"/>
      <c r="W173" s="476" t="s">
        <v>429</v>
      </c>
      <c r="X173" s="477"/>
      <c r="Y173" s="482" t="s">
        <v>429</v>
      </c>
      <c r="Z173" s="483"/>
      <c r="AA173" s="476" t="s">
        <v>429</v>
      </c>
      <c r="AB173" s="477"/>
      <c r="AC173" s="482" t="s">
        <v>429</v>
      </c>
      <c r="AD173" s="483"/>
      <c r="AE173" s="476" t="s">
        <v>429</v>
      </c>
      <c r="AF173" s="477"/>
      <c r="AG173" s="482" t="s">
        <v>429</v>
      </c>
      <c r="AH173" s="483"/>
      <c r="AI173" s="482" t="s">
        <v>429</v>
      </c>
      <c r="AJ173" s="483"/>
      <c r="AK173" s="476" t="s">
        <v>429</v>
      </c>
      <c r="AL173" s="477"/>
      <c r="AM173" s="476" t="s">
        <v>429</v>
      </c>
      <c r="AN173" s="477"/>
      <c r="AO173" s="482" t="s">
        <v>429</v>
      </c>
      <c r="AP173" s="483"/>
      <c r="AQ173" s="476" t="s">
        <v>429</v>
      </c>
      <c r="AR173" s="477"/>
      <c r="AS173" s="476" t="s">
        <v>429</v>
      </c>
      <c r="AT173" s="477"/>
      <c r="AU173" s="476" t="s">
        <v>429</v>
      </c>
      <c r="AV173" s="477"/>
      <c r="AW173" s="476" t="s">
        <v>429</v>
      </c>
      <c r="AX173" s="477"/>
      <c r="AY173" s="476" t="s">
        <v>429</v>
      </c>
      <c r="AZ173" s="477"/>
      <c r="BA173" s="476" t="s">
        <v>429</v>
      </c>
      <c r="BB173" s="477"/>
      <c r="BC173" s="476" t="s">
        <v>429</v>
      </c>
      <c r="BD173" s="477"/>
      <c r="BE173" s="482" t="s">
        <v>429</v>
      </c>
      <c r="BF173" s="483"/>
      <c r="BG173" s="476" t="s">
        <v>429</v>
      </c>
      <c r="BH173" s="477"/>
      <c r="BI173" s="490" t="s">
        <v>429</v>
      </c>
      <c r="BJ173" s="491"/>
      <c r="BK173" s="482" t="s">
        <v>429</v>
      </c>
      <c r="BL173" s="483"/>
      <c r="BM173" s="476" t="s">
        <v>429</v>
      </c>
      <c r="BN173" s="477"/>
      <c r="BO173" s="482" t="s">
        <v>429</v>
      </c>
      <c r="BP173" s="483"/>
      <c r="BQ173" s="476" t="s">
        <v>429</v>
      </c>
      <c r="BR173" s="477"/>
      <c r="BS173" s="476" t="s">
        <v>429</v>
      </c>
      <c r="BT173" s="477"/>
    </row>
    <row r="174" spans="1:72" s="3" customFormat="1" ht="18.75" customHeight="1" thickBot="1" x14ac:dyDescent="0.3">
      <c r="B174" s="291" t="s">
        <v>359</v>
      </c>
      <c r="C174" s="292"/>
      <c r="D174" s="292"/>
      <c r="E174" s="292"/>
      <c r="F174" s="293"/>
      <c r="G174" s="252"/>
      <c r="H174" s="231">
        <f>H172</f>
        <v>498550155.42682326</v>
      </c>
      <c r="I174" s="478"/>
      <c r="J174" s="479"/>
      <c r="K174" s="478"/>
      <c r="L174" s="479"/>
      <c r="M174" s="478"/>
      <c r="N174" s="479"/>
      <c r="O174" s="478"/>
      <c r="P174" s="479"/>
      <c r="Q174" s="478"/>
      <c r="R174" s="479"/>
      <c r="S174" s="478"/>
      <c r="T174" s="479"/>
      <c r="U174" s="484"/>
      <c r="V174" s="485"/>
      <c r="W174" s="478"/>
      <c r="X174" s="479"/>
      <c r="Y174" s="484"/>
      <c r="Z174" s="485"/>
      <c r="AA174" s="478"/>
      <c r="AB174" s="479"/>
      <c r="AC174" s="484"/>
      <c r="AD174" s="485"/>
      <c r="AE174" s="478"/>
      <c r="AF174" s="479"/>
      <c r="AG174" s="484"/>
      <c r="AH174" s="485"/>
      <c r="AI174" s="484"/>
      <c r="AJ174" s="485"/>
      <c r="AK174" s="478"/>
      <c r="AL174" s="479"/>
      <c r="AM174" s="478"/>
      <c r="AN174" s="479"/>
      <c r="AO174" s="484"/>
      <c r="AP174" s="485"/>
      <c r="AQ174" s="478"/>
      <c r="AR174" s="479"/>
      <c r="AS174" s="478"/>
      <c r="AT174" s="479"/>
      <c r="AU174" s="478"/>
      <c r="AV174" s="479"/>
      <c r="AW174" s="478"/>
      <c r="AX174" s="479"/>
      <c r="AY174" s="478"/>
      <c r="AZ174" s="479"/>
      <c r="BA174" s="478"/>
      <c r="BB174" s="479"/>
      <c r="BC174" s="478"/>
      <c r="BD174" s="479"/>
      <c r="BE174" s="484"/>
      <c r="BF174" s="485"/>
      <c r="BG174" s="478"/>
      <c r="BH174" s="479"/>
      <c r="BI174" s="492"/>
      <c r="BJ174" s="493"/>
      <c r="BK174" s="484"/>
      <c r="BL174" s="485"/>
      <c r="BM174" s="478"/>
      <c r="BN174" s="479"/>
      <c r="BO174" s="484"/>
      <c r="BP174" s="485"/>
      <c r="BQ174" s="478"/>
      <c r="BR174" s="479"/>
      <c r="BS174" s="478"/>
      <c r="BT174" s="479"/>
    </row>
    <row r="175" spans="1:72" ht="16.5" thickBot="1" x14ac:dyDescent="0.3">
      <c r="B175" s="89"/>
      <c r="C175" s="90"/>
      <c r="D175" s="90"/>
      <c r="E175" s="90"/>
      <c r="F175" s="90"/>
      <c r="G175" s="258"/>
      <c r="H175" s="91"/>
      <c r="I175" s="480"/>
      <c r="J175" s="481"/>
      <c r="K175" s="480"/>
      <c r="L175" s="481"/>
      <c r="M175" s="480"/>
      <c r="N175" s="481"/>
      <c r="O175" s="480"/>
      <c r="P175" s="481"/>
      <c r="Q175" s="480"/>
      <c r="R175" s="481"/>
      <c r="S175" s="480"/>
      <c r="T175" s="481"/>
      <c r="U175" s="486"/>
      <c r="V175" s="487"/>
      <c r="W175" s="480"/>
      <c r="X175" s="481"/>
      <c r="Y175" s="486"/>
      <c r="Z175" s="487"/>
      <c r="AA175" s="480"/>
      <c r="AB175" s="481"/>
      <c r="AC175" s="486"/>
      <c r="AD175" s="487"/>
      <c r="AE175" s="480"/>
      <c r="AF175" s="481"/>
      <c r="AG175" s="486"/>
      <c r="AH175" s="487"/>
      <c r="AI175" s="486"/>
      <c r="AJ175" s="487"/>
      <c r="AK175" s="480"/>
      <c r="AL175" s="481"/>
      <c r="AM175" s="480"/>
      <c r="AN175" s="481"/>
      <c r="AO175" s="486"/>
      <c r="AP175" s="487"/>
      <c r="AQ175" s="480"/>
      <c r="AR175" s="481"/>
      <c r="AS175" s="480"/>
      <c r="AT175" s="481"/>
      <c r="AU175" s="480"/>
      <c r="AV175" s="481"/>
      <c r="AW175" s="480"/>
      <c r="AX175" s="481"/>
      <c r="AY175" s="480"/>
      <c r="AZ175" s="481"/>
      <c r="BA175" s="480"/>
      <c r="BB175" s="481"/>
      <c r="BC175" s="480"/>
      <c r="BD175" s="481"/>
      <c r="BE175" s="486"/>
      <c r="BF175" s="487"/>
      <c r="BG175" s="480"/>
      <c r="BH175" s="481"/>
      <c r="BI175" s="494"/>
      <c r="BJ175" s="495"/>
      <c r="BK175" s="486"/>
      <c r="BL175" s="487"/>
      <c r="BM175" s="480"/>
      <c r="BN175" s="481"/>
      <c r="BO175" s="486"/>
      <c r="BP175" s="487"/>
      <c r="BQ175" s="480"/>
      <c r="BR175" s="481"/>
      <c r="BS175" s="480"/>
      <c r="BT175" s="481"/>
    </row>
    <row r="176" spans="1:72" ht="31.5" customHeight="1" thickBot="1" x14ac:dyDescent="0.3">
      <c r="B176" s="294" t="s">
        <v>333</v>
      </c>
      <c r="C176" s="295"/>
      <c r="D176" s="295"/>
      <c r="E176" s="295"/>
      <c r="F176" s="295"/>
      <c r="G176" s="296"/>
      <c r="H176" s="234">
        <f>H166+H174+H175</f>
        <v>2094421331.5690231</v>
      </c>
      <c r="I176" s="474">
        <f>+I166</f>
        <v>329432176</v>
      </c>
      <c r="J176" s="475"/>
      <c r="K176" s="474">
        <f t="shared" ref="K176" si="260">+K166</f>
        <v>382204252</v>
      </c>
      <c r="L176" s="475"/>
      <c r="M176" s="474">
        <f t="shared" ref="M176" si="261">+M166</f>
        <v>391186188</v>
      </c>
      <c r="N176" s="475"/>
      <c r="O176" s="474">
        <f t="shared" ref="O176" si="262">+O166</f>
        <v>389319058</v>
      </c>
      <c r="P176" s="475"/>
      <c r="Q176" s="474">
        <f t="shared" ref="Q176" si="263">+Q166</f>
        <v>393467766</v>
      </c>
      <c r="R176" s="475"/>
      <c r="S176" s="474">
        <f t="shared" ref="S176" si="264">+S166</f>
        <v>389671610</v>
      </c>
      <c r="T176" s="475"/>
      <c r="U176" s="488">
        <f t="shared" ref="U176" si="265">+U166</f>
        <v>391995261</v>
      </c>
      <c r="V176" s="489"/>
      <c r="W176" s="474">
        <f t="shared" ref="W176" si="266">+W166</f>
        <v>380263721</v>
      </c>
      <c r="X176" s="475"/>
      <c r="Y176" s="488">
        <f t="shared" ref="Y176" si="267">+Y166</f>
        <v>395001333</v>
      </c>
      <c r="Z176" s="489"/>
      <c r="AA176" s="474">
        <f t="shared" ref="AA176" si="268">+AA166</f>
        <v>394422478</v>
      </c>
      <c r="AB176" s="475"/>
      <c r="AC176" s="488">
        <f t="shared" ref="AC176" si="269">+AC166</f>
        <v>364082689</v>
      </c>
      <c r="AD176" s="489"/>
      <c r="AE176" s="474">
        <f t="shared" ref="AE176" si="270">+AE166</f>
        <v>392440250</v>
      </c>
      <c r="AF176" s="475"/>
      <c r="AG176" s="488">
        <f t="shared" ref="AG176" si="271">+AG166</f>
        <v>389648956</v>
      </c>
      <c r="AH176" s="489"/>
      <c r="AI176" s="488">
        <f t="shared" ref="AI176" si="272">+AI166</f>
        <v>367079206</v>
      </c>
      <c r="AJ176" s="489"/>
      <c r="AK176" s="474">
        <f t="shared" ref="AK176" si="273">+AK166</f>
        <v>393538442</v>
      </c>
      <c r="AL176" s="475"/>
      <c r="AM176" s="474">
        <f t="shared" ref="AM176" si="274">+AM166</f>
        <v>390377127</v>
      </c>
      <c r="AN176" s="475"/>
      <c r="AO176" s="488">
        <f t="shared" ref="AO176" si="275">+AO166</f>
        <v>395676469</v>
      </c>
      <c r="AP176" s="489"/>
      <c r="AQ176" s="474">
        <f t="shared" ref="AQ176" si="276">+AQ166</f>
        <v>394344893</v>
      </c>
      <c r="AR176" s="475"/>
      <c r="AS176" s="474">
        <f t="shared" ref="AS176" si="277">+AS166</f>
        <v>387545488</v>
      </c>
      <c r="AT176" s="475"/>
      <c r="AU176" s="474">
        <f t="shared" ref="AU176" si="278">+AU166</f>
        <v>390150645</v>
      </c>
      <c r="AV176" s="475"/>
      <c r="AW176" s="474">
        <f t="shared" ref="AW176" si="279">+AW166</f>
        <v>396364245</v>
      </c>
      <c r="AX176" s="475"/>
      <c r="AY176" s="474">
        <f t="shared" ref="AY176" si="280">+AY166</f>
        <v>395110189</v>
      </c>
      <c r="AZ176" s="475"/>
      <c r="BA176" s="496">
        <f t="shared" ref="BA176" si="281">+BA166</f>
        <v>383702212</v>
      </c>
      <c r="BB176" s="497"/>
      <c r="BC176" s="496">
        <f t="shared" ref="BC176" si="282">+BC166</f>
        <v>399994269</v>
      </c>
      <c r="BD176" s="497"/>
      <c r="BE176" s="488">
        <f t="shared" ref="BE176" si="283">+BE166</f>
        <v>400895055</v>
      </c>
      <c r="BF176" s="489"/>
      <c r="BG176" s="474">
        <f t="shared" ref="BG176" si="284">+BG166</f>
        <v>395538970</v>
      </c>
      <c r="BH176" s="475"/>
      <c r="BI176" s="496">
        <f t="shared" ref="BI176" si="285">+BI166</f>
        <v>391331494</v>
      </c>
      <c r="BJ176" s="497"/>
      <c r="BK176" s="488"/>
      <c r="BL176" s="489"/>
      <c r="BM176" s="474">
        <f t="shared" ref="BM176" si="286">+BM166</f>
        <v>394665198</v>
      </c>
      <c r="BN176" s="475"/>
      <c r="BO176" s="488">
        <f t="shared" ref="BO176" si="287">+BO166</f>
        <v>390470091</v>
      </c>
      <c r="BP176" s="489"/>
      <c r="BQ176" s="474">
        <f t="shared" ref="BQ176:BS176" si="288">+BQ166</f>
        <v>390377127</v>
      </c>
      <c r="BR176" s="475"/>
      <c r="BS176" s="474">
        <f t="shared" si="288"/>
        <v>391821310</v>
      </c>
      <c r="BT176" s="475"/>
    </row>
    <row r="177" spans="2:72" ht="15.75" customHeight="1" x14ac:dyDescent="0.25">
      <c r="B177" s="1"/>
      <c r="C177" s="1"/>
      <c r="D177" s="1"/>
      <c r="E177" s="1"/>
      <c r="F177" s="1"/>
      <c r="G177" s="259"/>
      <c r="H177" s="63"/>
      <c r="I177" s="433" t="s">
        <v>465</v>
      </c>
      <c r="J177" s="434"/>
      <c r="K177" s="433" t="s">
        <v>465</v>
      </c>
      <c r="L177" s="434"/>
      <c r="M177" s="433" t="s">
        <v>465</v>
      </c>
      <c r="N177" s="434"/>
      <c r="O177" s="433" t="s">
        <v>465</v>
      </c>
      <c r="P177" s="434"/>
      <c r="Q177" s="433" t="s">
        <v>465</v>
      </c>
      <c r="R177" s="434"/>
      <c r="S177" s="433" t="s">
        <v>465</v>
      </c>
      <c r="T177" s="434"/>
      <c r="U177" s="429" t="s">
        <v>465</v>
      </c>
      <c r="V177" s="430"/>
      <c r="W177" s="433" t="s">
        <v>465</v>
      </c>
      <c r="X177" s="434"/>
      <c r="Y177" s="429" t="s">
        <v>465</v>
      </c>
      <c r="Z177" s="430"/>
      <c r="AA177" s="433" t="s">
        <v>465</v>
      </c>
      <c r="AB177" s="434"/>
      <c r="AC177" s="429" t="s">
        <v>465</v>
      </c>
      <c r="AD177" s="430"/>
      <c r="AE177" s="433" t="s">
        <v>465</v>
      </c>
      <c r="AF177" s="434"/>
      <c r="AG177" s="429" t="s">
        <v>465</v>
      </c>
      <c r="AH177" s="430"/>
      <c r="AI177" s="429" t="s">
        <v>465</v>
      </c>
      <c r="AJ177" s="430"/>
      <c r="AK177" s="433" t="s">
        <v>465</v>
      </c>
      <c r="AL177" s="434"/>
      <c r="AM177" s="433" t="s">
        <v>465</v>
      </c>
      <c r="AN177" s="434"/>
      <c r="AO177" s="429" t="s">
        <v>465</v>
      </c>
      <c r="AP177" s="430"/>
      <c r="AQ177" s="433" t="s">
        <v>465</v>
      </c>
      <c r="AR177" s="434"/>
      <c r="AS177" s="433" t="s">
        <v>465</v>
      </c>
      <c r="AT177" s="434"/>
      <c r="AU177" s="433" t="s">
        <v>465</v>
      </c>
      <c r="AV177" s="434"/>
      <c r="AW177" s="433" t="s">
        <v>465</v>
      </c>
      <c r="AX177" s="434"/>
      <c r="AY177" s="433" t="s">
        <v>465</v>
      </c>
      <c r="AZ177" s="434"/>
      <c r="BA177" s="433" t="s">
        <v>465</v>
      </c>
      <c r="BB177" s="434"/>
      <c r="BC177" s="433" t="s">
        <v>465</v>
      </c>
      <c r="BD177" s="434"/>
      <c r="BE177" s="429" t="s">
        <v>465</v>
      </c>
      <c r="BF177" s="430"/>
      <c r="BG177" s="433" t="s">
        <v>465</v>
      </c>
      <c r="BH177" s="434"/>
      <c r="BI177" s="433" t="s">
        <v>465</v>
      </c>
      <c r="BJ177" s="434"/>
      <c r="BK177" s="429" t="s">
        <v>465</v>
      </c>
      <c r="BL177" s="430"/>
      <c r="BM177" s="433" t="s">
        <v>465</v>
      </c>
      <c r="BN177" s="434"/>
      <c r="BO177" s="429" t="s">
        <v>465</v>
      </c>
      <c r="BP177" s="430"/>
      <c r="BQ177" s="433" t="s">
        <v>465</v>
      </c>
      <c r="BR177" s="434"/>
      <c r="BS177" s="433" t="s">
        <v>465</v>
      </c>
      <c r="BT177" s="434"/>
    </row>
    <row r="178" spans="2:72" ht="15.75" customHeight="1" thickBot="1" x14ac:dyDescent="0.3">
      <c r="I178" s="435"/>
      <c r="J178" s="436"/>
      <c r="K178" s="435"/>
      <c r="L178" s="436"/>
      <c r="M178" s="435"/>
      <c r="N178" s="436"/>
      <c r="O178" s="435"/>
      <c r="P178" s="436"/>
      <c r="Q178" s="435"/>
      <c r="R178" s="436"/>
      <c r="S178" s="435"/>
      <c r="T178" s="436"/>
      <c r="U178" s="431"/>
      <c r="V178" s="432"/>
      <c r="W178" s="435"/>
      <c r="X178" s="436"/>
      <c r="Y178" s="431"/>
      <c r="Z178" s="432"/>
      <c r="AA178" s="435"/>
      <c r="AB178" s="436"/>
      <c r="AC178" s="431"/>
      <c r="AD178" s="432"/>
      <c r="AE178" s="435"/>
      <c r="AF178" s="436"/>
      <c r="AG178" s="431"/>
      <c r="AH178" s="432"/>
      <c r="AI178" s="431"/>
      <c r="AJ178" s="432"/>
      <c r="AK178" s="435"/>
      <c r="AL178" s="436"/>
      <c r="AM178" s="435"/>
      <c r="AN178" s="436"/>
      <c r="AO178" s="431"/>
      <c r="AP178" s="432"/>
      <c r="AQ178" s="435"/>
      <c r="AR178" s="436"/>
      <c r="AS178" s="435"/>
      <c r="AT178" s="436"/>
      <c r="AU178" s="435"/>
      <c r="AV178" s="436"/>
      <c r="AW178" s="435"/>
      <c r="AX178" s="436"/>
      <c r="AY178" s="435"/>
      <c r="AZ178" s="436"/>
      <c r="BA178" s="435"/>
      <c r="BB178" s="436"/>
      <c r="BC178" s="435"/>
      <c r="BD178" s="436"/>
      <c r="BE178" s="431"/>
      <c r="BF178" s="432"/>
      <c r="BG178" s="435"/>
      <c r="BH178" s="436"/>
      <c r="BI178" s="435"/>
      <c r="BJ178" s="436"/>
      <c r="BK178" s="431"/>
      <c r="BL178" s="432"/>
      <c r="BM178" s="435"/>
      <c r="BN178" s="436"/>
      <c r="BO178" s="431"/>
      <c r="BP178" s="432"/>
      <c r="BQ178" s="435"/>
      <c r="BR178" s="436"/>
      <c r="BS178" s="435"/>
      <c r="BT178" s="436"/>
    </row>
    <row r="179" spans="2:72" ht="15.75" customHeight="1" x14ac:dyDescent="0.25">
      <c r="I179" s="420" t="s">
        <v>427</v>
      </c>
      <c r="J179" s="421"/>
      <c r="K179" s="428" t="s">
        <v>466</v>
      </c>
      <c r="L179" s="437"/>
      <c r="M179" s="420" t="s">
        <v>427</v>
      </c>
      <c r="N179" s="421"/>
      <c r="O179" s="420" t="s">
        <v>427</v>
      </c>
      <c r="P179" s="421"/>
      <c r="Q179" s="420" t="s">
        <v>427</v>
      </c>
      <c r="R179" s="421"/>
      <c r="S179" s="420" t="s">
        <v>471</v>
      </c>
      <c r="T179" s="421"/>
      <c r="U179" s="424" t="s">
        <v>472</v>
      </c>
      <c r="V179" s="425"/>
      <c r="W179" s="420" t="s">
        <v>427</v>
      </c>
      <c r="X179" s="421"/>
      <c r="Y179" s="424" t="s">
        <v>467</v>
      </c>
      <c r="Z179" s="425"/>
      <c r="AA179" s="420" t="s">
        <v>427</v>
      </c>
      <c r="AB179" s="421"/>
      <c r="AC179" s="424" t="s">
        <v>472</v>
      </c>
      <c r="AD179" s="425"/>
      <c r="AE179" s="420" t="s">
        <v>427</v>
      </c>
      <c r="AF179" s="421"/>
      <c r="AG179" s="424" t="s">
        <v>467</v>
      </c>
      <c r="AH179" s="425"/>
      <c r="AI179" s="424" t="s">
        <v>467</v>
      </c>
      <c r="AJ179" s="425"/>
      <c r="AK179" s="420" t="s">
        <v>427</v>
      </c>
      <c r="AL179" s="421"/>
      <c r="AM179" s="420" t="s">
        <v>427</v>
      </c>
      <c r="AN179" s="421"/>
      <c r="AO179" s="424" t="s">
        <v>467</v>
      </c>
      <c r="AP179" s="425"/>
      <c r="AQ179" s="420" t="s">
        <v>427</v>
      </c>
      <c r="AR179" s="421"/>
      <c r="AS179" s="420" t="s">
        <v>427</v>
      </c>
      <c r="AT179" s="421"/>
      <c r="AU179" s="420" t="s">
        <v>427</v>
      </c>
      <c r="AV179" s="421"/>
      <c r="AW179" s="420" t="s">
        <v>427</v>
      </c>
      <c r="AX179" s="421"/>
      <c r="AY179" s="420" t="s">
        <v>427</v>
      </c>
      <c r="AZ179" s="421"/>
      <c r="BA179" s="420" t="s">
        <v>427</v>
      </c>
      <c r="BB179" s="421"/>
      <c r="BC179" s="420" t="s">
        <v>427</v>
      </c>
      <c r="BD179" s="421"/>
      <c r="BE179" s="424" t="s">
        <v>467</v>
      </c>
      <c r="BF179" s="425"/>
      <c r="BG179" s="420" t="s">
        <v>427</v>
      </c>
      <c r="BH179" s="421"/>
      <c r="BI179" s="420" t="s">
        <v>427</v>
      </c>
      <c r="BJ179" s="421"/>
      <c r="BK179" s="424" t="s">
        <v>468</v>
      </c>
      <c r="BL179" s="425"/>
      <c r="BM179" s="420" t="s">
        <v>427</v>
      </c>
      <c r="BN179" s="421"/>
      <c r="BO179" s="424" t="s">
        <v>469</v>
      </c>
      <c r="BP179" s="560"/>
      <c r="BQ179" s="420" t="s">
        <v>427</v>
      </c>
      <c r="BR179" s="421"/>
      <c r="BS179" s="420" t="s">
        <v>427</v>
      </c>
      <c r="BT179" s="421"/>
    </row>
    <row r="180" spans="2:72" ht="15.75" customHeight="1" x14ac:dyDescent="0.25">
      <c r="D180" s="5"/>
      <c r="I180" s="420"/>
      <c r="J180" s="421"/>
      <c r="K180" s="428"/>
      <c r="L180" s="437"/>
      <c r="M180" s="420"/>
      <c r="N180" s="421"/>
      <c r="O180" s="420"/>
      <c r="P180" s="421"/>
      <c r="Q180" s="420"/>
      <c r="R180" s="421"/>
      <c r="S180" s="420"/>
      <c r="T180" s="421"/>
      <c r="U180" s="424"/>
      <c r="V180" s="425"/>
      <c r="W180" s="420"/>
      <c r="X180" s="421"/>
      <c r="Y180" s="424"/>
      <c r="Z180" s="425"/>
      <c r="AA180" s="420"/>
      <c r="AB180" s="421"/>
      <c r="AC180" s="424"/>
      <c r="AD180" s="425"/>
      <c r="AE180" s="420"/>
      <c r="AF180" s="421"/>
      <c r="AG180" s="424"/>
      <c r="AH180" s="425"/>
      <c r="AI180" s="424"/>
      <c r="AJ180" s="425"/>
      <c r="AK180" s="420"/>
      <c r="AL180" s="421"/>
      <c r="AM180" s="420"/>
      <c r="AN180" s="421"/>
      <c r="AO180" s="424"/>
      <c r="AP180" s="425"/>
      <c r="AQ180" s="420"/>
      <c r="AR180" s="421"/>
      <c r="AS180" s="420"/>
      <c r="AT180" s="421"/>
      <c r="AU180" s="420"/>
      <c r="AV180" s="421"/>
      <c r="AW180" s="420"/>
      <c r="AX180" s="421"/>
      <c r="AY180" s="420"/>
      <c r="AZ180" s="421"/>
      <c r="BA180" s="420"/>
      <c r="BB180" s="421"/>
      <c r="BC180" s="420"/>
      <c r="BD180" s="421"/>
      <c r="BE180" s="424"/>
      <c r="BF180" s="425"/>
      <c r="BG180" s="420"/>
      <c r="BH180" s="421"/>
      <c r="BI180" s="420"/>
      <c r="BJ180" s="421"/>
      <c r="BK180" s="424"/>
      <c r="BL180" s="425"/>
      <c r="BM180" s="420"/>
      <c r="BN180" s="421"/>
      <c r="BO180" s="561"/>
      <c r="BP180" s="560"/>
      <c r="BQ180" s="420"/>
      <c r="BR180" s="421"/>
      <c r="BS180" s="420"/>
      <c r="BT180" s="421"/>
    </row>
    <row r="181" spans="2:72" ht="15.75" customHeight="1" x14ac:dyDescent="0.25">
      <c r="D181" s="5"/>
      <c r="I181" s="420"/>
      <c r="J181" s="421"/>
      <c r="K181" s="428"/>
      <c r="L181" s="437"/>
      <c r="M181" s="420"/>
      <c r="N181" s="421"/>
      <c r="O181" s="420"/>
      <c r="P181" s="421"/>
      <c r="Q181" s="420"/>
      <c r="R181" s="421"/>
      <c r="S181" s="420"/>
      <c r="T181" s="421"/>
      <c r="U181" s="424"/>
      <c r="V181" s="425"/>
      <c r="W181" s="420"/>
      <c r="X181" s="421"/>
      <c r="Y181" s="424"/>
      <c r="Z181" s="425"/>
      <c r="AA181" s="420"/>
      <c r="AB181" s="421"/>
      <c r="AC181" s="424"/>
      <c r="AD181" s="425"/>
      <c r="AE181" s="420"/>
      <c r="AF181" s="421"/>
      <c r="AG181" s="424"/>
      <c r="AH181" s="425"/>
      <c r="AI181" s="424"/>
      <c r="AJ181" s="425"/>
      <c r="AK181" s="420"/>
      <c r="AL181" s="421"/>
      <c r="AM181" s="420"/>
      <c r="AN181" s="421"/>
      <c r="AO181" s="424"/>
      <c r="AP181" s="425"/>
      <c r="AQ181" s="420"/>
      <c r="AR181" s="421"/>
      <c r="AS181" s="420"/>
      <c r="AT181" s="421"/>
      <c r="AU181" s="420"/>
      <c r="AV181" s="421"/>
      <c r="AW181" s="420"/>
      <c r="AX181" s="421"/>
      <c r="AY181" s="420"/>
      <c r="AZ181" s="421"/>
      <c r="BA181" s="420"/>
      <c r="BB181" s="421"/>
      <c r="BC181" s="420"/>
      <c r="BD181" s="421"/>
      <c r="BE181" s="424"/>
      <c r="BF181" s="425"/>
      <c r="BG181" s="420"/>
      <c r="BH181" s="421"/>
      <c r="BI181" s="420"/>
      <c r="BJ181" s="421"/>
      <c r="BK181" s="424"/>
      <c r="BL181" s="425"/>
      <c r="BM181" s="420"/>
      <c r="BN181" s="421"/>
      <c r="BO181" s="561"/>
      <c r="BP181" s="560"/>
      <c r="BQ181" s="420"/>
      <c r="BR181" s="421"/>
      <c r="BS181" s="420"/>
      <c r="BT181" s="421"/>
    </row>
    <row r="182" spans="2:72" ht="15.75" customHeight="1" x14ac:dyDescent="0.25">
      <c r="I182" s="420"/>
      <c r="J182" s="421"/>
      <c r="K182" s="428"/>
      <c r="L182" s="437"/>
      <c r="M182" s="420"/>
      <c r="N182" s="421"/>
      <c r="O182" s="420"/>
      <c r="P182" s="421"/>
      <c r="Q182" s="420"/>
      <c r="R182" s="421"/>
      <c r="S182" s="420"/>
      <c r="T182" s="421"/>
      <c r="U182" s="424"/>
      <c r="V182" s="425"/>
      <c r="W182" s="420"/>
      <c r="X182" s="421"/>
      <c r="Y182" s="424"/>
      <c r="Z182" s="425"/>
      <c r="AA182" s="420"/>
      <c r="AB182" s="421"/>
      <c r="AC182" s="424"/>
      <c r="AD182" s="425"/>
      <c r="AE182" s="420"/>
      <c r="AF182" s="421"/>
      <c r="AG182" s="424"/>
      <c r="AH182" s="425"/>
      <c r="AI182" s="424"/>
      <c r="AJ182" s="425"/>
      <c r="AK182" s="420"/>
      <c r="AL182" s="421"/>
      <c r="AM182" s="420"/>
      <c r="AN182" s="421"/>
      <c r="AO182" s="424"/>
      <c r="AP182" s="425"/>
      <c r="AQ182" s="420"/>
      <c r="AR182" s="421"/>
      <c r="AS182" s="420"/>
      <c r="AT182" s="421"/>
      <c r="AU182" s="420"/>
      <c r="AV182" s="421"/>
      <c r="AW182" s="420"/>
      <c r="AX182" s="421"/>
      <c r="AY182" s="420"/>
      <c r="AZ182" s="421"/>
      <c r="BA182" s="420"/>
      <c r="BB182" s="421"/>
      <c r="BC182" s="420"/>
      <c r="BD182" s="421"/>
      <c r="BE182" s="424"/>
      <c r="BF182" s="425"/>
      <c r="BG182" s="420"/>
      <c r="BH182" s="421"/>
      <c r="BI182" s="420"/>
      <c r="BJ182" s="421"/>
      <c r="BK182" s="424"/>
      <c r="BL182" s="425"/>
      <c r="BM182" s="420"/>
      <c r="BN182" s="421"/>
      <c r="BO182" s="561"/>
      <c r="BP182" s="560"/>
      <c r="BQ182" s="420"/>
      <c r="BR182" s="421"/>
      <c r="BS182" s="420"/>
      <c r="BT182" s="421"/>
    </row>
    <row r="183" spans="2:72" ht="15.75" customHeight="1" x14ac:dyDescent="0.25">
      <c r="I183" s="420"/>
      <c r="J183" s="421"/>
      <c r="K183" s="428"/>
      <c r="L183" s="437"/>
      <c r="M183" s="420"/>
      <c r="N183" s="421"/>
      <c r="O183" s="420"/>
      <c r="P183" s="421"/>
      <c r="Q183" s="420"/>
      <c r="R183" s="421"/>
      <c r="S183" s="420"/>
      <c r="T183" s="421"/>
      <c r="U183" s="424"/>
      <c r="V183" s="425"/>
      <c r="W183" s="420"/>
      <c r="X183" s="421"/>
      <c r="Y183" s="424"/>
      <c r="Z183" s="425"/>
      <c r="AA183" s="420"/>
      <c r="AB183" s="421"/>
      <c r="AC183" s="424"/>
      <c r="AD183" s="425"/>
      <c r="AE183" s="420"/>
      <c r="AF183" s="421"/>
      <c r="AG183" s="424"/>
      <c r="AH183" s="425"/>
      <c r="AI183" s="424"/>
      <c r="AJ183" s="425"/>
      <c r="AK183" s="420"/>
      <c r="AL183" s="421"/>
      <c r="AM183" s="420"/>
      <c r="AN183" s="421"/>
      <c r="AO183" s="424"/>
      <c r="AP183" s="425"/>
      <c r="AQ183" s="420"/>
      <c r="AR183" s="421"/>
      <c r="AS183" s="420"/>
      <c r="AT183" s="421"/>
      <c r="AU183" s="420"/>
      <c r="AV183" s="421"/>
      <c r="AW183" s="420"/>
      <c r="AX183" s="421"/>
      <c r="AY183" s="420"/>
      <c r="AZ183" s="421"/>
      <c r="BA183" s="420"/>
      <c r="BB183" s="421"/>
      <c r="BC183" s="420"/>
      <c r="BD183" s="421"/>
      <c r="BE183" s="424"/>
      <c r="BF183" s="425"/>
      <c r="BG183" s="420"/>
      <c r="BH183" s="421"/>
      <c r="BI183" s="420"/>
      <c r="BJ183" s="421"/>
      <c r="BK183" s="424"/>
      <c r="BL183" s="425"/>
      <c r="BM183" s="420"/>
      <c r="BN183" s="421"/>
      <c r="BO183" s="561"/>
      <c r="BP183" s="560"/>
      <c r="BQ183" s="420"/>
      <c r="BR183" s="421"/>
      <c r="BS183" s="420"/>
      <c r="BT183" s="421"/>
    </row>
    <row r="184" spans="2:72" ht="15.75" customHeight="1" x14ac:dyDescent="0.25">
      <c r="I184" s="420"/>
      <c r="J184" s="421"/>
      <c r="K184" s="428"/>
      <c r="L184" s="437"/>
      <c r="M184" s="420"/>
      <c r="N184" s="421"/>
      <c r="O184" s="420"/>
      <c r="P184" s="421"/>
      <c r="Q184" s="420"/>
      <c r="R184" s="421"/>
      <c r="S184" s="420"/>
      <c r="T184" s="421"/>
      <c r="U184" s="424"/>
      <c r="V184" s="425"/>
      <c r="W184" s="420"/>
      <c r="X184" s="421"/>
      <c r="Y184" s="424"/>
      <c r="Z184" s="425"/>
      <c r="AA184" s="420"/>
      <c r="AB184" s="421"/>
      <c r="AC184" s="424"/>
      <c r="AD184" s="425"/>
      <c r="AE184" s="420"/>
      <c r="AF184" s="421"/>
      <c r="AG184" s="424"/>
      <c r="AH184" s="425"/>
      <c r="AI184" s="424"/>
      <c r="AJ184" s="425"/>
      <c r="AK184" s="420"/>
      <c r="AL184" s="421"/>
      <c r="AM184" s="420"/>
      <c r="AN184" s="421"/>
      <c r="AO184" s="424"/>
      <c r="AP184" s="425"/>
      <c r="AQ184" s="420"/>
      <c r="AR184" s="421"/>
      <c r="AS184" s="420"/>
      <c r="AT184" s="421"/>
      <c r="AU184" s="420"/>
      <c r="AV184" s="421"/>
      <c r="AW184" s="420"/>
      <c r="AX184" s="421"/>
      <c r="AY184" s="420"/>
      <c r="AZ184" s="421"/>
      <c r="BA184" s="420"/>
      <c r="BB184" s="421"/>
      <c r="BC184" s="420"/>
      <c r="BD184" s="421"/>
      <c r="BE184" s="424"/>
      <c r="BF184" s="425"/>
      <c r="BG184" s="420"/>
      <c r="BH184" s="421"/>
      <c r="BI184" s="420"/>
      <c r="BJ184" s="421"/>
      <c r="BK184" s="424"/>
      <c r="BL184" s="425"/>
      <c r="BM184" s="420"/>
      <c r="BN184" s="421"/>
      <c r="BO184" s="561"/>
      <c r="BP184" s="560"/>
      <c r="BQ184" s="420"/>
      <c r="BR184" s="421"/>
      <c r="BS184" s="420"/>
      <c r="BT184" s="421"/>
    </row>
    <row r="185" spans="2:72" ht="15.75" customHeight="1" x14ac:dyDescent="0.25">
      <c r="I185" s="420"/>
      <c r="J185" s="421"/>
      <c r="K185" s="428"/>
      <c r="L185" s="437"/>
      <c r="M185" s="420"/>
      <c r="N185" s="421"/>
      <c r="O185" s="420"/>
      <c r="P185" s="421"/>
      <c r="Q185" s="420"/>
      <c r="R185" s="421"/>
      <c r="S185" s="420"/>
      <c r="T185" s="421"/>
      <c r="U185" s="424"/>
      <c r="V185" s="425"/>
      <c r="W185" s="420"/>
      <c r="X185" s="421"/>
      <c r="Y185" s="424"/>
      <c r="Z185" s="425"/>
      <c r="AA185" s="420"/>
      <c r="AB185" s="421"/>
      <c r="AC185" s="424"/>
      <c r="AD185" s="425"/>
      <c r="AE185" s="420"/>
      <c r="AF185" s="421"/>
      <c r="AG185" s="424"/>
      <c r="AH185" s="425"/>
      <c r="AI185" s="424"/>
      <c r="AJ185" s="425"/>
      <c r="AK185" s="420"/>
      <c r="AL185" s="421"/>
      <c r="AM185" s="420"/>
      <c r="AN185" s="421"/>
      <c r="AO185" s="424"/>
      <c r="AP185" s="425"/>
      <c r="AQ185" s="420"/>
      <c r="AR185" s="421"/>
      <c r="AS185" s="420"/>
      <c r="AT185" s="421"/>
      <c r="AU185" s="420"/>
      <c r="AV185" s="421"/>
      <c r="AW185" s="420"/>
      <c r="AX185" s="421"/>
      <c r="AY185" s="420"/>
      <c r="AZ185" s="421"/>
      <c r="BA185" s="420"/>
      <c r="BB185" s="421"/>
      <c r="BC185" s="420"/>
      <c r="BD185" s="421"/>
      <c r="BE185" s="424"/>
      <c r="BF185" s="425"/>
      <c r="BG185" s="420"/>
      <c r="BH185" s="421"/>
      <c r="BI185" s="420"/>
      <c r="BJ185" s="421"/>
      <c r="BK185" s="424"/>
      <c r="BL185" s="425"/>
      <c r="BM185" s="420"/>
      <c r="BN185" s="421"/>
      <c r="BO185" s="561"/>
      <c r="BP185" s="560"/>
      <c r="BQ185" s="420"/>
      <c r="BR185" s="421"/>
      <c r="BS185" s="420"/>
      <c r="BT185" s="421"/>
    </row>
    <row r="186" spans="2:72" ht="15.75" customHeight="1" x14ac:dyDescent="0.25">
      <c r="I186" s="420"/>
      <c r="J186" s="421"/>
      <c r="K186" s="428"/>
      <c r="L186" s="437"/>
      <c r="M186" s="420"/>
      <c r="N186" s="421"/>
      <c r="O186" s="420"/>
      <c r="P186" s="421"/>
      <c r="Q186" s="420"/>
      <c r="R186" s="421"/>
      <c r="S186" s="420"/>
      <c r="T186" s="421"/>
      <c r="U186" s="424"/>
      <c r="V186" s="425"/>
      <c r="W186" s="420"/>
      <c r="X186" s="421"/>
      <c r="Y186" s="424"/>
      <c r="Z186" s="425"/>
      <c r="AA186" s="420"/>
      <c r="AB186" s="421"/>
      <c r="AC186" s="424"/>
      <c r="AD186" s="425"/>
      <c r="AE186" s="420"/>
      <c r="AF186" s="421"/>
      <c r="AG186" s="424"/>
      <c r="AH186" s="425"/>
      <c r="AI186" s="424"/>
      <c r="AJ186" s="425"/>
      <c r="AK186" s="420"/>
      <c r="AL186" s="421"/>
      <c r="AM186" s="420"/>
      <c r="AN186" s="421"/>
      <c r="AO186" s="424"/>
      <c r="AP186" s="425"/>
      <c r="AQ186" s="420"/>
      <c r="AR186" s="421"/>
      <c r="AS186" s="420"/>
      <c r="AT186" s="421"/>
      <c r="AU186" s="420"/>
      <c r="AV186" s="421"/>
      <c r="AW186" s="420"/>
      <c r="AX186" s="421"/>
      <c r="AY186" s="420"/>
      <c r="AZ186" s="421"/>
      <c r="BA186" s="420"/>
      <c r="BB186" s="421"/>
      <c r="BC186" s="420"/>
      <c r="BD186" s="421"/>
      <c r="BE186" s="424"/>
      <c r="BF186" s="425"/>
      <c r="BG186" s="420"/>
      <c r="BH186" s="421"/>
      <c r="BI186" s="420"/>
      <c r="BJ186" s="421"/>
      <c r="BK186" s="424"/>
      <c r="BL186" s="425"/>
      <c r="BM186" s="420"/>
      <c r="BN186" s="421"/>
      <c r="BO186" s="561"/>
      <c r="BP186" s="560"/>
      <c r="BQ186" s="420"/>
      <c r="BR186" s="421"/>
      <c r="BS186" s="420"/>
      <c r="BT186" s="421"/>
    </row>
    <row r="187" spans="2:72" ht="182.25" customHeight="1" thickBot="1" x14ac:dyDescent="0.3">
      <c r="I187" s="422"/>
      <c r="J187" s="423"/>
      <c r="K187" s="438"/>
      <c r="L187" s="439"/>
      <c r="M187" s="422"/>
      <c r="N187" s="423"/>
      <c r="O187" s="422"/>
      <c r="P187" s="423"/>
      <c r="Q187" s="422"/>
      <c r="R187" s="423"/>
      <c r="S187" s="422"/>
      <c r="T187" s="423"/>
      <c r="U187" s="426"/>
      <c r="V187" s="427"/>
      <c r="W187" s="422"/>
      <c r="X187" s="423"/>
      <c r="Y187" s="426"/>
      <c r="Z187" s="427"/>
      <c r="AA187" s="422"/>
      <c r="AB187" s="423"/>
      <c r="AC187" s="426"/>
      <c r="AD187" s="427"/>
      <c r="AE187" s="422"/>
      <c r="AF187" s="423"/>
      <c r="AG187" s="426"/>
      <c r="AH187" s="427"/>
      <c r="AI187" s="426"/>
      <c r="AJ187" s="427"/>
      <c r="AK187" s="422"/>
      <c r="AL187" s="423"/>
      <c r="AM187" s="422"/>
      <c r="AN187" s="423"/>
      <c r="AO187" s="426"/>
      <c r="AP187" s="427"/>
      <c r="AQ187" s="422"/>
      <c r="AR187" s="423"/>
      <c r="AS187" s="422"/>
      <c r="AT187" s="423"/>
      <c r="AU187" s="422"/>
      <c r="AV187" s="423"/>
      <c r="AW187" s="422"/>
      <c r="AX187" s="423"/>
      <c r="AY187" s="422"/>
      <c r="AZ187" s="423"/>
      <c r="BA187" s="422"/>
      <c r="BB187" s="423"/>
      <c r="BC187" s="422"/>
      <c r="BD187" s="423"/>
      <c r="BE187" s="426"/>
      <c r="BF187" s="427"/>
      <c r="BG187" s="422"/>
      <c r="BH187" s="423"/>
      <c r="BI187" s="422"/>
      <c r="BJ187" s="423"/>
      <c r="BK187" s="426"/>
      <c r="BL187" s="427"/>
      <c r="BM187" s="422"/>
      <c r="BN187" s="423"/>
      <c r="BO187" s="562"/>
      <c r="BP187" s="563"/>
      <c r="BQ187" s="422"/>
      <c r="BR187" s="423"/>
      <c r="BS187" s="422"/>
      <c r="BT187" s="423"/>
    </row>
  </sheetData>
  <mergeCells count="299">
    <mergeCell ref="BS2:BT2"/>
    <mergeCell ref="BG2:BH2"/>
    <mergeCell ref="BI2:BJ2"/>
    <mergeCell ref="BK2:BL2"/>
    <mergeCell ref="BM2:BN2"/>
    <mergeCell ref="BO2:BP2"/>
    <mergeCell ref="BC2:BD2"/>
    <mergeCell ref="BE2:BF2"/>
    <mergeCell ref="AO2:AP2"/>
    <mergeCell ref="AQ2:AR2"/>
    <mergeCell ref="AS2:AT2"/>
    <mergeCell ref="AU2:AV2"/>
    <mergeCell ref="AW2:AX2"/>
    <mergeCell ref="BQ2:BR2"/>
    <mergeCell ref="Y2:Z2"/>
    <mergeCell ref="AA2:AB2"/>
    <mergeCell ref="AC2:AD2"/>
    <mergeCell ref="BQ176:BR176"/>
    <mergeCell ref="BS176:BT176"/>
    <mergeCell ref="B1:H2"/>
    <mergeCell ref="I2:J2"/>
    <mergeCell ref="K2:L2"/>
    <mergeCell ref="M2:N2"/>
    <mergeCell ref="O2:P2"/>
    <mergeCell ref="Q2:R2"/>
    <mergeCell ref="S2:T2"/>
    <mergeCell ref="U2:V2"/>
    <mergeCell ref="W2:X2"/>
    <mergeCell ref="BI176:BJ176"/>
    <mergeCell ref="BK176:BL176"/>
    <mergeCell ref="BM176:BN176"/>
    <mergeCell ref="AK2:AL2"/>
    <mergeCell ref="AM2:AN2"/>
    <mergeCell ref="AE2:AF2"/>
    <mergeCell ref="AG2:AH2"/>
    <mergeCell ref="AI2:AJ2"/>
    <mergeCell ref="AY2:AZ2"/>
    <mergeCell ref="BA2:BB2"/>
    <mergeCell ref="BQ173:BR175"/>
    <mergeCell ref="BS173:BT175"/>
    <mergeCell ref="AE173:AF175"/>
    <mergeCell ref="AG173:AH175"/>
    <mergeCell ref="AI173:AJ175"/>
    <mergeCell ref="AK176:AL176"/>
    <mergeCell ref="AM176:AN176"/>
    <mergeCell ref="AO176:AP176"/>
    <mergeCell ref="AE176:AF176"/>
    <mergeCell ref="AG176:AH176"/>
    <mergeCell ref="AI176:AJ176"/>
    <mergeCell ref="BO176:BP176"/>
    <mergeCell ref="BA176:BB176"/>
    <mergeCell ref="BC176:BD176"/>
    <mergeCell ref="BE176:BF176"/>
    <mergeCell ref="BG176:BH176"/>
    <mergeCell ref="AQ176:AR176"/>
    <mergeCell ref="AS176:AT176"/>
    <mergeCell ref="AU176:AV176"/>
    <mergeCell ref="AW176:AX176"/>
    <mergeCell ref="AY176:AZ176"/>
    <mergeCell ref="I173:J175"/>
    <mergeCell ref="U173:V175"/>
    <mergeCell ref="W173:X175"/>
    <mergeCell ref="BS6:BS10"/>
    <mergeCell ref="BT6:BT10"/>
    <mergeCell ref="BQ6:BQ10"/>
    <mergeCell ref="BR6:BR10"/>
    <mergeCell ref="BL6:BL10"/>
    <mergeCell ref="BM6:BM10"/>
    <mergeCell ref="BG173:BH175"/>
    <mergeCell ref="BI173:BJ175"/>
    <mergeCell ref="BK173:BL175"/>
    <mergeCell ref="BM173:BN175"/>
    <mergeCell ref="BO173:BP175"/>
    <mergeCell ref="AY173:AZ175"/>
    <mergeCell ref="BA173:BB175"/>
    <mergeCell ref="BC173:BD175"/>
    <mergeCell ref="BE173:BF175"/>
    <mergeCell ref="BC6:BC10"/>
    <mergeCell ref="AT6:AT10"/>
    <mergeCell ref="AU6:AU10"/>
    <mergeCell ref="AV6:AV10"/>
    <mergeCell ref="AW6:AW10"/>
    <mergeCell ref="AX6:AX10"/>
    <mergeCell ref="BN6:BN10"/>
    <mergeCell ref="BO6:BO10"/>
    <mergeCell ref="BP6:BP10"/>
    <mergeCell ref="BG6:BG10"/>
    <mergeCell ref="BH6:BH10"/>
    <mergeCell ref="BI6:BI10"/>
    <mergeCell ref="BJ6:BJ10"/>
    <mergeCell ref="BK6:BK10"/>
    <mergeCell ref="BD6:BD10"/>
    <mergeCell ref="BE6:BE10"/>
    <mergeCell ref="BF6:BF10"/>
    <mergeCell ref="AR6:AR10"/>
    <mergeCell ref="AS6:AS10"/>
    <mergeCell ref="AL6:AL10"/>
    <mergeCell ref="AM6:AM10"/>
    <mergeCell ref="AN6:AN10"/>
    <mergeCell ref="AY6:AY10"/>
    <mergeCell ref="AZ6:AZ10"/>
    <mergeCell ref="BA6:BA10"/>
    <mergeCell ref="BB6:BB10"/>
    <mergeCell ref="BQ3:BR3"/>
    <mergeCell ref="BS3:BT3"/>
    <mergeCell ref="AE3:AF3"/>
    <mergeCell ref="AG3:AH3"/>
    <mergeCell ref="AI3:AJ3"/>
    <mergeCell ref="Y3:Z3"/>
    <mergeCell ref="AA3:AB3"/>
    <mergeCell ref="AC3:AD3"/>
    <mergeCell ref="Y6:Y10"/>
    <mergeCell ref="Z6:Z10"/>
    <mergeCell ref="AA6:AA10"/>
    <mergeCell ref="AB6:AB10"/>
    <mergeCell ref="AE6:AE10"/>
    <mergeCell ref="AC6:AC10"/>
    <mergeCell ref="AD6:AD10"/>
    <mergeCell ref="AK6:AK10"/>
    <mergeCell ref="AF6:AF10"/>
    <mergeCell ref="AG6:AG10"/>
    <mergeCell ref="AH6:AH10"/>
    <mergeCell ref="AI6:AI10"/>
    <mergeCell ref="AJ6:AJ10"/>
    <mergeCell ref="AO6:AO10"/>
    <mergeCell ref="AP6:AP10"/>
    <mergeCell ref="AQ6:AQ10"/>
    <mergeCell ref="AK3:AL3"/>
    <mergeCell ref="AM3:AN3"/>
    <mergeCell ref="K6:K10"/>
    <mergeCell ref="L6:L10"/>
    <mergeCell ref="M6:M10"/>
    <mergeCell ref="N6:N10"/>
    <mergeCell ref="O6:O10"/>
    <mergeCell ref="P6:P10"/>
    <mergeCell ref="S6:S10"/>
    <mergeCell ref="T6:T10"/>
    <mergeCell ref="U6:U10"/>
    <mergeCell ref="V6:V10"/>
    <mergeCell ref="W6:W10"/>
    <mergeCell ref="X6:X10"/>
    <mergeCell ref="BO3:BP3"/>
    <mergeCell ref="AY3:AZ3"/>
    <mergeCell ref="BA3:BB3"/>
    <mergeCell ref="BC3:BD3"/>
    <mergeCell ref="BE3:BF3"/>
    <mergeCell ref="AO3:AP3"/>
    <mergeCell ref="AQ3:AR3"/>
    <mergeCell ref="AS3:AT3"/>
    <mergeCell ref="AU3:AV3"/>
    <mergeCell ref="AW3:AX3"/>
    <mergeCell ref="BS1:BT1"/>
    <mergeCell ref="I3:J3"/>
    <mergeCell ref="B3:H4"/>
    <mergeCell ref="I6:I10"/>
    <mergeCell ref="J6:J10"/>
    <mergeCell ref="K3:L3"/>
    <mergeCell ref="M3:N3"/>
    <mergeCell ref="O3:P3"/>
    <mergeCell ref="Q3:R3"/>
    <mergeCell ref="S3:T3"/>
    <mergeCell ref="U3:V3"/>
    <mergeCell ref="W3:X3"/>
    <mergeCell ref="BM1:BN1"/>
    <mergeCell ref="BO1:BP1"/>
    <mergeCell ref="BQ1:BR1"/>
    <mergeCell ref="BE1:BF1"/>
    <mergeCell ref="BG1:BH1"/>
    <mergeCell ref="Q6:Q10"/>
    <mergeCell ref="R6:R10"/>
    <mergeCell ref="BG3:BH3"/>
    <mergeCell ref="BI3:BJ3"/>
    <mergeCell ref="BK3:BL3"/>
    <mergeCell ref="BM3:BN3"/>
    <mergeCell ref="BI1:BJ1"/>
    <mergeCell ref="BK1:BL1"/>
    <mergeCell ref="AU1:AV1"/>
    <mergeCell ref="AW1:AX1"/>
    <mergeCell ref="AY1:AZ1"/>
    <mergeCell ref="BA1:BB1"/>
    <mergeCell ref="BC1:BD1"/>
    <mergeCell ref="AM1:AN1"/>
    <mergeCell ref="AO1:AP1"/>
    <mergeCell ref="AQ1:AR1"/>
    <mergeCell ref="AS1:AT1"/>
    <mergeCell ref="W1:X1"/>
    <mergeCell ref="Y1:Z1"/>
    <mergeCell ref="AA1:AB1"/>
    <mergeCell ref="Q1:R1"/>
    <mergeCell ref="S1:T1"/>
    <mergeCell ref="AG1:AH1"/>
    <mergeCell ref="AI1:AJ1"/>
    <mergeCell ref="AK1:AL1"/>
    <mergeCell ref="AC1:AD1"/>
    <mergeCell ref="AE1:AF1"/>
    <mergeCell ref="I1:J1"/>
    <mergeCell ref="K1:L1"/>
    <mergeCell ref="M1:N1"/>
    <mergeCell ref="O1:P1"/>
    <mergeCell ref="B9:H9"/>
    <mergeCell ref="B166:F166"/>
    <mergeCell ref="B167:H167"/>
    <mergeCell ref="B174:F174"/>
    <mergeCell ref="U1:V1"/>
    <mergeCell ref="K173:L175"/>
    <mergeCell ref="M173:N175"/>
    <mergeCell ref="O173:P175"/>
    <mergeCell ref="Q173:R175"/>
    <mergeCell ref="S173:T175"/>
    <mergeCell ref="I177:J178"/>
    <mergeCell ref="I179:J187"/>
    <mergeCell ref="K177:L178"/>
    <mergeCell ref="M177:N178"/>
    <mergeCell ref="O177:P178"/>
    <mergeCell ref="Q177:R178"/>
    <mergeCell ref="S177:T178"/>
    <mergeCell ref="U177:V178"/>
    <mergeCell ref="W177:X178"/>
    <mergeCell ref="I176:J176"/>
    <mergeCell ref="Y173:Z175"/>
    <mergeCell ref="AA173:AB175"/>
    <mergeCell ref="AC173:AD175"/>
    <mergeCell ref="U176:V176"/>
    <mergeCell ref="W176:X176"/>
    <mergeCell ref="Y176:Z176"/>
    <mergeCell ref="AO173:AP175"/>
    <mergeCell ref="AQ173:AR175"/>
    <mergeCell ref="AS173:AT175"/>
    <mergeCell ref="AU173:AV175"/>
    <mergeCell ref="AW173:AX175"/>
    <mergeCell ref="AK173:AL175"/>
    <mergeCell ref="AM173:AN175"/>
    <mergeCell ref="Y177:Z178"/>
    <mergeCell ref="AA177:AB178"/>
    <mergeCell ref="AC177:AD178"/>
    <mergeCell ref="AE177:AF178"/>
    <mergeCell ref="AG177:AH178"/>
    <mergeCell ref="B176:G176"/>
    <mergeCell ref="B8:H8"/>
    <mergeCell ref="B5:H5"/>
    <mergeCell ref="B6:H6"/>
    <mergeCell ref="B7:H7"/>
    <mergeCell ref="K176:L176"/>
    <mergeCell ref="M176:N176"/>
    <mergeCell ref="O176:P176"/>
    <mergeCell ref="Q176:R176"/>
    <mergeCell ref="S176:T176"/>
    <mergeCell ref="AA176:AB176"/>
    <mergeCell ref="AC176:AD176"/>
    <mergeCell ref="BQ177:BR178"/>
    <mergeCell ref="BS177:BT178"/>
    <mergeCell ref="K179:L187"/>
    <mergeCell ref="M179:N187"/>
    <mergeCell ref="O179:P187"/>
    <mergeCell ref="Q179:R187"/>
    <mergeCell ref="S179:T187"/>
    <mergeCell ref="U179:V187"/>
    <mergeCell ref="W179:X187"/>
    <mergeCell ref="Y179:Z187"/>
    <mergeCell ref="AA179:AB187"/>
    <mergeCell ref="AC179:AD187"/>
    <mergeCell ref="AU177:AV178"/>
    <mergeCell ref="AW177:AX178"/>
    <mergeCell ref="AY177:AZ178"/>
    <mergeCell ref="BA177:BB178"/>
    <mergeCell ref="BC177:BD178"/>
    <mergeCell ref="BE177:BF178"/>
    <mergeCell ref="BG177:BH178"/>
    <mergeCell ref="BI177:BJ178"/>
    <mergeCell ref="AI177:AJ178"/>
    <mergeCell ref="AK177:AL178"/>
    <mergeCell ref="AM177:AN178"/>
    <mergeCell ref="AE179:AF187"/>
    <mergeCell ref="AG179:AH187"/>
    <mergeCell ref="AI179:AJ187"/>
    <mergeCell ref="AK179:AL187"/>
    <mergeCell ref="AM179:AN187"/>
    <mergeCell ref="AO179:AP187"/>
    <mergeCell ref="BK177:BL178"/>
    <mergeCell ref="BM177:BN178"/>
    <mergeCell ref="BO177:BP178"/>
    <mergeCell ref="AO177:AP178"/>
    <mergeCell ref="AQ177:AR178"/>
    <mergeCell ref="AS177:AT178"/>
    <mergeCell ref="BG179:BH187"/>
    <mergeCell ref="BI179:BJ187"/>
    <mergeCell ref="BK179:BL187"/>
    <mergeCell ref="BM179:BN187"/>
    <mergeCell ref="BO179:BP187"/>
    <mergeCell ref="BQ179:BR187"/>
    <mergeCell ref="BS179:BT187"/>
    <mergeCell ref="AQ179:AR187"/>
    <mergeCell ref="AS179:AT187"/>
    <mergeCell ref="AU179:AV187"/>
    <mergeCell ref="AW179:AX187"/>
    <mergeCell ref="AY179:AZ187"/>
    <mergeCell ref="BA179:BB187"/>
    <mergeCell ref="BC179:BD187"/>
    <mergeCell ref="BE179:BF187"/>
  </mergeCells>
  <phoneticPr fontId="35" type="noConversion"/>
  <conditionalFormatting sqref="J13:J166 L13:L166 N13:N166 P13:P166 R13:R166 T13:T166 V13:V166 X13:X166 Z13:Z166 AB13:AB166 AD13:AD166 AF13:AF166 AH13:AH166 AJ13:AJ166 AL13:AL166 AN13:AN166 AP13:AP166 AR13:AR166 AT13:AT166 AV13:AV166 AX13:AX166 AZ13:AZ166 BB13:BB166 BD13:BD166 BF13:BF166 BH13:BH166 BJ13:BJ166 BL13:BL166 BN13:BN166 BP13:BP166 BR13:BR166 BT13:BT166">
    <cfRule type="cellIs" dxfId="4" priority="4" operator="equal">
      <formula>$F$11</formula>
    </cfRule>
    <cfRule type="cellIs" dxfId="3" priority="5" operator="equal">
      <formula>$G$11</formula>
    </cfRule>
    <cfRule type="cellIs" dxfId="2" priority="6" operator="equal">
      <formula>"""NO CUMPLE"""</formula>
    </cfRule>
  </conditionalFormatting>
  <conditionalFormatting sqref="J168:J172 L168:L172 N168:N172 P168:P172 R168:R172 T168:T172 V168:V172 X168:X172 Z168:Z172 AB168:AB172 AD168:AD172 AF168:AF172 AH168:AH172 AJ168:AJ172 AL168:AL172 AN168:AN172 AP168:AP172 AR168:AR172 AT168:AT172 AV168:AV172 AX168:AX172 AZ168:AZ172 BB168:BB172 BD168:BD172 BF168:BF172 BH168:BH172 BJ168:BJ172 BL168:BL172 BN168:BN172 BP168:BP172 BR168:BR172 BT168:BT172">
    <cfRule type="cellIs" dxfId="1" priority="1" operator="equal">
      <formula>$G$169</formula>
    </cfRule>
    <cfRule type="cellIs" dxfId="0" priority="2" operator="equal">
      <formula>$G$168</formula>
    </cfRule>
  </conditionalFormatting>
  <printOptions horizontalCentered="1"/>
  <pageMargins left="0.74803149606299213" right="0.74803149606299213" top="1.1811023622047245" bottom="0.98425196850393704" header="0.51181102362204722" footer="0.51181102362204722"/>
  <pageSetup scale="10" fitToHeight="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78413-52A0-483C-BBAB-5CF98EC0C9EF}">
  <dimension ref="A1:A153"/>
  <sheetViews>
    <sheetView topLeftCell="A134" workbookViewId="0">
      <selection activeCell="A140" sqref="A140:A153"/>
    </sheetView>
  </sheetViews>
  <sheetFormatPr baseColWidth="10" defaultRowHeight="15.75" x14ac:dyDescent="0.25"/>
  <sheetData>
    <row r="1" spans="1:1" x14ac:dyDescent="0.25">
      <c r="A1">
        <v>30294</v>
      </c>
    </row>
    <row r="2" spans="1:1" x14ac:dyDescent="0.25">
      <c r="A2">
        <v>873</v>
      </c>
    </row>
    <row r="3" spans="1:1" x14ac:dyDescent="0.25">
      <c r="A3">
        <v>2819</v>
      </c>
    </row>
    <row r="5" spans="1:1" x14ac:dyDescent="0.25">
      <c r="A5">
        <v>26367</v>
      </c>
    </row>
    <row r="6" spans="1:1" x14ac:dyDescent="0.25">
      <c r="A6">
        <v>21642</v>
      </c>
    </row>
    <row r="7" spans="1:1" x14ac:dyDescent="0.25">
      <c r="A7">
        <v>7216</v>
      </c>
    </row>
    <row r="8" spans="1:1" x14ac:dyDescent="0.25">
      <c r="A8">
        <v>11701</v>
      </c>
    </row>
    <row r="9" spans="1:1" x14ac:dyDescent="0.25">
      <c r="A9">
        <v>162974</v>
      </c>
    </row>
    <row r="10" spans="1:1" x14ac:dyDescent="0.25">
      <c r="A10">
        <v>15091</v>
      </c>
    </row>
    <row r="11" spans="1:1" x14ac:dyDescent="0.25">
      <c r="A11">
        <v>17562</v>
      </c>
    </row>
    <row r="12" spans="1:1" x14ac:dyDescent="0.25">
      <c r="A12">
        <v>52596</v>
      </c>
    </row>
    <row r="13" spans="1:1" x14ac:dyDescent="0.25">
      <c r="A13">
        <v>24927</v>
      </c>
    </row>
    <row r="14" spans="1:1" x14ac:dyDescent="0.25">
      <c r="A14">
        <v>76099</v>
      </c>
    </row>
    <row r="15" spans="1:1" x14ac:dyDescent="0.25">
      <c r="A15">
        <v>33444</v>
      </c>
    </row>
    <row r="16" spans="1:1" x14ac:dyDescent="0.25">
      <c r="A16">
        <v>775407</v>
      </c>
    </row>
    <row r="17" spans="1:1" x14ac:dyDescent="0.25">
      <c r="A17">
        <v>18124</v>
      </c>
    </row>
    <row r="18" spans="1:1" x14ac:dyDescent="0.25">
      <c r="A18">
        <v>194457</v>
      </c>
    </row>
    <row r="19" spans="1:1" x14ac:dyDescent="0.25">
      <c r="A19">
        <v>331029</v>
      </c>
    </row>
    <row r="20" spans="1:1" x14ac:dyDescent="0.25">
      <c r="A20">
        <v>15181</v>
      </c>
    </row>
    <row r="21" spans="1:1" x14ac:dyDescent="0.25">
      <c r="A21" t="s">
        <v>462</v>
      </c>
    </row>
    <row r="22" spans="1:1" x14ac:dyDescent="0.25">
      <c r="A22">
        <v>13242</v>
      </c>
    </row>
    <row r="23" spans="1:1" x14ac:dyDescent="0.25">
      <c r="A23">
        <v>26515</v>
      </c>
    </row>
    <row r="24" spans="1:1" x14ac:dyDescent="0.25">
      <c r="A24" t="s">
        <v>462</v>
      </c>
    </row>
    <row r="25" spans="1:1" x14ac:dyDescent="0.25">
      <c r="A25">
        <v>18834</v>
      </c>
    </row>
    <row r="26" spans="1:1" x14ac:dyDescent="0.25">
      <c r="A26" t="s">
        <v>462</v>
      </c>
    </row>
    <row r="27" spans="1:1" x14ac:dyDescent="0.25">
      <c r="A27">
        <v>15107</v>
      </c>
    </row>
    <row r="28" spans="1:1" x14ac:dyDescent="0.25">
      <c r="A28">
        <v>54735</v>
      </c>
    </row>
    <row r="29" spans="1:1" x14ac:dyDescent="0.25">
      <c r="A29" t="s">
        <v>462</v>
      </c>
    </row>
    <row r="30" spans="1:1" x14ac:dyDescent="0.25">
      <c r="A30">
        <v>346636</v>
      </c>
    </row>
    <row r="31" spans="1:1" x14ac:dyDescent="0.25">
      <c r="A31">
        <v>4317</v>
      </c>
    </row>
    <row r="32" spans="1:1" x14ac:dyDescent="0.25">
      <c r="A32">
        <v>115409</v>
      </c>
    </row>
    <row r="33" spans="1:1" x14ac:dyDescent="0.25">
      <c r="A33">
        <v>132258</v>
      </c>
    </row>
    <row r="34" spans="1:1" x14ac:dyDescent="0.25">
      <c r="A34" t="s">
        <v>462</v>
      </c>
    </row>
    <row r="35" spans="1:1" x14ac:dyDescent="0.25">
      <c r="A35">
        <v>17267</v>
      </c>
    </row>
    <row r="36" spans="1:1" x14ac:dyDescent="0.25">
      <c r="A36">
        <v>5955</v>
      </c>
    </row>
    <row r="37" spans="1:1" x14ac:dyDescent="0.25">
      <c r="A37">
        <v>109</v>
      </c>
    </row>
    <row r="38" spans="1:1" x14ac:dyDescent="0.25">
      <c r="A38" t="s">
        <v>462</v>
      </c>
    </row>
    <row r="39" spans="1:1" x14ac:dyDescent="0.25">
      <c r="A39">
        <v>11691</v>
      </c>
    </row>
    <row r="40" spans="1:1" x14ac:dyDescent="0.25">
      <c r="A40">
        <v>17244</v>
      </c>
    </row>
    <row r="41" spans="1:1" x14ac:dyDescent="0.25">
      <c r="A41">
        <v>1065656</v>
      </c>
    </row>
    <row r="42" spans="1:1" x14ac:dyDescent="0.25">
      <c r="A42">
        <v>718293</v>
      </c>
    </row>
    <row r="43" spans="1:1" x14ac:dyDescent="0.25">
      <c r="A43">
        <v>17316</v>
      </c>
    </row>
    <row r="44" spans="1:1" x14ac:dyDescent="0.25">
      <c r="A44" t="s">
        <v>462</v>
      </c>
    </row>
    <row r="45" spans="1:1" x14ac:dyDescent="0.25">
      <c r="A45">
        <v>124218</v>
      </c>
    </row>
    <row r="46" spans="1:1" x14ac:dyDescent="0.25">
      <c r="A46">
        <v>103774</v>
      </c>
    </row>
    <row r="47" spans="1:1" x14ac:dyDescent="0.25">
      <c r="A47">
        <v>61039</v>
      </c>
    </row>
    <row r="48" spans="1:1" x14ac:dyDescent="0.25">
      <c r="A48">
        <v>54089</v>
      </c>
    </row>
    <row r="49" spans="1:1" x14ac:dyDescent="0.25">
      <c r="A49" t="s">
        <v>462</v>
      </c>
    </row>
    <row r="50" spans="1:1" x14ac:dyDescent="0.25">
      <c r="A50">
        <v>95037</v>
      </c>
    </row>
    <row r="51" spans="1:1" x14ac:dyDescent="0.25">
      <c r="A51">
        <v>11331</v>
      </c>
    </row>
    <row r="52" spans="1:1" x14ac:dyDescent="0.25">
      <c r="A52">
        <v>853319</v>
      </c>
    </row>
    <row r="53" spans="1:1" x14ac:dyDescent="0.25">
      <c r="A53">
        <v>3245</v>
      </c>
    </row>
    <row r="54" spans="1:1" x14ac:dyDescent="0.25">
      <c r="A54">
        <v>64888</v>
      </c>
    </row>
    <row r="55" spans="1:1" x14ac:dyDescent="0.25">
      <c r="A55" t="s">
        <v>462</v>
      </c>
    </row>
    <row r="56" spans="1:1" x14ac:dyDescent="0.25">
      <c r="A56">
        <v>5695</v>
      </c>
    </row>
    <row r="57" spans="1:1" x14ac:dyDescent="0.25">
      <c r="A57">
        <v>63637</v>
      </c>
    </row>
    <row r="58" spans="1:1" x14ac:dyDescent="0.25">
      <c r="A58">
        <v>69229</v>
      </c>
    </row>
    <row r="59" spans="1:1" x14ac:dyDescent="0.25">
      <c r="A59">
        <v>16839</v>
      </c>
    </row>
    <row r="60" spans="1:1" x14ac:dyDescent="0.25">
      <c r="A60">
        <v>45161</v>
      </c>
    </row>
    <row r="61" spans="1:1" x14ac:dyDescent="0.25">
      <c r="A61">
        <v>62658</v>
      </c>
    </row>
    <row r="62" spans="1:1" x14ac:dyDescent="0.25">
      <c r="A62">
        <v>96258</v>
      </c>
    </row>
    <row r="63" spans="1:1" x14ac:dyDescent="0.25">
      <c r="A63">
        <v>7729</v>
      </c>
    </row>
    <row r="64" spans="1:1" x14ac:dyDescent="0.25">
      <c r="A64">
        <v>1615</v>
      </c>
    </row>
    <row r="65" spans="1:1" x14ac:dyDescent="0.25">
      <c r="A65" t="s">
        <v>462</v>
      </c>
    </row>
    <row r="66" spans="1:1" x14ac:dyDescent="0.25">
      <c r="A66">
        <v>243464</v>
      </c>
    </row>
    <row r="67" spans="1:1" x14ac:dyDescent="0.25">
      <c r="A67">
        <v>45533600</v>
      </c>
    </row>
    <row r="68" spans="1:1" x14ac:dyDescent="0.25">
      <c r="A68">
        <v>27128688</v>
      </c>
    </row>
    <row r="69" spans="1:1" x14ac:dyDescent="0.25">
      <c r="A69">
        <v>22323500</v>
      </c>
    </row>
    <row r="70" spans="1:1" x14ac:dyDescent="0.25">
      <c r="A70">
        <v>24808483</v>
      </c>
    </row>
    <row r="71" spans="1:1" x14ac:dyDescent="0.25">
      <c r="A71">
        <v>2506983</v>
      </c>
    </row>
    <row r="72" spans="1:1" x14ac:dyDescent="0.25">
      <c r="A72">
        <v>1597156</v>
      </c>
    </row>
    <row r="73" spans="1:1" x14ac:dyDescent="0.25">
      <c r="A73">
        <v>4747120</v>
      </c>
    </row>
    <row r="74" spans="1:1" x14ac:dyDescent="0.25">
      <c r="A74">
        <v>77310240</v>
      </c>
    </row>
    <row r="75" spans="1:1" x14ac:dyDescent="0.25">
      <c r="A75">
        <v>12146819</v>
      </c>
    </row>
    <row r="76" spans="1:1" x14ac:dyDescent="0.25">
      <c r="A76">
        <v>7597175</v>
      </c>
    </row>
    <row r="77" spans="1:1" x14ac:dyDescent="0.25">
      <c r="A77">
        <v>56810341</v>
      </c>
    </row>
    <row r="78" spans="1:1" x14ac:dyDescent="0.25">
      <c r="A78">
        <v>2964880</v>
      </c>
    </row>
    <row r="79" spans="1:1" x14ac:dyDescent="0.25">
      <c r="A79">
        <v>5408753</v>
      </c>
    </row>
    <row r="80" spans="1:1" x14ac:dyDescent="0.25">
      <c r="A80">
        <v>4928735</v>
      </c>
    </row>
    <row r="81" spans="1:1" x14ac:dyDescent="0.25">
      <c r="A81">
        <v>6484905</v>
      </c>
    </row>
    <row r="82" spans="1:1" x14ac:dyDescent="0.25">
      <c r="A82">
        <v>6195329</v>
      </c>
    </row>
    <row r="83" spans="1:1" x14ac:dyDescent="0.25">
      <c r="A83">
        <v>20444699</v>
      </c>
    </row>
    <row r="84" spans="1:1" x14ac:dyDescent="0.25">
      <c r="A84">
        <v>20444699</v>
      </c>
    </row>
    <row r="85" spans="1:1" x14ac:dyDescent="0.25">
      <c r="A85">
        <v>3458286</v>
      </c>
    </row>
    <row r="86" spans="1:1" x14ac:dyDescent="0.25">
      <c r="A86">
        <v>1302745</v>
      </c>
    </row>
    <row r="87" spans="1:1" x14ac:dyDescent="0.25">
      <c r="A87">
        <v>57413</v>
      </c>
    </row>
    <row r="88" spans="1:1" x14ac:dyDescent="0.25">
      <c r="A88">
        <v>567765</v>
      </c>
    </row>
    <row r="89" spans="1:1" x14ac:dyDescent="0.25">
      <c r="A89">
        <v>46195</v>
      </c>
    </row>
    <row r="90" spans="1:1" x14ac:dyDescent="0.25">
      <c r="A90">
        <v>623434</v>
      </c>
    </row>
    <row r="91" spans="1:1" x14ac:dyDescent="0.25">
      <c r="A91">
        <v>273738</v>
      </c>
    </row>
    <row r="92" spans="1:1" x14ac:dyDescent="0.25">
      <c r="A92" t="s">
        <v>462</v>
      </c>
    </row>
    <row r="93" spans="1:1" x14ac:dyDescent="0.25">
      <c r="A93">
        <v>541835</v>
      </c>
    </row>
    <row r="94" spans="1:1" x14ac:dyDescent="0.25">
      <c r="A94">
        <v>432984</v>
      </c>
    </row>
    <row r="95" spans="1:1" x14ac:dyDescent="0.25">
      <c r="A95">
        <v>560621</v>
      </c>
    </row>
    <row r="96" spans="1:1" x14ac:dyDescent="0.25">
      <c r="A96" t="s">
        <v>463</v>
      </c>
    </row>
    <row r="97" spans="1:1" x14ac:dyDescent="0.25">
      <c r="A97" t="s">
        <v>462</v>
      </c>
    </row>
    <row r="98" spans="1:1" x14ac:dyDescent="0.25">
      <c r="A98">
        <v>13242</v>
      </c>
    </row>
    <row r="99" spans="1:1" x14ac:dyDescent="0.25">
      <c r="A99">
        <v>4924</v>
      </c>
    </row>
    <row r="100" spans="1:1" x14ac:dyDescent="0.25">
      <c r="A100">
        <v>41243</v>
      </c>
    </row>
    <row r="101" spans="1:1" x14ac:dyDescent="0.25">
      <c r="A101">
        <v>96753</v>
      </c>
    </row>
    <row r="102" spans="1:1" x14ac:dyDescent="0.25">
      <c r="A102">
        <v>404022</v>
      </c>
    </row>
    <row r="103" spans="1:1" x14ac:dyDescent="0.25">
      <c r="A103">
        <v>509316</v>
      </c>
    </row>
    <row r="104" spans="1:1" x14ac:dyDescent="0.25">
      <c r="A104">
        <v>80197</v>
      </c>
    </row>
    <row r="105" spans="1:1" x14ac:dyDescent="0.25">
      <c r="A105">
        <v>852639</v>
      </c>
    </row>
    <row r="106" spans="1:1" x14ac:dyDescent="0.25">
      <c r="A106">
        <v>5298</v>
      </c>
    </row>
    <row r="107" spans="1:1" x14ac:dyDescent="0.25">
      <c r="A107">
        <v>27186</v>
      </c>
    </row>
    <row r="108" spans="1:1" x14ac:dyDescent="0.25">
      <c r="A108">
        <v>124915</v>
      </c>
    </row>
    <row r="109" spans="1:1" x14ac:dyDescent="0.25">
      <c r="A109">
        <v>2390337</v>
      </c>
    </row>
    <row r="110" spans="1:1" x14ac:dyDescent="0.25">
      <c r="A110">
        <v>689537</v>
      </c>
    </row>
    <row r="111" spans="1:1" x14ac:dyDescent="0.25">
      <c r="A111">
        <v>141492</v>
      </c>
    </row>
    <row r="112" spans="1:1" x14ac:dyDescent="0.25">
      <c r="A112">
        <v>115409</v>
      </c>
    </row>
    <row r="113" spans="1:1" x14ac:dyDescent="0.25">
      <c r="A113" t="s">
        <v>462</v>
      </c>
    </row>
    <row r="114" spans="1:1" x14ac:dyDescent="0.25">
      <c r="A114">
        <v>77643</v>
      </c>
    </row>
    <row r="115" spans="1:1" x14ac:dyDescent="0.25">
      <c r="A115">
        <v>453742</v>
      </c>
    </row>
    <row r="116" spans="1:1" x14ac:dyDescent="0.25">
      <c r="A116">
        <v>814834</v>
      </c>
    </row>
    <row r="117" spans="1:1" x14ac:dyDescent="0.25">
      <c r="A117">
        <v>1176043</v>
      </c>
    </row>
    <row r="118" spans="1:1" x14ac:dyDescent="0.25">
      <c r="A118">
        <v>1501503</v>
      </c>
    </row>
    <row r="119" spans="1:1" x14ac:dyDescent="0.25">
      <c r="A119">
        <v>1527525</v>
      </c>
    </row>
    <row r="120" spans="1:1" x14ac:dyDescent="0.25">
      <c r="A120">
        <v>1744073</v>
      </c>
    </row>
    <row r="121" spans="1:1" x14ac:dyDescent="0.25">
      <c r="A121">
        <v>9021</v>
      </c>
    </row>
    <row r="122" spans="1:1" x14ac:dyDescent="0.25">
      <c r="A122">
        <v>42382</v>
      </c>
    </row>
    <row r="123" spans="1:1" x14ac:dyDescent="0.25">
      <c r="A123">
        <v>193829</v>
      </c>
    </row>
    <row r="124" spans="1:1" x14ac:dyDescent="0.25">
      <c r="A124">
        <v>2085470</v>
      </c>
    </row>
    <row r="125" spans="1:1" x14ac:dyDescent="0.25">
      <c r="A125">
        <v>13241</v>
      </c>
    </row>
    <row r="126" spans="1:1" x14ac:dyDescent="0.25">
      <c r="A126">
        <v>5298</v>
      </c>
    </row>
    <row r="127" spans="1:1" x14ac:dyDescent="0.25">
      <c r="A127">
        <v>13918</v>
      </c>
    </row>
    <row r="128" spans="1:1" x14ac:dyDescent="0.25">
      <c r="A128">
        <v>124915</v>
      </c>
    </row>
    <row r="129" spans="1:1" x14ac:dyDescent="0.25">
      <c r="A129">
        <v>349231</v>
      </c>
    </row>
    <row r="130" spans="1:1" x14ac:dyDescent="0.25">
      <c r="A130">
        <v>157032</v>
      </c>
    </row>
    <row r="131" spans="1:1" x14ac:dyDescent="0.25">
      <c r="A131">
        <v>185464</v>
      </c>
    </row>
    <row r="132" spans="1:1" x14ac:dyDescent="0.25">
      <c r="A132">
        <v>33365</v>
      </c>
    </row>
    <row r="133" spans="1:1" x14ac:dyDescent="0.25">
      <c r="A133">
        <v>12596</v>
      </c>
    </row>
    <row r="134" spans="1:1" x14ac:dyDescent="0.25">
      <c r="A134">
        <v>106543</v>
      </c>
    </row>
    <row r="135" spans="1:1" x14ac:dyDescent="0.25">
      <c r="A135">
        <v>373094</v>
      </c>
    </row>
    <row r="136" spans="1:1" x14ac:dyDescent="0.25">
      <c r="A136">
        <v>2437621</v>
      </c>
    </row>
    <row r="137" spans="1:1" x14ac:dyDescent="0.25">
      <c r="A137">
        <v>2438990</v>
      </c>
    </row>
    <row r="138" spans="1:1" x14ac:dyDescent="0.25">
      <c r="A138">
        <v>3464931</v>
      </c>
    </row>
    <row r="140" spans="1:1" x14ac:dyDescent="0.25">
      <c r="A140">
        <v>25043</v>
      </c>
    </row>
    <row r="141" spans="1:1" x14ac:dyDescent="0.25">
      <c r="A141">
        <v>5522</v>
      </c>
    </row>
    <row r="142" spans="1:1" x14ac:dyDescent="0.25">
      <c r="A142">
        <v>3478</v>
      </c>
    </row>
    <row r="143" spans="1:1" x14ac:dyDescent="0.25">
      <c r="A143">
        <v>59</v>
      </c>
    </row>
    <row r="144" spans="1:1" x14ac:dyDescent="0.25">
      <c r="A144">
        <v>284933</v>
      </c>
    </row>
    <row r="145" spans="1:1" x14ac:dyDescent="0.25">
      <c r="A145">
        <v>17438</v>
      </c>
    </row>
    <row r="146" spans="1:1" x14ac:dyDescent="0.25">
      <c r="A146">
        <v>910672</v>
      </c>
    </row>
    <row r="147" spans="1:1" x14ac:dyDescent="0.25">
      <c r="A147">
        <v>11626</v>
      </c>
    </row>
    <row r="148" spans="1:1" x14ac:dyDescent="0.25">
      <c r="A148">
        <v>204644</v>
      </c>
    </row>
    <row r="149" spans="1:1" x14ac:dyDescent="0.25">
      <c r="A149">
        <v>20635</v>
      </c>
    </row>
    <row r="150" spans="1:1" x14ac:dyDescent="0.25">
      <c r="A150">
        <v>62972</v>
      </c>
    </row>
    <row r="151" spans="1:1" x14ac:dyDescent="0.25">
      <c r="A151">
        <v>6782</v>
      </c>
    </row>
    <row r="152" spans="1:1" x14ac:dyDescent="0.25">
      <c r="A152">
        <v>1163</v>
      </c>
    </row>
    <row r="153" spans="1:1" x14ac:dyDescent="0.25">
      <c r="A153">
        <v>1163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2:K77"/>
  <sheetViews>
    <sheetView workbookViewId="0"/>
  </sheetViews>
  <sheetFormatPr baseColWidth="10" defaultRowHeight="15.75" x14ac:dyDescent="0.25"/>
  <cols>
    <col min="1" max="1" width="4.375" customWidth="1"/>
    <col min="2" max="2" width="4.375" bestFit="1" customWidth="1"/>
    <col min="3" max="3" width="40.125" customWidth="1"/>
    <col min="5" max="5" width="8.125" bestFit="1" customWidth="1"/>
    <col min="7" max="7" width="4.875" bestFit="1" customWidth="1"/>
    <col min="8" max="8" width="11.75" bestFit="1" customWidth="1"/>
    <col min="9" max="9" width="11.875" customWidth="1"/>
    <col min="11" max="11" width="12.5" bestFit="1" customWidth="1"/>
  </cols>
  <sheetData>
    <row r="2" spans="2:11" ht="15.75" customHeight="1" x14ac:dyDescent="0.25">
      <c r="B2" s="510" t="s">
        <v>108</v>
      </c>
      <c r="C2" s="511"/>
      <c r="D2" s="511"/>
      <c r="E2" s="511"/>
      <c r="F2" s="511"/>
      <c r="G2" s="511"/>
      <c r="H2" s="511"/>
      <c r="I2" s="511"/>
      <c r="J2" s="511"/>
      <c r="K2" s="512"/>
    </row>
    <row r="3" spans="2:11" ht="16.5" thickBot="1" x14ac:dyDescent="0.3">
      <c r="B3" s="6"/>
      <c r="C3" s="6"/>
      <c r="D3" s="6"/>
      <c r="E3" s="6"/>
      <c r="F3" s="6"/>
      <c r="G3" s="6"/>
      <c r="H3" s="6"/>
    </row>
    <row r="4" spans="2:11" x14ac:dyDescent="0.25">
      <c r="B4" s="505" t="s">
        <v>109</v>
      </c>
      <c r="C4" s="506"/>
      <c r="D4" s="506"/>
      <c r="E4" s="507" t="e">
        <f>'ANEXO PU_IDRD'!#REF!</f>
        <v>#REF!</v>
      </c>
      <c r="F4" s="507"/>
      <c r="G4" s="507"/>
      <c r="H4" s="508"/>
      <c r="I4" s="6"/>
    </row>
    <row r="5" spans="2:11" ht="16.5" thickBot="1" x14ac:dyDescent="0.3">
      <c r="B5" s="398" t="s">
        <v>110</v>
      </c>
      <c r="C5" s="400"/>
      <c r="D5" s="400"/>
      <c r="E5" s="400">
        <v>4</v>
      </c>
      <c r="F5" s="400"/>
      <c r="G5" s="400"/>
      <c r="H5" s="509"/>
      <c r="I5" s="6"/>
    </row>
    <row r="6" spans="2:11" x14ac:dyDescent="0.25">
      <c r="B6" s="7"/>
      <c r="C6" s="8"/>
      <c r="D6" s="8"/>
      <c r="E6" s="8"/>
      <c r="F6" s="8"/>
      <c r="G6" s="8"/>
      <c r="H6" s="8"/>
      <c r="I6" s="8"/>
    </row>
    <row r="7" spans="2:11" x14ac:dyDescent="0.25">
      <c r="B7" s="513" t="s">
        <v>111</v>
      </c>
      <c r="C7" s="514" t="s">
        <v>112</v>
      </c>
      <c r="D7" s="514"/>
      <c r="E7" s="514"/>
      <c r="F7" s="514"/>
      <c r="G7" s="514"/>
      <c r="H7" s="514"/>
      <c r="I7" s="514"/>
      <c r="J7" s="514"/>
      <c r="K7" s="514"/>
    </row>
    <row r="8" spans="2:11" x14ac:dyDescent="0.25">
      <c r="B8" s="513"/>
      <c r="C8" s="515" t="s">
        <v>113</v>
      </c>
      <c r="D8" s="516"/>
      <c r="E8" s="516"/>
      <c r="F8" s="516"/>
      <c r="G8" s="516"/>
      <c r="H8" s="516"/>
      <c r="I8" s="516"/>
      <c r="J8" s="516"/>
      <c r="K8" s="517"/>
    </row>
    <row r="9" spans="2:11" ht="21" x14ac:dyDescent="0.25">
      <c r="B9" s="513"/>
      <c r="C9" s="513" t="s">
        <v>114</v>
      </c>
      <c r="D9" s="513"/>
      <c r="E9" s="50" t="s">
        <v>3</v>
      </c>
      <c r="F9" s="513" t="s">
        <v>115</v>
      </c>
      <c r="G9" s="513"/>
      <c r="H9" s="50" t="s">
        <v>116</v>
      </c>
      <c r="I9" s="50" t="s">
        <v>117</v>
      </c>
      <c r="J9" s="50" t="s">
        <v>118</v>
      </c>
      <c r="K9" s="50" t="s">
        <v>119</v>
      </c>
    </row>
    <row r="10" spans="2:11" x14ac:dyDescent="0.25">
      <c r="B10" s="513"/>
      <c r="C10" s="513"/>
      <c r="D10" s="513"/>
      <c r="E10" s="54" t="s">
        <v>120</v>
      </c>
      <c r="F10" s="518" t="s">
        <v>121</v>
      </c>
      <c r="G10" s="518"/>
      <c r="H10" s="54" t="s">
        <v>122</v>
      </c>
      <c r="I10" s="54" t="s">
        <v>123</v>
      </c>
      <c r="J10" s="54" t="s">
        <v>124</v>
      </c>
      <c r="K10" s="54" t="s">
        <v>125</v>
      </c>
    </row>
    <row r="11" spans="2:11" x14ac:dyDescent="0.25">
      <c r="B11" s="55">
        <v>1</v>
      </c>
      <c r="C11" s="56" t="s">
        <v>126</v>
      </c>
      <c r="D11" s="57"/>
      <c r="E11" s="58"/>
      <c r="F11" s="58"/>
      <c r="G11" s="58"/>
      <c r="H11" s="58"/>
      <c r="I11" s="58"/>
      <c r="J11" s="58"/>
      <c r="K11" s="59"/>
    </row>
    <row r="12" spans="2:11" x14ac:dyDescent="0.25">
      <c r="B12" s="9">
        <f>+B11+0.01</f>
        <v>1.01</v>
      </c>
      <c r="C12" s="519" t="s">
        <v>127</v>
      </c>
      <c r="D12" s="520"/>
      <c r="E12" s="10">
        <v>1</v>
      </c>
      <c r="F12" s="360">
        <v>0.5</v>
      </c>
      <c r="G12" s="361"/>
      <c r="H12" s="11">
        <v>7500000</v>
      </c>
      <c r="I12" s="12">
        <v>1.56</v>
      </c>
      <c r="J12" s="13">
        <f>$E$5</f>
        <v>4</v>
      </c>
      <c r="K12" s="14">
        <f t="shared" ref="K12:K32" si="0">ROUND(E12*F12*H12*I12*J12,0)</f>
        <v>23400000</v>
      </c>
    </row>
    <row r="13" spans="2:11" x14ac:dyDescent="0.25">
      <c r="B13" s="9">
        <f t="shared" ref="B13:B32" si="1">+B12+0.01</f>
        <v>1.02</v>
      </c>
      <c r="C13" s="519" t="s">
        <v>128</v>
      </c>
      <c r="D13" s="520"/>
      <c r="E13" s="10">
        <v>1</v>
      </c>
      <c r="F13" s="360">
        <v>1</v>
      </c>
      <c r="G13" s="361"/>
      <c r="H13" s="11">
        <v>5800000</v>
      </c>
      <c r="I13" s="12">
        <v>1.56</v>
      </c>
      <c r="J13" s="13">
        <f>$E$5</f>
        <v>4</v>
      </c>
      <c r="K13" s="14">
        <f t="shared" si="0"/>
        <v>36192000</v>
      </c>
    </row>
    <row r="14" spans="2:11" x14ac:dyDescent="0.25">
      <c r="B14" s="9">
        <f t="shared" si="1"/>
        <v>1.03</v>
      </c>
      <c r="C14" s="519" t="s">
        <v>129</v>
      </c>
      <c r="D14" s="520"/>
      <c r="E14" s="10">
        <v>1</v>
      </c>
      <c r="F14" s="360">
        <v>0.5</v>
      </c>
      <c r="G14" s="361"/>
      <c r="H14" s="11">
        <v>5000000</v>
      </c>
      <c r="I14" s="12">
        <v>1.56</v>
      </c>
      <c r="J14" s="13">
        <f>$E$5</f>
        <v>4</v>
      </c>
      <c r="K14" s="14">
        <f t="shared" si="0"/>
        <v>15600000</v>
      </c>
    </row>
    <row r="15" spans="2:11" x14ac:dyDescent="0.25">
      <c r="B15" s="9">
        <f>+B13+0.01</f>
        <v>1.03</v>
      </c>
      <c r="C15" s="519" t="s">
        <v>130</v>
      </c>
      <c r="D15" s="520"/>
      <c r="E15" s="10">
        <v>1</v>
      </c>
      <c r="F15" s="360">
        <v>0.2</v>
      </c>
      <c r="G15" s="361"/>
      <c r="H15" s="11">
        <v>5800000</v>
      </c>
      <c r="I15" s="12">
        <v>1.56</v>
      </c>
      <c r="J15" s="13">
        <v>1.5</v>
      </c>
      <c r="K15" s="14">
        <f t="shared" si="0"/>
        <v>2714400</v>
      </c>
    </row>
    <row r="16" spans="2:11" x14ac:dyDescent="0.25">
      <c r="B16" s="9">
        <f t="shared" si="1"/>
        <v>1.04</v>
      </c>
      <c r="C16" s="519" t="s">
        <v>131</v>
      </c>
      <c r="D16" s="520"/>
      <c r="E16" s="10">
        <v>1</v>
      </c>
      <c r="F16" s="360">
        <v>0.2</v>
      </c>
      <c r="G16" s="361"/>
      <c r="H16" s="11">
        <v>5800000</v>
      </c>
      <c r="I16" s="12">
        <v>1.56</v>
      </c>
      <c r="J16" s="13">
        <v>1.5</v>
      </c>
      <c r="K16" s="14">
        <f t="shared" si="0"/>
        <v>2714400</v>
      </c>
    </row>
    <row r="17" spans="2:11" x14ac:dyDescent="0.25">
      <c r="B17" s="9">
        <f t="shared" si="1"/>
        <v>1.05</v>
      </c>
      <c r="C17" s="519" t="s">
        <v>132</v>
      </c>
      <c r="D17" s="520"/>
      <c r="E17" s="10">
        <v>1</v>
      </c>
      <c r="F17" s="360">
        <v>0.25</v>
      </c>
      <c r="G17" s="361"/>
      <c r="H17" s="11">
        <v>5800000</v>
      </c>
      <c r="I17" s="12">
        <v>1.56</v>
      </c>
      <c r="J17" s="13">
        <v>1.5</v>
      </c>
      <c r="K17" s="14">
        <f t="shared" si="0"/>
        <v>3393000</v>
      </c>
    </row>
    <row r="18" spans="2:11" x14ac:dyDescent="0.25">
      <c r="B18" s="9">
        <f t="shared" si="1"/>
        <v>1.06</v>
      </c>
      <c r="C18" s="519" t="s">
        <v>133</v>
      </c>
      <c r="D18" s="520"/>
      <c r="E18" s="10">
        <v>1</v>
      </c>
      <c r="F18" s="360">
        <v>0.2</v>
      </c>
      <c r="G18" s="361"/>
      <c r="H18" s="11">
        <v>5800000</v>
      </c>
      <c r="I18" s="12">
        <v>1.56</v>
      </c>
      <c r="J18" s="13">
        <v>3</v>
      </c>
      <c r="K18" s="14">
        <f t="shared" si="0"/>
        <v>5428800</v>
      </c>
    </row>
    <row r="19" spans="2:11" ht="27" customHeight="1" x14ac:dyDescent="0.25">
      <c r="B19" s="9">
        <f t="shared" si="1"/>
        <v>1.07</v>
      </c>
      <c r="C19" s="519" t="s">
        <v>134</v>
      </c>
      <c r="D19" s="520"/>
      <c r="E19" s="10">
        <v>1</v>
      </c>
      <c r="F19" s="360">
        <v>0.4</v>
      </c>
      <c r="G19" s="361"/>
      <c r="H19" s="11">
        <v>4500000</v>
      </c>
      <c r="I19" s="12">
        <v>1.56</v>
      </c>
      <c r="J19" s="13">
        <v>3</v>
      </c>
      <c r="K19" s="14">
        <f t="shared" si="0"/>
        <v>8424000</v>
      </c>
    </row>
    <row r="20" spans="2:11" x14ac:dyDescent="0.25">
      <c r="B20" s="9">
        <f t="shared" si="1"/>
        <v>1.08</v>
      </c>
      <c r="C20" s="519" t="s">
        <v>135</v>
      </c>
      <c r="D20" s="520"/>
      <c r="E20" s="10">
        <v>1</v>
      </c>
      <c r="F20" s="360">
        <v>0.1</v>
      </c>
      <c r="G20" s="361"/>
      <c r="H20" s="11">
        <v>5800000</v>
      </c>
      <c r="I20" s="12">
        <v>1.56</v>
      </c>
      <c r="J20" s="13">
        <f>$E$5</f>
        <v>4</v>
      </c>
      <c r="K20" s="14">
        <f t="shared" si="0"/>
        <v>3619200</v>
      </c>
    </row>
    <row r="21" spans="2:11" x14ac:dyDescent="0.25">
      <c r="B21" s="9">
        <f t="shared" si="1"/>
        <v>1.0900000000000001</v>
      </c>
      <c r="C21" s="519" t="s">
        <v>136</v>
      </c>
      <c r="D21" s="520"/>
      <c r="E21" s="10">
        <v>1</v>
      </c>
      <c r="F21" s="360">
        <v>0.1</v>
      </c>
      <c r="G21" s="361"/>
      <c r="H21" s="11">
        <v>4800000</v>
      </c>
      <c r="I21" s="12">
        <v>1.56</v>
      </c>
      <c r="J21" s="13">
        <f>$E$5</f>
        <v>4</v>
      </c>
      <c r="K21" s="14">
        <f t="shared" si="0"/>
        <v>2995200</v>
      </c>
    </row>
    <row r="22" spans="2:11" x14ac:dyDescent="0.25">
      <c r="B22" s="9">
        <f t="shared" si="1"/>
        <v>1.1000000000000001</v>
      </c>
      <c r="C22" s="15" t="s">
        <v>137</v>
      </c>
      <c r="D22" s="16"/>
      <c r="E22" s="10">
        <v>1</v>
      </c>
      <c r="F22" s="360">
        <v>0.7</v>
      </c>
      <c r="G22" s="361"/>
      <c r="H22" s="11">
        <v>2800000</v>
      </c>
      <c r="I22" s="12">
        <v>1.56</v>
      </c>
      <c r="J22" s="13">
        <f>$E$5</f>
        <v>4</v>
      </c>
      <c r="K22" s="14">
        <f t="shared" si="0"/>
        <v>12230400</v>
      </c>
    </row>
    <row r="23" spans="2:11" x14ac:dyDescent="0.25">
      <c r="B23" s="9">
        <f t="shared" si="1"/>
        <v>1.1100000000000001</v>
      </c>
      <c r="C23" s="15" t="s">
        <v>138</v>
      </c>
      <c r="D23" s="16"/>
      <c r="E23" s="10">
        <v>1</v>
      </c>
      <c r="F23" s="360">
        <v>0.5</v>
      </c>
      <c r="G23" s="361"/>
      <c r="H23" s="11">
        <v>1800000</v>
      </c>
      <c r="I23" s="12">
        <v>1.56</v>
      </c>
      <c r="J23" s="13">
        <f t="shared" ref="J23:J25" si="2">$E$5</f>
        <v>4</v>
      </c>
      <c r="K23" s="14">
        <f t="shared" si="0"/>
        <v>5616000</v>
      </c>
    </row>
    <row r="24" spans="2:11" x14ac:dyDescent="0.25">
      <c r="B24" s="9">
        <f t="shared" si="1"/>
        <v>1.1200000000000001</v>
      </c>
      <c r="C24" s="15" t="s">
        <v>139</v>
      </c>
      <c r="D24" s="16"/>
      <c r="E24" s="10">
        <v>1</v>
      </c>
      <c r="F24" s="360">
        <v>0</v>
      </c>
      <c r="G24" s="361"/>
      <c r="H24" s="11">
        <v>4000000</v>
      </c>
      <c r="I24" s="12">
        <v>1.56</v>
      </c>
      <c r="J24" s="13">
        <v>0</v>
      </c>
      <c r="K24" s="14">
        <f t="shared" si="0"/>
        <v>0</v>
      </c>
    </row>
    <row r="25" spans="2:11" x14ac:dyDescent="0.25">
      <c r="B25" s="9">
        <f t="shared" si="1"/>
        <v>1.1300000000000001</v>
      </c>
      <c r="C25" s="519" t="s">
        <v>140</v>
      </c>
      <c r="D25" s="520"/>
      <c r="E25" s="10">
        <v>1</v>
      </c>
      <c r="F25" s="360">
        <v>0.66500000000000004</v>
      </c>
      <c r="G25" s="361"/>
      <c r="H25" s="11">
        <v>2550000</v>
      </c>
      <c r="I25" s="12">
        <v>1.56</v>
      </c>
      <c r="J25" s="13">
        <f t="shared" si="2"/>
        <v>4</v>
      </c>
      <c r="K25" s="14">
        <f t="shared" si="0"/>
        <v>10581480</v>
      </c>
    </row>
    <row r="26" spans="2:11" x14ac:dyDescent="0.25">
      <c r="B26" s="9">
        <f t="shared" si="1"/>
        <v>1.1400000000000001</v>
      </c>
      <c r="C26" s="519" t="s">
        <v>141</v>
      </c>
      <c r="D26" s="520"/>
      <c r="E26" s="10">
        <v>1</v>
      </c>
      <c r="F26" s="360">
        <v>0.56999999999999995</v>
      </c>
      <c r="G26" s="361"/>
      <c r="H26" s="11">
        <v>1600000</v>
      </c>
      <c r="I26" s="12">
        <v>1.56</v>
      </c>
      <c r="J26" s="13">
        <f>$E$5</f>
        <v>4</v>
      </c>
      <c r="K26" s="14">
        <f t="shared" si="0"/>
        <v>5690880</v>
      </c>
    </row>
    <row r="27" spans="2:11" x14ac:dyDescent="0.25">
      <c r="B27" s="9">
        <f t="shared" si="1"/>
        <v>1.1500000000000001</v>
      </c>
      <c r="C27" s="519" t="s">
        <v>142</v>
      </c>
      <c r="D27" s="520"/>
      <c r="E27" s="10">
        <v>1</v>
      </c>
      <c r="F27" s="360">
        <v>1</v>
      </c>
      <c r="G27" s="361"/>
      <c r="H27" s="11">
        <v>1400000</v>
      </c>
      <c r="I27" s="12">
        <v>1.56</v>
      </c>
      <c r="J27" s="13">
        <f>$E$5</f>
        <v>4</v>
      </c>
      <c r="K27" s="14">
        <f t="shared" si="0"/>
        <v>8736000</v>
      </c>
    </row>
    <row r="28" spans="2:11" x14ac:dyDescent="0.25">
      <c r="B28" s="9">
        <f>+B26+0.01</f>
        <v>1.1500000000000001</v>
      </c>
      <c r="C28" s="519" t="s">
        <v>143</v>
      </c>
      <c r="D28" s="520"/>
      <c r="E28" s="10">
        <v>1</v>
      </c>
      <c r="F28" s="360">
        <v>0.4</v>
      </c>
      <c r="G28" s="361"/>
      <c r="H28" s="11">
        <v>1600000</v>
      </c>
      <c r="I28" s="12">
        <v>1.56</v>
      </c>
      <c r="J28" s="13">
        <f>$E$5</f>
        <v>4</v>
      </c>
      <c r="K28" s="14">
        <f t="shared" si="0"/>
        <v>3993600</v>
      </c>
    </row>
    <row r="29" spans="2:11" x14ac:dyDescent="0.25">
      <c r="B29" s="9">
        <f t="shared" si="1"/>
        <v>1.1600000000000001</v>
      </c>
      <c r="C29" s="15" t="s">
        <v>144</v>
      </c>
      <c r="D29" s="16"/>
      <c r="E29" s="10">
        <v>1</v>
      </c>
      <c r="F29" s="360">
        <v>0.17</v>
      </c>
      <c r="G29" s="361"/>
      <c r="H29" s="11">
        <v>1600000</v>
      </c>
      <c r="I29" s="12">
        <v>1.56</v>
      </c>
      <c r="J29" s="13">
        <v>1</v>
      </c>
      <c r="K29" s="14">
        <f t="shared" si="0"/>
        <v>424320</v>
      </c>
    </row>
    <row r="30" spans="2:11" x14ac:dyDescent="0.25">
      <c r="B30" s="9">
        <f t="shared" si="1"/>
        <v>1.1700000000000002</v>
      </c>
      <c r="C30" s="519" t="s">
        <v>145</v>
      </c>
      <c r="D30" s="520"/>
      <c r="E30" s="10">
        <v>1</v>
      </c>
      <c r="F30" s="360">
        <v>0.25</v>
      </c>
      <c r="G30" s="361"/>
      <c r="H30" s="11">
        <v>1800000</v>
      </c>
      <c r="I30" s="12">
        <v>1.56</v>
      </c>
      <c r="J30" s="13">
        <f>$E$5*0.5</f>
        <v>2</v>
      </c>
      <c r="K30" s="14">
        <f t="shared" si="0"/>
        <v>1404000</v>
      </c>
    </row>
    <row r="31" spans="2:11" x14ac:dyDescent="0.25">
      <c r="B31" s="9">
        <f t="shared" si="1"/>
        <v>1.1800000000000002</v>
      </c>
      <c r="C31" s="15" t="s">
        <v>146</v>
      </c>
      <c r="D31" s="16"/>
      <c r="E31" s="10">
        <v>1</v>
      </c>
      <c r="F31" s="360">
        <v>0.25</v>
      </c>
      <c r="G31" s="361"/>
      <c r="H31" s="11">
        <v>1200000</v>
      </c>
      <c r="I31" s="12">
        <v>1.56</v>
      </c>
      <c r="J31" s="13">
        <f>$E$5*0.5</f>
        <v>2</v>
      </c>
      <c r="K31" s="14">
        <f t="shared" si="0"/>
        <v>936000</v>
      </c>
    </row>
    <row r="32" spans="2:11" x14ac:dyDescent="0.25">
      <c r="B32" s="9">
        <f t="shared" si="1"/>
        <v>1.1900000000000002</v>
      </c>
      <c r="C32" s="15" t="s">
        <v>147</v>
      </c>
      <c r="D32" s="16"/>
      <c r="E32" s="10">
        <v>1</v>
      </c>
      <c r="F32" s="360">
        <v>0.25</v>
      </c>
      <c r="G32" s="361"/>
      <c r="H32" s="11">
        <v>1200000</v>
      </c>
      <c r="I32" s="12">
        <v>1.56</v>
      </c>
      <c r="J32" s="13">
        <v>1.5</v>
      </c>
      <c r="K32" s="14">
        <f t="shared" si="0"/>
        <v>702000</v>
      </c>
    </row>
    <row r="33" spans="2:11" x14ac:dyDescent="0.25">
      <c r="B33" s="17"/>
      <c r="C33" s="18"/>
      <c r="D33" s="18"/>
      <c r="E33" s="19"/>
      <c r="F33" s="20"/>
      <c r="G33" s="20"/>
      <c r="H33" s="21"/>
      <c r="I33" s="22"/>
      <c r="J33" s="13"/>
      <c r="K33" s="14"/>
    </row>
    <row r="34" spans="2:11" x14ac:dyDescent="0.25">
      <c r="B34" s="521" t="s">
        <v>148</v>
      </c>
      <c r="C34" s="522"/>
      <c r="D34" s="522"/>
      <c r="E34" s="522"/>
      <c r="F34" s="522"/>
      <c r="G34" s="522"/>
      <c r="H34" s="522"/>
      <c r="I34" s="365"/>
      <c r="J34" s="13"/>
      <c r="K34" s="23">
        <f>SUM(K12:K33)</f>
        <v>154795680</v>
      </c>
    </row>
    <row r="35" spans="2:11" x14ac:dyDescent="0.25">
      <c r="B35" s="523" t="s">
        <v>111</v>
      </c>
      <c r="C35" s="515" t="s">
        <v>149</v>
      </c>
      <c r="D35" s="516"/>
      <c r="E35" s="516"/>
      <c r="F35" s="516"/>
      <c r="G35" s="516"/>
      <c r="H35" s="516"/>
      <c r="I35" s="516"/>
      <c r="J35" s="516"/>
      <c r="K35" s="517"/>
    </row>
    <row r="36" spans="2:11" x14ac:dyDescent="0.25">
      <c r="B36" s="524"/>
      <c r="C36" s="525" t="s">
        <v>150</v>
      </c>
      <c r="D36" s="525"/>
      <c r="E36" s="525"/>
      <c r="F36" s="526"/>
      <c r="G36" s="53" t="s">
        <v>151</v>
      </c>
      <c r="H36" s="527" t="s">
        <v>152</v>
      </c>
      <c r="I36" s="528"/>
      <c r="J36" s="50" t="s">
        <v>153</v>
      </c>
      <c r="K36" s="50" t="s">
        <v>154</v>
      </c>
    </row>
    <row r="37" spans="2:11" ht="24" customHeight="1" x14ac:dyDescent="0.25">
      <c r="B37" s="24">
        <v>1</v>
      </c>
      <c r="C37" s="529" t="s">
        <v>155</v>
      </c>
      <c r="D37" s="529"/>
      <c r="E37" s="529"/>
      <c r="F37" s="529"/>
      <c r="G37" s="25">
        <v>1</v>
      </c>
      <c r="H37" s="530">
        <v>2050000</v>
      </c>
      <c r="I37" s="530"/>
      <c r="J37" s="13">
        <f>$E$5</f>
        <v>4</v>
      </c>
      <c r="K37" s="26">
        <f>ROUND(G37*H37*J37,0)</f>
        <v>8200000</v>
      </c>
    </row>
    <row r="38" spans="2:11" x14ac:dyDescent="0.25">
      <c r="B38" s="24">
        <v>2</v>
      </c>
      <c r="C38" s="529" t="s">
        <v>156</v>
      </c>
      <c r="D38" s="529"/>
      <c r="E38" s="529"/>
      <c r="F38" s="529"/>
      <c r="G38" s="27">
        <v>1</v>
      </c>
      <c r="H38" s="530">
        <v>2800000</v>
      </c>
      <c r="I38" s="530"/>
      <c r="J38" s="13">
        <f>$E$5</f>
        <v>4</v>
      </c>
      <c r="K38" s="26">
        <f>ROUND(G38*H38*J38,0)</f>
        <v>11200000</v>
      </c>
    </row>
    <row r="39" spans="2:11" x14ac:dyDescent="0.25">
      <c r="B39" s="24">
        <v>3</v>
      </c>
      <c r="C39" s="529" t="s">
        <v>157</v>
      </c>
      <c r="D39" s="529"/>
      <c r="E39" s="529"/>
      <c r="F39" s="529"/>
      <c r="G39" s="27">
        <v>1</v>
      </c>
      <c r="H39" s="530">
        <v>1500000</v>
      </c>
      <c r="I39" s="530"/>
      <c r="J39" s="13">
        <f>$E$5</f>
        <v>4</v>
      </c>
      <c r="K39" s="26">
        <f>ROUND(G39*H39*J39,0)</f>
        <v>6000000</v>
      </c>
    </row>
    <row r="40" spans="2:11" x14ac:dyDescent="0.25">
      <c r="B40" s="24">
        <v>4</v>
      </c>
      <c r="C40" s="529" t="s">
        <v>158</v>
      </c>
      <c r="D40" s="529"/>
      <c r="E40" s="529"/>
      <c r="F40" s="529"/>
      <c r="G40" s="28">
        <v>0.3</v>
      </c>
      <c r="H40" s="530">
        <v>4500000</v>
      </c>
      <c r="I40" s="530"/>
      <c r="J40" s="13">
        <v>4</v>
      </c>
      <c r="K40" s="26">
        <f>ROUND(G40*H40*J40,0)</f>
        <v>5400000</v>
      </c>
    </row>
    <row r="41" spans="2:11" x14ac:dyDescent="0.25">
      <c r="B41" s="24">
        <v>5</v>
      </c>
      <c r="C41" s="529" t="s">
        <v>159</v>
      </c>
      <c r="D41" s="529"/>
      <c r="E41" s="529"/>
      <c r="F41" s="529"/>
      <c r="G41" s="28">
        <v>1</v>
      </c>
      <c r="H41" s="530">
        <v>2000000</v>
      </c>
      <c r="I41" s="530"/>
      <c r="J41" s="13">
        <f>$E$5*0.5</f>
        <v>2</v>
      </c>
      <c r="K41" s="26">
        <f>ROUND(G41*H41*J41,0)</f>
        <v>4000000</v>
      </c>
    </row>
    <row r="42" spans="2:11" x14ac:dyDescent="0.25">
      <c r="B42" s="29"/>
      <c r="C42" s="30"/>
      <c r="D42" s="30"/>
      <c r="E42" s="30"/>
      <c r="F42" s="30"/>
      <c r="G42" s="30"/>
      <c r="H42" s="30"/>
      <c r="I42" s="30"/>
      <c r="J42" s="30"/>
      <c r="K42" s="30"/>
    </row>
    <row r="43" spans="2:11" x14ac:dyDescent="0.25">
      <c r="B43" s="29"/>
      <c r="C43" s="534"/>
      <c r="D43" s="535"/>
      <c r="E43" s="535"/>
      <c r="F43" s="535"/>
      <c r="G43" s="535"/>
      <c r="H43" s="535"/>
      <c r="I43" s="535"/>
      <c r="J43" s="535"/>
      <c r="K43" s="536"/>
    </row>
    <row r="44" spans="2:11" x14ac:dyDescent="0.25">
      <c r="B44" s="29"/>
      <c r="C44" s="31" t="s">
        <v>160</v>
      </c>
      <c r="D44" s="32"/>
      <c r="E44" s="32"/>
      <c r="F44" s="32"/>
      <c r="G44" s="32"/>
      <c r="H44" s="32"/>
      <c r="I44" s="32"/>
      <c r="J44" s="33"/>
      <c r="K44" s="23">
        <f>SUM(K37:K41)</f>
        <v>34800000</v>
      </c>
    </row>
    <row r="45" spans="2:11" x14ac:dyDescent="0.25">
      <c r="B45" s="29"/>
      <c r="C45" s="307"/>
      <c r="D45" s="307"/>
      <c r="E45" s="307"/>
      <c r="F45" s="307"/>
      <c r="G45" s="307"/>
      <c r="H45" s="307"/>
      <c r="I45" s="307"/>
      <c r="J45" s="307"/>
      <c r="K45" s="307"/>
    </row>
    <row r="46" spans="2:11" x14ac:dyDescent="0.25">
      <c r="B46" s="29"/>
      <c r="C46" s="31" t="s">
        <v>161</v>
      </c>
      <c r="D46" s="32"/>
      <c r="E46" s="32"/>
      <c r="F46" s="32"/>
      <c r="G46" s="32"/>
      <c r="H46" s="32"/>
      <c r="I46" s="32"/>
      <c r="J46" s="33"/>
      <c r="K46" s="23">
        <f>+K44+K34</f>
        <v>189595680</v>
      </c>
    </row>
    <row r="47" spans="2:11" x14ac:dyDescent="0.25">
      <c r="B47" s="29"/>
      <c r="C47" s="537"/>
      <c r="D47" s="538"/>
      <c r="E47" s="538"/>
      <c r="F47" s="538"/>
      <c r="G47" s="538"/>
      <c r="H47" s="538"/>
      <c r="I47" s="538"/>
      <c r="J47" s="538"/>
      <c r="K47" s="314"/>
    </row>
    <row r="48" spans="2:11" x14ac:dyDescent="0.25">
      <c r="B48" s="29"/>
      <c r="C48" s="31" t="s">
        <v>162</v>
      </c>
      <c r="D48" s="32"/>
      <c r="E48" s="32"/>
      <c r="F48" s="32"/>
      <c r="G48" s="32"/>
      <c r="H48" s="32"/>
      <c r="I48" s="32"/>
      <c r="J48" s="33"/>
      <c r="K48" s="34" t="e">
        <f>K46/E4</f>
        <v>#REF!</v>
      </c>
    </row>
    <row r="49" spans="2:11" x14ac:dyDescent="0.25">
      <c r="B49" s="29"/>
      <c r="C49" s="31"/>
      <c r="D49" s="32"/>
      <c r="E49" s="32"/>
      <c r="F49" s="32"/>
      <c r="G49" s="32"/>
      <c r="H49" s="32"/>
      <c r="I49" s="32"/>
      <c r="J49" s="33"/>
      <c r="K49" s="35"/>
    </row>
    <row r="50" spans="2:11" x14ac:dyDescent="0.25">
      <c r="B50" s="36"/>
      <c r="C50" s="531"/>
      <c r="D50" s="532"/>
      <c r="E50" s="532"/>
      <c r="F50" s="532"/>
      <c r="G50" s="532"/>
      <c r="H50" s="532"/>
      <c r="I50" s="532"/>
      <c r="J50" s="532"/>
      <c r="K50" s="533"/>
    </row>
    <row r="51" spans="2:11" ht="15.75" customHeight="1" x14ac:dyDescent="0.25">
      <c r="B51" s="542" t="s">
        <v>163</v>
      </c>
      <c r="C51" s="543"/>
      <c r="D51" s="543"/>
      <c r="E51" s="543"/>
      <c r="F51" s="543"/>
      <c r="G51" s="543"/>
      <c r="H51" s="543"/>
      <c r="I51" s="543"/>
      <c r="J51" s="543"/>
      <c r="K51" s="544"/>
    </row>
    <row r="52" spans="2:11" x14ac:dyDescent="0.25">
      <c r="B52" s="49">
        <v>3.1</v>
      </c>
      <c r="C52" s="545" t="s">
        <v>164</v>
      </c>
      <c r="D52" s="545"/>
      <c r="E52" s="545"/>
      <c r="F52" s="545"/>
      <c r="G52" s="545"/>
      <c r="H52" s="545"/>
      <c r="I52" s="545"/>
      <c r="J52" s="545"/>
      <c r="K52" s="545"/>
    </row>
    <row r="53" spans="2:11" x14ac:dyDescent="0.25">
      <c r="B53" s="50" t="s">
        <v>111</v>
      </c>
      <c r="C53" s="527" t="s">
        <v>150</v>
      </c>
      <c r="D53" s="546"/>
      <c r="E53" s="51"/>
      <c r="F53" s="547"/>
      <c r="G53" s="547"/>
      <c r="H53" s="52"/>
      <c r="I53" s="527" t="s">
        <v>165</v>
      </c>
      <c r="J53" s="528"/>
      <c r="K53" s="49" t="s">
        <v>154</v>
      </c>
    </row>
    <row r="54" spans="2:11" x14ac:dyDescent="0.25">
      <c r="B54" s="37">
        <f>B52+0.01</f>
        <v>3.11</v>
      </c>
      <c r="C54" s="38" t="s">
        <v>166</v>
      </c>
      <c r="D54" s="39"/>
      <c r="E54" s="39"/>
      <c r="F54" s="39"/>
      <c r="G54" s="39"/>
      <c r="H54" s="40"/>
      <c r="I54" s="548">
        <v>0.05</v>
      </c>
      <c r="J54" s="337"/>
      <c r="K54" s="41">
        <v>0.05</v>
      </c>
    </row>
    <row r="55" spans="2:11" x14ac:dyDescent="0.25">
      <c r="B55" s="37">
        <f>+B54+0.01</f>
        <v>3.1199999999999997</v>
      </c>
      <c r="C55" s="38" t="s">
        <v>167</v>
      </c>
      <c r="D55" s="39"/>
      <c r="E55" s="39"/>
      <c r="F55" s="39"/>
      <c r="G55" s="39"/>
      <c r="H55" s="40"/>
      <c r="I55" s="548">
        <v>0.01</v>
      </c>
      <c r="J55" s="337"/>
      <c r="K55" s="41">
        <v>0.01</v>
      </c>
    </row>
    <row r="56" spans="2:11" x14ac:dyDescent="0.25">
      <c r="B56" s="37">
        <f>+B55+0.01</f>
        <v>3.1299999999999994</v>
      </c>
      <c r="C56" s="38" t="s">
        <v>168</v>
      </c>
      <c r="D56" s="39"/>
      <c r="E56" s="39"/>
      <c r="F56" s="39"/>
      <c r="G56" s="39"/>
      <c r="H56" s="40"/>
      <c r="I56" s="548">
        <f>(4/1000)</f>
        <v>4.0000000000000001E-3</v>
      </c>
      <c r="J56" s="337"/>
      <c r="K56" s="41">
        <f>(4/1000)</f>
        <v>4.0000000000000001E-3</v>
      </c>
    </row>
    <row r="57" spans="2:11" x14ac:dyDescent="0.25">
      <c r="B57" s="37">
        <f>+B56+0.01</f>
        <v>3.1399999999999992</v>
      </c>
      <c r="C57" s="38" t="s">
        <v>169</v>
      </c>
      <c r="D57" s="39"/>
      <c r="E57" s="39"/>
      <c r="F57" s="39"/>
      <c r="G57" s="39"/>
      <c r="H57" s="39"/>
      <c r="I57" s="548">
        <v>0.02</v>
      </c>
      <c r="J57" s="337"/>
      <c r="K57" s="41">
        <v>0.02</v>
      </c>
    </row>
    <row r="58" spans="2:11" x14ac:dyDescent="0.25">
      <c r="B58" s="42"/>
      <c r="C58" s="549" t="s">
        <v>170</v>
      </c>
      <c r="D58" s="550"/>
      <c r="E58" s="550"/>
      <c r="F58" s="550"/>
      <c r="G58" s="550"/>
      <c r="H58" s="550"/>
      <c r="I58" s="550"/>
      <c r="J58" s="551"/>
      <c r="K58" s="43">
        <f>SUM(K54:K57)</f>
        <v>8.4000000000000005E-2</v>
      </c>
    </row>
    <row r="59" spans="2:11" x14ac:dyDescent="0.25">
      <c r="B59" s="29"/>
      <c r="C59" s="44"/>
      <c r="D59" s="44"/>
      <c r="E59" s="44"/>
      <c r="F59" s="44"/>
      <c r="G59" s="44"/>
      <c r="H59" s="44"/>
      <c r="I59" s="44"/>
      <c r="J59" s="44"/>
      <c r="K59" s="44"/>
    </row>
    <row r="60" spans="2:11" x14ac:dyDescent="0.25">
      <c r="B60" s="49">
        <f>B52+0.1</f>
        <v>3.2</v>
      </c>
      <c r="C60" s="552" t="s">
        <v>187</v>
      </c>
      <c r="D60" s="552"/>
      <c r="E60" s="552"/>
      <c r="F60" s="552"/>
      <c r="G60" s="552"/>
      <c r="H60" s="552"/>
      <c r="I60" s="552"/>
      <c r="J60" s="552"/>
      <c r="K60" s="552"/>
    </row>
    <row r="61" spans="2:11" x14ac:dyDescent="0.25">
      <c r="B61" s="50" t="s">
        <v>111</v>
      </c>
      <c r="C61" s="539" t="s">
        <v>150</v>
      </c>
      <c r="D61" s="540"/>
      <c r="E61" s="540"/>
      <c r="F61" s="540"/>
      <c r="G61" s="541"/>
      <c r="H61" s="50"/>
      <c r="I61" s="527" t="s">
        <v>171</v>
      </c>
      <c r="J61" s="528"/>
      <c r="K61" s="49" t="s">
        <v>154</v>
      </c>
    </row>
    <row r="62" spans="2:11" x14ac:dyDescent="0.25">
      <c r="B62" s="37">
        <f>B60+0.01</f>
        <v>3.21</v>
      </c>
      <c r="C62" s="553" t="s">
        <v>172</v>
      </c>
      <c r="D62" s="553"/>
      <c r="E62" s="553"/>
      <c r="F62" s="553"/>
      <c r="G62" s="553"/>
      <c r="H62" s="554" t="s">
        <v>173</v>
      </c>
      <c r="I62" s="555">
        <v>0.3</v>
      </c>
      <c r="J62" s="555"/>
      <c r="K62" s="41">
        <v>2E-3</v>
      </c>
    </row>
    <row r="63" spans="2:11" x14ac:dyDescent="0.25">
      <c r="B63" s="37">
        <f>+B62+0.01</f>
        <v>3.2199999999999998</v>
      </c>
      <c r="C63" s="553" t="s">
        <v>174</v>
      </c>
      <c r="D63" s="553"/>
      <c r="E63" s="553"/>
      <c r="F63" s="553"/>
      <c r="G63" s="553"/>
      <c r="H63" s="319"/>
      <c r="I63" s="555">
        <v>0</v>
      </c>
      <c r="J63" s="555"/>
      <c r="K63" s="41">
        <v>0</v>
      </c>
    </row>
    <row r="64" spans="2:11" x14ac:dyDescent="0.25">
      <c r="B64" s="37">
        <f>+B63+0.01</f>
        <v>3.2299999999999995</v>
      </c>
      <c r="C64" s="553" t="s">
        <v>175</v>
      </c>
      <c r="D64" s="553"/>
      <c r="E64" s="553"/>
      <c r="F64" s="553"/>
      <c r="G64" s="553"/>
      <c r="H64" s="319"/>
      <c r="I64" s="555">
        <v>0.1</v>
      </c>
      <c r="J64" s="555"/>
      <c r="K64" s="41">
        <v>2E-3</v>
      </c>
    </row>
    <row r="65" spans="2:11" x14ac:dyDescent="0.25">
      <c r="B65" s="37">
        <f>+B64+0.01</f>
        <v>3.2399999999999993</v>
      </c>
      <c r="C65" s="553" t="s">
        <v>176</v>
      </c>
      <c r="D65" s="553"/>
      <c r="E65" s="553"/>
      <c r="F65" s="553"/>
      <c r="G65" s="553"/>
      <c r="H65" s="319"/>
      <c r="I65" s="555">
        <v>0.3</v>
      </c>
      <c r="J65" s="555"/>
      <c r="K65" s="41">
        <v>2E-3</v>
      </c>
    </row>
    <row r="66" spans="2:11" ht="42" x14ac:dyDescent="0.25">
      <c r="B66" s="37">
        <f>+B65+0.01</f>
        <v>3.2499999999999991</v>
      </c>
      <c r="C66" s="553" t="s">
        <v>177</v>
      </c>
      <c r="D66" s="553"/>
      <c r="E66" s="553"/>
      <c r="F66" s="553"/>
      <c r="G66" s="553"/>
      <c r="H66" s="45" t="s">
        <v>178</v>
      </c>
      <c r="I66" s="555">
        <v>0.3</v>
      </c>
      <c r="J66" s="555"/>
      <c r="K66" s="41">
        <v>3.0000000000000001E-3</v>
      </c>
    </row>
    <row r="67" spans="2:11" x14ac:dyDescent="0.25">
      <c r="B67" s="556" t="s">
        <v>179</v>
      </c>
      <c r="C67" s="556"/>
      <c r="D67" s="556"/>
      <c r="E67" s="556"/>
      <c r="F67" s="556"/>
      <c r="G67" s="556"/>
      <c r="H67" s="556"/>
      <c r="I67" s="556"/>
      <c r="J67" s="556"/>
      <c r="K67" s="43">
        <f>SUM(K62:K66)</f>
        <v>9.0000000000000011E-3</v>
      </c>
    </row>
    <row r="68" spans="2:11" x14ac:dyDescent="0.25">
      <c r="B68" s="29"/>
      <c r="C68" s="307"/>
      <c r="D68" s="307"/>
      <c r="E68" s="307"/>
      <c r="F68" s="307"/>
      <c r="G68" s="307"/>
      <c r="H68" s="307"/>
      <c r="I68" s="307"/>
      <c r="J68" s="307"/>
      <c r="K68" s="307"/>
    </row>
    <row r="69" spans="2:11" x14ac:dyDescent="0.25">
      <c r="B69" s="29"/>
      <c r="C69" s="31" t="s">
        <v>180</v>
      </c>
      <c r="D69" s="32"/>
      <c r="E69" s="32"/>
      <c r="F69" s="32"/>
      <c r="G69" s="32"/>
      <c r="H69" s="32"/>
      <c r="I69" s="32"/>
      <c r="J69" s="33"/>
      <c r="K69" s="46">
        <f>+K67+K58</f>
        <v>9.2999999999999999E-2</v>
      </c>
    </row>
    <row r="70" spans="2:11" x14ac:dyDescent="0.25">
      <c r="B70" s="29"/>
      <c r="C70" s="31" t="s">
        <v>181</v>
      </c>
      <c r="D70" s="32"/>
      <c r="E70" s="32"/>
      <c r="F70" s="32"/>
      <c r="G70" s="32"/>
      <c r="H70" s="32"/>
      <c r="I70" s="32"/>
      <c r="J70" s="33"/>
      <c r="K70" s="60">
        <f>+K69</f>
        <v>9.2999999999999999E-2</v>
      </c>
    </row>
    <row r="71" spans="2:11" x14ac:dyDescent="0.25">
      <c r="B71" s="29"/>
      <c r="C71" s="307"/>
      <c r="D71" s="307"/>
      <c r="E71" s="307"/>
      <c r="F71" s="307"/>
      <c r="G71" s="307"/>
      <c r="H71" s="307"/>
      <c r="I71" s="307"/>
      <c r="J71" s="307"/>
      <c r="K71" s="307"/>
    </row>
    <row r="72" spans="2:11" x14ac:dyDescent="0.25">
      <c r="B72" s="29"/>
      <c r="C72" s="31" t="s">
        <v>182</v>
      </c>
      <c r="D72" s="32"/>
      <c r="E72" s="32"/>
      <c r="F72" s="32"/>
      <c r="G72" s="32"/>
      <c r="H72" s="32"/>
      <c r="I72" s="32"/>
      <c r="J72" s="33"/>
      <c r="K72" s="61" t="e">
        <f>+K70+K48</f>
        <v>#REF!</v>
      </c>
    </row>
    <row r="73" spans="2:11" x14ac:dyDescent="0.25">
      <c r="B73" s="47"/>
      <c r="C73" s="31" t="s">
        <v>183</v>
      </c>
      <c r="D73" s="32"/>
      <c r="E73" s="32"/>
      <c r="F73" s="32"/>
      <c r="G73" s="32"/>
      <c r="H73" s="32"/>
      <c r="I73" s="32"/>
      <c r="J73" s="33"/>
      <c r="K73" s="48">
        <v>0.01</v>
      </c>
    </row>
    <row r="74" spans="2:11" x14ac:dyDescent="0.25">
      <c r="B74" s="47"/>
      <c r="C74" s="31" t="s">
        <v>184</v>
      </c>
      <c r="D74" s="32"/>
      <c r="E74" s="32"/>
      <c r="F74" s="32"/>
      <c r="G74" s="32"/>
      <c r="H74" s="32"/>
      <c r="I74" s="32"/>
      <c r="J74" s="33"/>
      <c r="K74" s="48">
        <v>0.04</v>
      </c>
    </row>
    <row r="75" spans="2:11" x14ac:dyDescent="0.25">
      <c r="B75" s="47"/>
      <c r="C75" s="31" t="s">
        <v>185</v>
      </c>
      <c r="D75" s="32"/>
      <c r="E75" s="32"/>
      <c r="F75" s="32"/>
      <c r="G75" s="32"/>
      <c r="H75" s="32"/>
      <c r="I75" s="32"/>
      <c r="J75" s="33"/>
      <c r="K75" s="48">
        <f>K74*0.19</f>
        <v>7.6E-3</v>
      </c>
    </row>
    <row r="76" spans="2:11" x14ac:dyDescent="0.25">
      <c r="B76" s="29"/>
      <c r="C76" s="307"/>
      <c r="D76" s="307"/>
      <c r="E76" s="307"/>
      <c r="F76" s="307"/>
      <c r="G76" s="307"/>
      <c r="H76" s="307"/>
      <c r="I76" s="307"/>
      <c r="J76" s="307"/>
      <c r="K76" s="307"/>
    </row>
    <row r="77" spans="2:11" x14ac:dyDescent="0.25">
      <c r="B77" s="29"/>
      <c r="C77" s="31" t="s">
        <v>186</v>
      </c>
      <c r="D77" s="32"/>
      <c r="E77" s="32"/>
      <c r="F77" s="32"/>
      <c r="G77" s="32"/>
      <c r="H77" s="32"/>
      <c r="I77" s="32"/>
      <c r="J77" s="33"/>
      <c r="K77" s="62" t="e">
        <f>SUM(K72:K74)</f>
        <v>#REF!</v>
      </c>
    </row>
  </sheetData>
  <mergeCells count="94">
    <mergeCell ref="C76:K76"/>
    <mergeCell ref="C62:G62"/>
    <mergeCell ref="H62:H65"/>
    <mergeCell ref="I62:J62"/>
    <mergeCell ref="C63:G63"/>
    <mergeCell ref="I63:J63"/>
    <mergeCell ref="C64:G64"/>
    <mergeCell ref="I64:J64"/>
    <mergeCell ref="C65:G65"/>
    <mergeCell ref="I65:J65"/>
    <mergeCell ref="C66:G66"/>
    <mergeCell ref="I66:J66"/>
    <mergeCell ref="B67:J67"/>
    <mergeCell ref="C68:K68"/>
    <mergeCell ref="C71:K71"/>
    <mergeCell ref="C61:G61"/>
    <mergeCell ref="I61:J61"/>
    <mergeCell ref="B51:K51"/>
    <mergeCell ref="C52:K52"/>
    <mergeCell ref="C53:D53"/>
    <mergeCell ref="F53:G53"/>
    <mergeCell ref="I53:J53"/>
    <mergeCell ref="I54:J54"/>
    <mergeCell ref="I55:J55"/>
    <mergeCell ref="I56:J56"/>
    <mergeCell ref="I57:J57"/>
    <mergeCell ref="C58:J58"/>
    <mergeCell ref="C60:K60"/>
    <mergeCell ref="C50:K50"/>
    <mergeCell ref="C38:F38"/>
    <mergeCell ref="H38:I38"/>
    <mergeCell ref="C39:F39"/>
    <mergeCell ref="H39:I39"/>
    <mergeCell ref="C40:F40"/>
    <mergeCell ref="H40:I40"/>
    <mergeCell ref="C41:F41"/>
    <mergeCell ref="H41:I41"/>
    <mergeCell ref="C43:K43"/>
    <mergeCell ref="C45:K45"/>
    <mergeCell ref="C47:K47"/>
    <mergeCell ref="B35:B36"/>
    <mergeCell ref="C35:K35"/>
    <mergeCell ref="C36:F36"/>
    <mergeCell ref="H36:I36"/>
    <mergeCell ref="C37:F37"/>
    <mergeCell ref="H37:I37"/>
    <mergeCell ref="B34:I34"/>
    <mergeCell ref="C26:D26"/>
    <mergeCell ref="F26:G26"/>
    <mergeCell ref="C27:D27"/>
    <mergeCell ref="F27:G27"/>
    <mergeCell ref="C28:D28"/>
    <mergeCell ref="F28:G28"/>
    <mergeCell ref="F29:G29"/>
    <mergeCell ref="C30:D30"/>
    <mergeCell ref="F30:G30"/>
    <mergeCell ref="F31:G31"/>
    <mergeCell ref="F32:G32"/>
    <mergeCell ref="C25:D25"/>
    <mergeCell ref="F25:G25"/>
    <mergeCell ref="C18:D18"/>
    <mergeCell ref="F18:G18"/>
    <mergeCell ref="C19:D19"/>
    <mergeCell ref="F19:G19"/>
    <mergeCell ref="C20:D20"/>
    <mergeCell ref="F20:G20"/>
    <mergeCell ref="C21:D21"/>
    <mergeCell ref="F21:G21"/>
    <mergeCell ref="F22:G22"/>
    <mergeCell ref="F23:G23"/>
    <mergeCell ref="F24:G24"/>
    <mergeCell ref="C15:D15"/>
    <mergeCell ref="F15:G15"/>
    <mergeCell ref="C16:D16"/>
    <mergeCell ref="F16:G16"/>
    <mergeCell ref="C17:D17"/>
    <mergeCell ref="F17:G17"/>
    <mergeCell ref="C12:D12"/>
    <mergeCell ref="F12:G12"/>
    <mergeCell ref="C13:D13"/>
    <mergeCell ref="F13:G13"/>
    <mergeCell ref="C14:D14"/>
    <mergeCell ref="F14:G14"/>
    <mergeCell ref="B7:B10"/>
    <mergeCell ref="C7:K7"/>
    <mergeCell ref="C8:K8"/>
    <mergeCell ref="C9:D10"/>
    <mergeCell ref="F9:G9"/>
    <mergeCell ref="F10:G10"/>
    <mergeCell ref="B4:D4"/>
    <mergeCell ref="E4:H4"/>
    <mergeCell ref="B5:D5"/>
    <mergeCell ref="E5:H5"/>
    <mergeCell ref="B2:K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9678E82C9E0FB4DAB36F0097F8516FE" ma:contentTypeVersion="13" ma:contentTypeDescription="Crear nuevo documento." ma:contentTypeScope="" ma:versionID="fcc6a42ebe37a62f8766f3330d819254">
  <xsd:schema xmlns:xsd="http://www.w3.org/2001/XMLSchema" xmlns:xs="http://www.w3.org/2001/XMLSchema" xmlns:p="http://schemas.microsoft.com/office/2006/metadata/properties" xmlns:ns3="4855ca57-f9e9-423e-9bca-a996e9a0fcf5" xmlns:ns4="3aaa25e4-0c41-4d44-a42f-0ae5abe36943" targetNamespace="http://schemas.microsoft.com/office/2006/metadata/properties" ma:root="true" ma:fieldsID="7c2eface4e9b7ac54dda36e8e856d061" ns3:_="" ns4:_="">
    <xsd:import namespace="4855ca57-f9e9-423e-9bca-a996e9a0fcf5"/>
    <xsd:import namespace="3aaa25e4-0c41-4d44-a42f-0ae5abe36943"/>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55ca57-f9e9-423e-9bca-a996e9a0fcf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aaa25e4-0c41-4d44-a42f-0ae5abe36943"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BF277D-9B19-444D-9B1C-0D7E927D89A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C1B87E40-7348-45D2-B142-C1D0D52FC008}">
  <ds:schemaRefs>
    <ds:schemaRef ds:uri="http://schemas.microsoft.com/sharepoint/v3/contenttype/forms"/>
  </ds:schemaRefs>
</ds:datastoreItem>
</file>

<file path=customXml/itemProps3.xml><?xml version="1.0" encoding="utf-8"?>
<ds:datastoreItem xmlns:ds="http://schemas.openxmlformats.org/officeDocument/2006/customXml" ds:itemID="{9FAE8868-37CA-44A7-B139-5CC8D16DCC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55ca57-f9e9-423e-9bca-a996e9a0fcf5"/>
    <ds:schemaRef ds:uri="3aaa25e4-0c41-4d44-a42f-0ae5abe369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ANEXO PU_IDRD</vt:lpstr>
      <vt:lpstr>AIU</vt:lpstr>
      <vt:lpstr>EVALUACIÓN ECONÓMICA</vt:lpstr>
      <vt:lpstr>Hoja1</vt:lpstr>
      <vt:lpstr>CÁLCULO_AIU</vt:lpstr>
      <vt:lpstr>'ANEXO PU_IDRD'!Área_de_impresión</vt:lpstr>
      <vt:lpstr>'EVALUACIÓN ECONÓMICA'!Área_de_impresión</vt:lpstr>
      <vt:lpstr>'ANEXO PU_IDRD'!Títulos_a_imprimir</vt:lpstr>
      <vt:lpstr>'EVALUACIÓN ECONÓMICA'!Títulos_a_imprimir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Esteban Martinwz</dc:creator>
  <cp:lastModifiedBy>francisco sanchez cardenas</cp:lastModifiedBy>
  <cp:lastPrinted>2020-08-30T22:57:29Z</cp:lastPrinted>
  <dcterms:created xsi:type="dcterms:W3CDTF">2017-10-12T11:43:53Z</dcterms:created>
  <dcterms:modified xsi:type="dcterms:W3CDTF">2020-12-22T15:21:27Z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0x01010099678E82C9E0FB4DAB36F0097F8516FE</vt:lpwstr>
  </property>
</Properties>
</file>