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D_JEVR\OneDrive - MUNICIPIO DE ENVIGADO\Escritorio\procesos\2026\Abril\MÍNIMA SERVICIOS SALUD EMPLEADOS\"/>
    </mc:Choice>
  </mc:AlternateContent>
  <bookViews>
    <workbookView xWindow="0" yWindow="0" windowWidth="14265" windowHeight="80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12" i="1"/>
  <c r="R13" i="1"/>
  <c r="R14" i="1"/>
  <c r="R15" i="1"/>
  <c r="R16" i="1"/>
  <c r="R4" i="1"/>
  <c r="R18" i="1" l="1"/>
  <c r="M22" i="1" s="1"/>
  <c r="Q5" i="1"/>
  <c r="Q6" i="1"/>
  <c r="Q7" i="1"/>
  <c r="Q8" i="1"/>
  <c r="Q9" i="1"/>
  <c r="Q10" i="1"/>
  <c r="Q11" i="1"/>
  <c r="Q12" i="1"/>
  <c r="Q13" i="1"/>
  <c r="Q14" i="1"/>
  <c r="Q15" i="1"/>
  <c r="Q16" i="1"/>
  <c r="Q4" i="1"/>
  <c r="P18" i="1"/>
  <c r="M5" i="1" l="1"/>
  <c r="N5" i="1" s="1"/>
  <c r="M6" i="1"/>
  <c r="N6" i="1"/>
  <c r="O6" i="1" s="1"/>
  <c r="M7" i="1"/>
  <c r="N7" i="1"/>
  <c r="O7" i="1" s="1"/>
  <c r="M8" i="1"/>
  <c r="N8" i="1"/>
  <c r="O8" i="1" s="1"/>
  <c r="M9" i="1"/>
  <c r="N9" i="1"/>
  <c r="O9" i="1" s="1"/>
  <c r="M10" i="1"/>
  <c r="N10" i="1"/>
  <c r="O10" i="1" s="1"/>
  <c r="M11" i="1"/>
  <c r="N11" i="1"/>
  <c r="O11" i="1" s="1"/>
  <c r="M12" i="1"/>
  <c r="N12" i="1" s="1"/>
  <c r="O12" i="1" s="1"/>
  <c r="M13" i="1"/>
  <c r="N13" i="1" s="1"/>
  <c r="O13" i="1" s="1"/>
  <c r="M14" i="1"/>
  <c r="N14" i="1" s="1"/>
  <c r="O14" i="1" s="1"/>
  <c r="M15" i="1"/>
  <c r="N15" i="1"/>
  <c r="O15" i="1" s="1"/>
  <c r="M16" i="1"/>
  <c r="N16" i="1"/>
  <c r="L18" i="1"/>
  <c r="O16" i="1"/>
  <c r="M4" i="1"/>
  <c r="N4" i="1" s="1"/>
  <c r="O4" i="1" s="1"/>
  <c r="I5" i="1"/>
  <c r="J5" i="1" s="1"/>
  <c r="I6" i="1"/>
  <c r="J6" i="1" s="1"/>
  <c r="K6" i="1" s="1"/>
  <c r="I7" i="1"/>
  <c r="J7" i="1" s="1"/>
  <c r="K7" i="1" s="1"/>
  <c r="I8" i="1"/>
  <c r="J8" i="1" s="1"/>
  <c r="K8" i="1" s="1"/>
  <c r="I9" i="1"/>
  <c r="J9" i="1" s="1"/>
  <c r="K9" i="1" s="1"/>
  <c r="I10" i="1"/>
  <c r="J10" i="1" s="1"/>
  <c r="K10" i="1" s="1"/>
  <c r="I11" i="1"/>
  <c r="I12" i="1"/>
  <c r="J12" i="1" s="1"/>
  <c r="K12" i="1" s="1"/>
  <c r="I13" i="1"/>
  <c r="J13" i="1" s="1"/>
  <c r="K13" i="1" s="1"/>
  <c r="I14" i="1"/>
  <c r="J14" i="1" s="1"/>
  <c r="K14" i="1" s="1"/>
  <c r="I15" i="1"/>
  <c r="J15" i="1" s="1"/>
  <c r="K15" i="1" s="1"/>
  <c r="I16" i="1"/>
  <c r="J16" i="1" s="1"/>
  <c r="K16" i="1" s="1"/>
  <c r="I4" i="1"/>
  <c r="H18" i="1"/>
  <c r="J11" i="1"/>
  <c r="K11" i="1" s="1"/>
  <c r="E18" i="1"/>
  <c r="D18" i="1"/>
  <c r="C18" i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6" i="1"/>
  <c r="G6" i="1" s="1"/>
  <c r="F5" i="1"/>
  <c r="G5" i="1" s="1"/>
  <c r="F4" i="1"/>
  <c r="G4" i="1" s="1"/>
  <c r="Q18" i="1" l="1"/>
  <c r="M23" i="1" s="1"/>
  <c r="M18" i="1"/>
  <c r="N18" i="1"/>
  <c r="O5" i="1"/>
  <c r="O18" i="1" s="1"/>
  <c r="I18" i="1"/>
  <c r="J4" i="1"/>
  <c r="K4" i="1" s="1"/>
  <c r="J18" i="1"/>
  <c r="K5" i="1"/>
  <c r="G18" i="1"/>
  <c r="F18" i="1"/>
  <c r="K18" i="1" l="1"/>
</calcChain>
</file>

<file path=xl/sharedStrings.xml><?xml version="1.0" encoding="utf-8"?>
<sst xmlns="http://schemas.openxmlformats.org/spreadsheetml/2006/main" count="39" uniqueCount="30">
  <si>
    <t>CONCEPTO</t>
  </si>
  <si>
    <t>CANTIDADES</t>
  </si>
  <si>
    <t>VALOR UNITARIO</t>
  </si>
  <si>
    <t>VALOR IVA</t>
  </si>
  <si>
    <t>VALOR UNITARIO TOTAL</t>
  </si>
  <si>
    <t>VALOR TOTAL</t>
  </si>
  <si>
    <t>Análisis Fisicoquímico: Color,
Material Flotantes, Olor, cloro residual,
pH, temperatura. Transparencia,
Conductividad, Turbiedad, Alcalinidad
total, Aluminio, Ácido Cianúrico,
Dureza cálcica, Cloro combinado.</t>
  </si>
  <si>
    <t>Potencial de óxido Reducción</t>
  </si>
  <si>
    <t>mesófilos -Heterótrofos</t>
  </si>
  <si>
    <t>Coliformes totales y E Coli.</t>
  </si>
  <si>
    <t>Pseudomona aeruginosa</t>
  </si>
  <si>
    <t>Muestras de superficie para hongos,
levadura y dermatofitos</t>
  </si>
  <si>
    <t>PISCINAS</t>
  </si>
  <si>
    <t>ACUEDUCTOS RURALES</t>
  </si>
  <si>
    <t>Eschericha Coli.</t>
  </si>
  <si>
    <t>Análisis Fisicoquímico Turbiedad,
color aparente, pH, cloro residual libre</t>
  </si>
  <si>
    <t>ACUEDUCTO URBANO</t>
  </si>
  <si>
    <t>Análisis Fisicoquímico: Alcalinidad,
Dureza Total, Cloruros, Hierro Total,
Aluminio.</t>
  </si>
  <si>
    <t>Turbiedad, Color Aparente,</t>
  </si>
  <si>
    <t>Coliformes Totales y E Coli, Cloro
Residual, Ph</t>
  </si>
  <si>
    <t>COT</t>
  </si>
  <si>
    <t>FLUORUROS</t>
  </si>
  <si>
    <t>TOTAL</t>
  </si>
  <si>
    <t>UNIVERSIDAD MEDELLÍN</t>
  </si>
  <si>
    <t>AAGA</t>
  </si>
  <si>
    <t>PROMEDIO</t>
  </si>
  <si>
    <t>CDP</t>
  </si>
  <si>
    <t>CONTRATO</t>
  </si>
  <si>
    <t>TESLAB</t>
  </si>
  <si>
    <t>PRESEDENTE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</si>
</sst>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/>
    <xf numFmtId="4" fontId="0" fillId="0" borderId="1" xfId="0" applyNumberFormat="1" applyBorder="1"/>
    <xf numFmtId="4" fontId="1" fillId="0" borderId="1" xfId="0" applyNumberFormat="1" applyFont="1" applyBorder="1" applyAlignment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" fontId="1" fillId="0" borderId="3" xfId="0" applyNumberFormat="1" applyFont="1" applyBorder="1" applyAlignment="1">
      <alignment horizontal="center" wrapText="1"/>
    </xf>
    <xf numFmtId="4" fontId="1" fillId="0" borderId="4" xfId="0" applyNumberFormat="1" applyFont="1" applyBorder="1" applyAlignment="1">
      <alignment horizontal="center" wrapText="1"/>
    </xf>
    <xf numFmtId="4" fontId="1" fillId="0" borderId="5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3"/>
  <sheetViews>
    <sheetView showGridLines="0" tabSelected="1" topLeftCell="A2" workbookViewId="0">
      <selection activeCell="M21" sqref="M21"/>
    </sheetView>
  </sheetViews>
  <sheetFormatPr baseColWidth="10" defaultRowHeight="15" x14ac:dyDescent="0.25"/>
  <cols>
    <col min="2" max="2" width="35.85546875" customWidth="1"/>
    <col min="3" max="6" width="11.5703125" style="2" bestFit="1" customWidth="1"/>
    <col min="7" max="7" width="12.7109375" style="2" bestFit="1" customWidth="1"/>
    <col min="11" max="11" width="12.7109375" bestFit="1" customWidth="1"/>
    <col min="12" max="12" width="11.42578125" style="1"/>
    <col min="13" max="13" width="13.42578125" bestFit="1" customWidth="1"/>
    <col min="15" max="15" width="12.7109375" bestFit="1" customWidth="1"/>
    <col min="16" max="16" width="12.7109375" customWidth="1"/>
    <col min="17" max="18" width="12.7109375" bestFit="1" customWidth="1"/>
  </cols>
  <sheetData>
    <row r="2" spans="1:18" x14ac:dyDescent="0.25">
      <c r="D2" s="16" t="s">
        <v>23</v>
      </c>
      <c r="E2" s="16"/>
      <c r="F2" s="16"/>
      <c r="G2" s="16"/>
      <c r="H2" s="17" t="s">
        <v>24</v>
      </c>
      <c r="I2" s="17"/>
      <c r="J2" s="17"/>
      <c r="K2" s="17"/>
      <c r="L2" s="18" t="s">
        <v>28</v>
      </c>
      <c r="M2" s="19"/>
      <c r="N2" s="19"/>
      <c r="O2" s="20"/>
      <c r="P2" s="13"/>
      <c r="Q2" s="10"/>
    </row>
    <row r="3" spans="1:18" ht="45" x14ac:dyDescent="0.25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2</v>
      </c>
      <c r="I3" s="4" t="s">
        <v>3</v>
      </c>
      <c r="J3" s="4" t="s">
        <v>4</v>
      </c>
      <c r="K3" s="4" t="s">
        <v>5</v>
      </c>
      <c r="L3" s="4" t="s">
        <v>2</v>
      </c>
      <c r="M3" s="4" t="s">
        <v>3</v>
      </c>
      <c r="N3" s="4" t="s">
        <v>4</v>
      </c>
      <c r="O3" s="4" t="s">
        <v>5</v>
      </c>
      <c r="P3" s="4" t="s">
        <v>29</v>
      </c>
      <c r="Q3" s="4" t="s">
        <v>25</v>
      </c>
      <c r="R3" s="14" t="s">
        <v>5</v>
      </c>
    </row>
    <row r="4" spans="1:18" ht="105" x14ac:dyDescent="0.25">
      <c r="A4" s="15" t="s">
        <v>12</v>
      </c>
      <c r="B4" s="5" t="s">
        <v>6</v>
      </c>
      <c r="C4" s="6">
        <v>75</v>
      </c>
      <c r="D4" s="6">
        <v>164000</v>
      </c>
      <c r="E4" s="6">
        <v>0</v>
      </c>
      <c r="F4" s="6">
        <f>+D4+E4</f>
        <v>164000</v>
      </c>
      <c r="G4" s="6">
        <f>+F4*C4</f>
        <v>12300000</v>
      </c>
      <c r="H4" s="6">
        <v>110000</v>
      </c>
      <c r="I4" s="6">
        <f>+H4*0.19</f>
        <v>20900</v>
      </c>
      <c r="J4" s="6">
        <f>+H4+I4</f>
        <v>130900</v>
      </c>
      <c r="K4" s="6">
        <f>+J4*C4</f>
        <v>9817500</v>
      </c>
      <c r="L4" s="7">
        <v>140000</v>
      </c>
      <c r="M4" s="6">
        <f>+L4*0.19</f>
        <v>26600</v>
      </c>
      <c r="N4" s="6">
        <f>+L4+M4</f>
        <v>166600</v>
      </c>
      <c r="O4" s="6">
        <f>+N4*C4</f>
        <v>12495000</v>
      </c>
      <c r="P4" s="6">
        <v>120000</v>
      </c>
      <c r="Q4" s="7">
        <f>AVERAGE(F4,J4,N4,P4)</f>
        <v>145375</v>
      </c>
      <c r="R4" s="9">
        <f>+Q4*C4</f>
        <v>10903125</v>
      </c>
    </row>
    <row r="5" spans="1:18" x14ac:dyDescent="0.25">
      <c r="A5" s="15"/>
      <c r="B5" s="8" t="s">
        <v>7</v>
      </c>
      <c r="C5" s="6">
        <v>75</v>
      </c>
      <c r="D5" s="6">
        <v>0</v>
      </c>
      <c r="E5" s="6">
        <v>0</v>
      </c>
      <c r="F5" s="6">
        <f>+D5+E5</f>
        <v>0</v>
      </c>
      <c r="G5" s="6">
        <f>+F5*C5</f>
        <v>0</v>
      </c>
      <c r="H5" s="6">
        <v>8000</v>
      </c>
      <c r="I5" s="6">
        <f t="shared" ref="I5:I16" si="0">+H5*0.19</f>
        <v>1520</v>
      </c>
      <c r="J5" s="6">
        <f t="shared" ref="J5:J16" si="1">+H5+I5</f>
        <v>9520</v>
      </c>
      <c r="K5" s="6">
        <f t="shared" ref="K5:K16" si="2">+J5*C5</f>
        <v>714000</v>
      </c>
      <c r="L5" s="9">
        <v>20000</v>
      </c>
      <c r="M5" s="6">
        <f t="shared" ref="M5:M16" si="3">+L5*0.19</f>
        <v>3800</v>
      </c>
      <c r="N5" s="6">
        <f t="shared" ref="N5:N16" si="4">+L5+M5</f>
        <v>23800</v>
      </c>
      <c r="O5" s="6">
        <f t="shared" ref="O5:O16" si="5">+N5*C5</f>
        <v>1785000</v>
      </c>
      <c r="P5" s="6">
        <v>10000</v>
      </c>
      <c r="Q5" s="7">
        <f t="shared" ref="Q5:Q16" si="6">AVERAGE(F5,J5,N5,P5)</f>
        <v>10830</v>
      </c>
      <c r="R5" s="9">
        <f t="shared" ref="R5:R16" si="7">+Q5*C5</f>
        <v>812250</v>
      </c>
    </row>
    <row r="6" spans="1:18" x14ac:dyDescent="0.25">
      <c r="A6" s="15"/>
      <c r="B6" s="8" t="s">
        <v>8</v>
      </c>
      <c r="C6" s="6">
        <v>75</v>
      </c>
      <c r="D6" s="6">
        <v>30000</v>
      </c>
      <c r="E6" s="6">
        <v>0</v>
      </c>
      <c r="F6" s="6">
        <f>+D6+E6</f>
        <v>30000</v>
      </c>
      <c r="G6" s="6">
        <f>+F6*C6</f>
        <v>2250000</v>
      </c>
      <c r="H6" s="6">
        <v>30000</v>
      </c>
      <c r="I6" s="6">
        <f t="shared" si="0"/>
        <v>5700</v>
      </c>
      <c r="J6" s="6">
        <f t="shared" si="1"/>
        <v>35700</v>
      </c>
      <c r="K6" s="6">
        <f t="shared" si="2"/>
        <v>2677500</v>
      </c>
      <c r="L6" s="9">
        <v>28000</v>
      </c>
      <c r="M6" s="6">
        <f t="shared" si="3"/>
        <v>5320</v>
      </c>
      <c r="N6" s="6">
        <f t="shared" si="4"/>
        <v>33320</v>
      </c>
      <c r="O6" s="6">
        <f t="shared" si="5"/>
        <v>2499000</v>
      </c>
      <c r="P6" s="6">
        <v>30000</v>
      </c>
      <c r="Q6" s="7">
        <f t="shared" si="6"/>
        <v>32255</v>
      </c>
      <c r="R6" s="9">
        <f t="shared" si="7"/>
        <v>2419125</v>
      </c>
    </row>
    <row r="7" spans="1:18" x14ac:dyDescent="0.25">
      <c r="A7" s="15"/>
      <c r="B7" s="8" t="s">
        <v>9</v>
      </c>
      <c r="C7" s="6">
        <v>75</v>
      </c>
      <c r="D7" s="6">
        <v>45000</v>
      </c>
      <c r="E7" s="6">
        <v>0</v>
      </c>
      <c r="F7" s="6">
        <f t="shared" ref="F7:F16" si="8">+D7+E7</f>
        <v>45000</v>
      </c>
      <c r="G7" s="6">
        <f t="shared" ref="G7:G16" si="9">+F7*C7</f>
        <v>3375000</v>
      </c>
      <c r="H7" s="6">
        <v>65000</v>
      </c>
      <c r="I7" s="6">
        <f t="shared" si="0"/>
        <v>12350</v>
      </c>
      <c r="J7" s="6">
        <f t="shared" si="1"/>
        <v>77350</v>
      </c>
      <c r="K7" s="6">
        <f t="shared" si="2"/>
        <v>5801250</v>
      </c>
      <c r="L7" s="9">
        <v>60000</v>
      </c>
      <c r="M7" s="6">
        <f t="shared" si="3"/>
        <v>11400</v>
      </c>
      <c r="N7" s="6">
        <f t="shared" si="4"/>
        <v>71400</v>
      </c>
      <c r="O7" s="6">
        <f t="shared" si="5"/>
        <v>5355000</v>
      </c>
      <c r="P7" s="6">
        <v>70000</v>
      </c>
      <c r="Q7" s="7">
        <f t="shared" si="6"/>
        <v>65937.5</v>
      </c>
      <c r="R7" s="9">
        <f t="shared" si="7"/>
        <v>4945312.5</v>
      </c>
    </row>
    <row r="8" spans="1:18" x14ac:dyDescent="0.25">
      <c r="A8" s="15"/>
      <c r="B8" s="8" t="s">
        <v>10</v>
      </c>
      <c r="C8" s="6">
        <v>75</v>
      </c>
      <c r="D8" s="6">
        <v>30000</v>
      </c>
      <c r="E8" s="6">
        <v>0</v>
      </c>
      <c r="F8" s="6">
        <f t="shared" si="8"/>
        <v>30000</v>
      </c>
      <c r="G8" s="6">
        <f t="shared" si="9"/>
        <v>2250000</v>
      </c>
      <c r="H8" s="6">
        <v>30000</v>
      </c>
      <c r="I8" s="6">
        <f t="shared" si="0"/>
        <v>5700</v>
      </c>
      <c r="J8" s="6">
        <f t="shared" si="1"/>
        <v>35700</v>
      </c>
      <c r="K8" s="6">
        <f t="shared" si="2"/>
        <v>2677500</v>
      </c>
      <c r="L8" s="9">
        <v>50000</v>
      </c>
      <c r="M8" s="6">
        <f t="shared" si="3"/>
        <v>9500</v>
      </c>
      <c r="N8" s="6">
        <f t="shared" si="4"/>
        <v>59500</v>
      </c>
      <c r="O8" s="6">
        <f t="shared" si="5"/>
        <v>4462500</v>
      </c>
      <c r="P8" s="6">
        <v>27000</v>
      </c>
      <c r="Q8" s="7">
        <f t="shared" si="6"/>
        <v>38050</v>
      </c>
      <c r="R8" s="9">
        <f t="shared" si="7"/>
        <v>2853750</v>
      </c>
    </row>
    <row r="9" spans="1:18" ht="30" x14ac:dyDescent="0.25">
      <c r="A9" s="15"/>
      <c r="B9" s="5" t="s">
        <v>11</v>
      </c>
      <c r="C9" s="6">
        <v>75</v>
      </c>
      <c r="D9" s="6">
        <v>30000</v>
      </c>
      <c r="E9" s="6">
        <v>0</v>
      </c>
      <c r="F9" s="6">
        <f t="shared" si="8"/>
        <v>30000</v>
      </c>
      <c r="G9" s="6">
        <f t="shared" si="9"/>
        <v>2250000</v>
      </c>
      <c r="H9" s="6">
        <v>30000</v>
      </c>
      <c r="I9" s="6">
        <f t="shared" si="0"/>
        <v>5700</v>
      </c>
      <c r="J9" s="6">
        <f t="shared" si="1"/>
        <v>35700</v>
      </c>
      <c r="K9" s="6">
        <f t="shared" si="2"/>
        <v>2677500</v>
      </c>
      <c r="L9" s="9">
        <v>28000</v>
      </c>
      <c r="M9" s="6">
        <f t="shared" si="3"/>
        <v>5320</v>
      </c>
      <c r="N9" s="6">
        <f t="shared" si="4"/>
        <v>33320</v>
      </c>
      <c r="O9" s="6">
        <f t="shared" si="5"/>
        <v>2499000</v>
      </c>
      <c r="P9" s="6">
        <v>34000</v>
      </c>
      <c r="Q9" s="7">
        <f t="shared" si="6"/>
        <v>33255</v>
      </c>
      <c r="R9" s="9">
        <f t="shared" si="7"/>
        <v>2494125</v>
      </c>
    </row>
    <row r="10" spans="1:18" x14ac:dyDescent="0.25">
      <c r="A10" s="15" t="s">
        <v>13</v>
      </c>
      <c r="B10" s="5" t="s">
        <v>14</v>
      </c>
      <c r="C10" s="6">
        <v>75</v>
      </c>
      <c r="D10" s="6">
        <v>45000</v>
      </c>
      <c r="E10" s="6">
        <v>0</v>
      </c>
      <c r="F10" s="6">
        <f t="shared" si="8"/>
        <v>45000</v>
      </c>
      <c r="G10" s="6">
        <f t="shared" si="9"/>
        <v>3375000</v>
      </c>
      <c r="H10" s="6">
        <v>34000</v>
      </c>
      <c r="I10" s="6">
        <f t="shared" si="0"/>
        <v>6460</v>
      </c>
      <c r="J10" s="6">
        <f t="shared" si="1"/>
        <v>40460</v>
      </c>
      <c r="K10" s="6">
        <f t="shared" si="2"/>
        <v>3034500</v>
      </c>
      <c r="L10" s="9">
        <v>60000</v>
      </c>
      <c r="M10" s="6">
        <f t="shared" si="3"/>
        <v>11400</v>
      </c>
      <c r="N10" s="6">
        <f t="shared" si="4"/>
        <v>71400</v>
      </c>
      <c r="O10" s="6">
        <f t="shared" si="5"/>
        <v>5355000</v>
      </c>
      <c r="P10" s="6">
        <v>58000</v>
      </c>
      <c r="Q10" s="7">
        <f t="shared" si="6"/>
        <v>53715</v>
      </c>
      <c r="R10" s="9">
        <f t="shared" si="7"/>
        <v>4028625</v>
      </c>
    </row>
    <row r="11" spans="1:18" ht="30" x14ac:dyDescent="0.25">
      <c r="A11" s="15"/>
      <c r="B11" s="5" t="s">
        <v>15</v>
      </c>
      <c r="C11" s="6">
        <v>75</v>
      </c>
      <c r="D11" s="6">
        <v>43500</v>
      </c>
      <c r="E11" s="6">
        <v>0</v>
      </c>
      <c r="F11" s="6">
        <f t="shared" si="8"/>
        <v>43500</v>
      </c>
      <c r="G11" s="6">
        <f t="shared" si="9"/>
        <v>3262500</v>
      </c>
      <c r="H11" s="6">
        <v>40000</v>
      </c>
      <c r="I11" s="6">
        <f t="shared" si="0"/>
        <v>7600</v>
      </c>
      <c r="J11" s="6">
        <f t="shared" si="1"/>
        <v>47600</v>
      </c>
      <c r="K11" s="6">
        <f t="shared" si="2"/>
        <v>3570000</v>
      </c>
      <c r="L11" s="9">
        <v>70000</v>
      </c>
      <c r="M11" s="6">
        <f t="shared" si="3"/>
        <v>13300</v>
      </c>
      <c r="N11" s="6">
        <f t="shared" si="4"/>
        <v>83300</v>
      </c>
      <c r="O11" s="6">
        <f t="shared" si="5"/>
        <v>6247500</v>
      </c>
      <c r="P11" s="6">
        <v>48000</v>
      </c>
      <c r="Q11" s="7">
        <f t="shared" si="6"/>
        <v>55600</v>
      </c>
      <c r="R11" s="9">
        <f t="shared" si="7"/>
        <v>4170000</v>
      </c>
    </row>
    <row r="12" spans="1:18" ht="45" x14ac:dyDescent="0.25">
      <c r="A12" s="15" t="s">
        <v>16</v>
      </c>
      <c r="B12" s="5" t="s">
        <v>17</v>
      </c>
      <c r="C12" s="6">
        <v>6</v>
      </c>
      <c r="D12" s="6">
        <v>118000</v>
      </c>
      <c r="E12" s="6">
        <v>0</v>
      </c>
      <c r="F12" s="6">
        <f t="shared" si="8"/>
        <v>118000</v>
      </c>
      <c r="G12" s="6">
        <f t="shared" si="9"/>
        <v>708000</v>
      </c>
      <c r="H12" s="6">
        <v>70000</v>
      </c>
      <c r="I12" s="6">
        <f t="shared" si="0"/>
        <v>13300</v>
      </c>
      <c r="J12" s="6">
        <f t="shared" si="1"/>
        <v>83300</v>
      </c>
      <c r="K12" s="6">
        <f t="shared" si="2"/>
        <v>499800</v>
      </c>
      <c r="L12" s="9">
        <v>90000</v>
      </c>
      <c r="M12" s="6">
        <f t="shared" si="3"/>
        <v>17100</v>
      </c>
      <c r="N12" s="6">
        <f t="shared" si="4"/>
        <v>107100</v>
      </c>
      <c r="O12" s="6">
        <f t="shared" si="5"/>
        <v>642600</v>
      </c>
      <c r="P12" s="6">
        <v>81000</v>
      </c>
      <c r="Q12" s="7">
        <f t="shared" si="6"/>
        <v>97350</v>
      </c>
      <c r="R12" s="9">
        <f t="shared" si="7"/>
        <v>584100</v>
      </c>
    </row>
    <row r="13" spans="1:18" x14ac:dyDescent="0.25">
      <c r="A13" s="15"/>
      <c r="B13" s="5" t="s">
        <v>18</v>
      </c>
      <c r="C13" s="6">
        <v>27</v>
      </c>
      <c r="D13" s="6">
        <v>22000</v>
      </c>
      <c r="E13" s="6">
        <v>0</v>
      </c>
      <c r="F13" s="6">
        <f t="shared" si="8"/>
        <v>22000</v>
      </c>
      <c r="G13" s="6">
        <f t="shared" si="9"/>
        <v>594000</v>
      </c>
      <c r="H13" s="6">
        <v>20000</v>
      </c>
      <c r="I13" s="6">
        <f t="shared" si="0"/>
        <v>3800</v>
      </c>
      <c r="J13" s="6">
        <f t="shared" si="1"/>
        <v>23800</v>
      </c>
      <c r="K13" s="6">
        <f t="shared" si="2"/>
        <v>642600</v>
      </c>
      <c r="L13" s="9">
        <v>40000</v>
      </c>
      <c r="M13" s="6">
        <f t="shared" si="3"/>
        <v>7600</v>
      </c>
      <c r="N13" s="6">
        <f t="shared" si="4"/>
        <v>47600</v>
      </c>
      <c r="O13" s="6">
        <f t="shared" si="5"/>
        <v>1285200</v>
      </c>
      <c r="P13" s="6">
        <v>35000</v>
      </c>
      <c r="Q13" s="7">
        <f t="shared" si="6"/>
        <v>32100</v>
      </c>
      <c r="R13" s="9">
        <f t="shared" si="7"/>
        <v>866700</v>
      </c>
    </row>
    <row r="14" spans="1:18" ht="30" x14ac:dyDescent="0.25">
      <c r="A14" s="15"/>
      <c r="B14" s="5" t="s">
        <v>19</v>
      </c>
      <c r="C14" s="6">
        <v>40</v>
      </c>
      <c r="D14" s="6">
        <v>66500</v>
      </c>
      <c r="E14" s="6">
        <v>0</v>
      </c>
      <c r="F14" s="6">
        <f t="shared" si="8"/>
        <v>66500</v>
      </c>
      <c r="G14" s="6">
        <f t="shared" si="9"/>
        <v>2660000</v>
      </c>
      <c r="H14" s="6">
        <v>75000</v>
      </c>
      <c r="I14" s="6">
        <f t="shared" si="0"/>
        <v>14250</v>
      </c>
      <c r="J14" s="6">
        <f t="shared" si="1"/>
        <v>89250</v>
      </c>
      <c r="K14" s="6">
        <f t="shared" si="2"/>
        <v>3570000</v>
      </c>
      <c r="L14" s="9">
        <v>80000</v>
      </c>
      <c r="M14" s="6">
        <f t="shared" si="3"/>
        <v>15200</v>
      </c>
      <c r="N14" s="6">
        <f t="shared" si="4"/>
        <v>95200</v>
      </c>
      <c r="O14" s="6">
        <f t="shared" si="5"/>
        <v>3808000</v>
      </c>
      <c r="P14" s="6">
        <v>82000</v>
      </c>
      <c r="Q14" s="7">
        <f t="shared" si="6"/>
        <v>83237.5</v>
      </c>
      <c r="R14" s="9">
        <f t="shared" si="7"/>
        <v>3329500</v>
      </c>
    </row>
    <row r="15" spans="1:18" x14ac:dyDescent="0.25">
      <c r="A15" s="15"/>
      <c r="B15" s="5" t="s">
        <v>20</v>
      </c>
      <c r="C15" s="6">
        <v>1</v>
      </c>
      <c r="D15" s="6">
        <v>112000</v>
      </c>
      <c r="E15" s="6">
        <v>0</v>
      </c>
      <c r="F15" s="6">
        <f t="shared" si="8"/>
        <v>112000</v>
      </c>
      <c r="G15" s="6">
        <f t="shared" si="9"/>
        <v>112000</v>
      </c>
      <c r="H15" s="6">
        <v>130000</v>
      </c>
      <c r="I15" s="6">
        <f t="shared" si="0"/>
        <v>24700</v>
      </c>
      <c r="J15" s="6">
        <f t="shared" si="1"/>
        <v>154700</v>
      </c>
      <c r="K15" s="6">
        <f t="shared" si="2"/>
        <v>154700</v>
      </c>
      <c r="L15" s="9">
        <v>270000</v>
      </c>
      <c r="M15" s="6">
        <f t="shared" si="3"/>
        <v>51300</v>
      </c>
      <c r="N15" s="6">
        <f t="shared" si="4"/>
        <v>321300</v>
      </c>
      <c r="O15" s="6">
        <f t="shared" si="5"/>
        <v>321300</v>
      </c>
      <c r="P15" s="6">
        <v>135000</v>
      </c>
      <c r="Q15" s="7">
        <f t="shared" si="6"/>
        <v>180750</v>
      </c>
      <c r="R15" s="9">
        <f t="shared" si="7"/>
        <v>180750</v>
      </c>
    </row>
    <row r="16" spans="1:18" x14ac:dyDescent="0.25">
      <c r="A16" s="15"/>
      <c r="B16" s="5" t="s">
        <v>21</v>
      </c>
      <c r="C16" s="6">
        <v>1</v>
      </c>
      <c r="D16" s="6">
        <v>17000</v>
      </c>
      <c r="E16" s="6">
        <v>0</v>
      </c>
      <c r="F16" s="6">
        <f t="shared" si="8"/>
        <v>17000</v>
      </c>
      <c r="G16" s="6">
        <f t="shared" si="9"/>
        <v>17000</v>
      </c>
      <c r="H16" s="6">
        <v>40000</v>
      </c>
      <c r="I16" s="6">
        <f t="shared" si="0"/>
        <v>7600</v>
      </c>
      <c r="J16" s="6">
        <f t="shared" si="1"/>
        <v>47600</v>
      </c>
      <c r="K16" s="6">
        <f t="shared" si="2"/>
        <v>47600</v>
      </c>
      <c r="L16" s="9">
        <v>38000</v>
      </c>
      <c r="M16" s="6">
        <f t="shared" si="3"/>
        <v>7220</v>
      </c>
      <c r="N16" s="6">
        <f t="shared" si="4"/>
        <v>45220</v>
      </c>
      <c r="O16" s="6">
        <f t="shared" si="5"/>
        <v>45220</v>
      </c>
      <c r="P16" s="6">
        <v>39000</v>
      </c>
      <c r="Q16" s="7">
        <f t="shared" si="6"/>
        <v>37205</v>
      </c>
      <c r="R16" s="9">
        <f t="shared" si="7"/>
        <v>37205</v>
      </c>
    </row>
    <row r="18" spans="2:18" x14ac:dyDescent="0.25">
      <c r="B18" s="11" t="s">
        <v>22</v>
      </c>
      <c r="C18" s="12">
        <f>SUM(C4:C16)</f>
        <v>675</v>
      </c>
      <c r="D18" s="12">
        <f t="shared" ref="D18:R18" si="10">SUM(D4:D16)</f>
        <v>723000</v>
      </c>
      <c r="E18" s="12">
        <f t="shared" si="10"/>
        <v>0</v>
      </c>
      <c r="F18" s="12">
        <f t="shared" si="10"/>
        <v>723000</v>
      </c>
      <c r="G18" s="12">
        <f t="shared" si="10"/>
        <v>33153500</v>
      </c>
      <c r="H18" s="12">
        <f t="shared" si="10"/>
        <v>682000</v>
      </c>
      <c r="I18" s="12">
        <f t="shared" si="10"/>
        <v>129580</v>
      </c>
      <c r="J18" s="12">
        <f t="shared" si="10"/>
        <v>811580</v>
      </c>
      <c r="K18" s="12">
        <f t="shared" si="10"/>
        <v>35884450</v>
      </c>
      <c r="L18" s="12">
        <f t="shared" si="10"/>
        <v>974000</v>
      </c>
      <c r="M18" s="12">
        <f t="shared" si="10"/>
        <v>185060</v>
      </c>
      <c r="N18" s="12">
        <f t="shared" si="10"/>
        <v>1159060</v>
      </c>
      <c r="O18" s="12">
        <f t="shared" si="10"/>
        <v>46800320</v>
      </c>
      <c r="P18" s="12">
        <f t="shared" si="10"/>
        <v>769000</v>
      </c>
      <c r="Q18" s="12">
        <f t="shared" si="10"/>
        <v>865660</v>
      </c>
      <c r="R18" s="12">
        <f t="shared" si="10"/>
        <v>37624567.5</v>
      </c>
    </row>
    <row r="21" spans="2:18" x14ac:dyDescent="0.25">
      <c r="L21" s="1" t="s">
        <v>26</v>
      </c>
      <c r="M21" s="1">
        <v>38567582</v>
      </c>
    </row>
    <row r="22" spans="2:18" x14ac:dyDescent="0.25">
      <c r="L22" s="1" t="s">
        <v>27</v>
      </c>
      <c r="M22" s="1">
        <f>+R18</f>
        <v>37624567.5</v>
      </c>
    </row>
    <row r="23" spans="2:18" x14ac:dyDescent="0.25">
      <c r="M23" s="1">
        <f>+M21-M22</f>
        <v>943014.5</v>
      </c>
    </row>
  </sheetData>
  <mergeCells count="6">
    <mergeCell ref="L2:O2"/>
    <mergeCell ref="A4:A9"/>
    <mergeCell ref="D2:G2"/>
    <mergeCell ref="A10:A11"/>
    <mergeCell ref="A12:A16"/>
    <mergeCell ref="H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Esteven Valencia Romero - CT Compras</dc:creator>
  <cp:lastModifiedBy>Johan Esteven Valencia Romero - CT Compras</cp:lastModifiedBy>
  <dcterms:created xsi:type="dcterms:W3CDTF">2026-04-23T12:19:12Z</dcterms:created>
  <dcterms:modified xsi:type="dcterms:W3CDTF">2026-04-23T13:57:48Z</dcterms:modified>
</cp:coreProperties>
</file>