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S21.GLORIA\Desktop\contratos\CONTRATOS 2026\MINIMA\018- EXTINTORES\EVALUACION\"/>
    </mc:Choice>
  </mc:AlternateContent>
  <xr:revisionPtr revIDLastSave="0" documentId="8_{433B65EE-16AD-4552-A612-09A5FB14E5C2}" xr6:coauthVersionLast="36" xr6:coauthVersionMax="36" xr10:uidLastSave="{00000000-0000-0000-0000-000000000000}"/>
  <bookViews>
    <workbookView xWindow="0" yWindow="0" windowWidth="28800" windowHeight="12105" xr2:uid="{FC634B9F-2546-459D-A063-4656CAD85EFF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N17" i="1"/>
  <c r="O6" i="1"/>
  <c r="O7" i="1"/>
  <c r="O8" i="1"/>
  <c r="O9" i="1"/>
  <c r="O10" i="1"/>
  <c r="O11" i="1"/>
  <c r="O12" i="1"/>
  <c r="O13" i="1"/>
  <c r="O14" i="1"/>
  <c r="O15" i="1"/>
  <c r="O16" i="1"/>
  <c r="O5" i="1"/>
  <c r="O17" i="1" s="1"/>
  <c r="O19" i="1" s="1"/>
  <c r="L17" i="1"/>
  <c r="J17" i="1"/>
  <c r="M6" i="1"/>
  <c r="M7" i="1"/>
  <c r="M8" i="1"/>
  <c r="M9" i="1"/>
  <c r="M10" i="1"/>
  <c r="M11" i="1"/>
  <c r="M12" i="1"/>
  <c r="M13" i="1"/>
  <c r="M14" i="1"/>
  <c r="M15" i="1"/>
  <c r="M16" i="1"/>
  <c r="M5" i="1"/>
  <c r="M17" i="1" s="1"/>
  <c r="M19" i="1" s="1"/>
  <c r="K6" i="1" l="1"/>
  <c r="K7" i="1"/>
  <c r="K8" i="1"/>
  <c r="K9" i="1"/>
  <c r="K10" i="1"/>
  <c r="K11" i="1"/>
  <c r="K12" i="1"/>
  <c r="K13" i="1"/>
  <c r="K14" i="1"/>
  <c r="K15" i="1"/>
  <c r="K16" i="1"/>
  <c r="K5" i="1"/>
  <c r="K17" i="1" s="1"/>
  <c r="K18" i="1" s="1"/>
  <c r="K19" i="1" s="1"/>
  <c r="H17" i="1"/>
  <c r="H18" i="1"/>
  <c r="I16" i="1"/>
  <c r="I6" i="1"/>
  <c r="I7" i="1"/>
  <c r="I8" i="1"/>
  <c r="I9" i="1"/>
  <c r="I10" i="1"/>
  <c r="I11" i="1"/>
  <c r="I12" i="1"/>
  <c r="I13" i="1"/>
  <c r="I14" i="1"/>
  <c r="I15" i="1"/>
  <c r="I5" i="1"/>
  <c r="I17" i="1" l="1"/>
  <c r="I18" i="1" s="1"/>
  <c r="I19" i="1" s="1"/>
  <c r="G16" i="1"/>
  <c r="G15" i="1"/>
  <c r="G14" i="1"/>
  <c r="G13" i="1"/>
  <c r="G12" i="1"/>
  <c r="G11" i="1"/>
  <c r="G10" i="1"/>
  <c r="G9" i="1"/>
  <c r="G8" i="1"/>
  <c r="G7" i="1"/>
  <c r="G6" i="1"/>
  <c r="G5" i="1"/>
  <c r="G17" i="1" s="1"/>
  <c r="G19" i="1" s="1"/>
  <c r="E16" i="1"/>
  <c r="E15" i="1"/>
  <c r="E14" i="1"/>
  <c r="E13" i="1"/>
  <c r="E12" i="1"/>
  <c r="E11" i="1"/>
  <c r="E10" i="1"/>
  <c r="E9" i="1"/>
  <c r="E7" i="1"/>
  <c r="E6" i="1"/>
  <c r="E5" i="1"/>
  <c r="E17" i="1" s="1"/>
  <c r="E18" i="1" s="1"/>
  <c r="D17" i="1"/>
  <c r="E19" i="1" l="1"/>
</calcChain>
</file>

<file path=xl/sharedStrings.xml><?xml version="1.0" encoding="utf-8"?>
<sst xmlns="http://schemas.openxmlformats.org/spreadsheetml/2006/main" count="61" uniqueCount="40">
  <si>
    <t>EMPRESAS OFERENTES</t>
  </si>
  <si>
    <t>GRUPO STANDARD COLOMBIA RP</t>
  </si>
  <si>
    <t>CRISTIAN CAMILO HERRERA CASTRILLON</t>
  </si>
  <si>
    <t>JHON FAIBER CORTES RODRIGUEZ</t>
  </si>
  <si>
    <t>SOLUCIONES ELECTROMERO SAS</t>
  </si>
  <si>
    <t>RUIZ MOSCOSO DIDIER ALEXANDER</t>
  </si>
  <si>
    <t>CUERPO DE BOMBEROS VOLUNTARIOS DE PASTO</t>
  </si>
  <si>
    <t>ITEM </t>
  </si>
  <si>
    <t>DESCRIPCIÓN </t>
  </si>
  <si>
    <t>CANTIDAD</t>
  </si>
  <si>
    <t>VALOR UNITARIO</t>
  </si>
  <si>
    <t>VALOR TOTAL</t>
  </si>
  <si>
    <t>Extintor ABC 150 libras </t>
  </si>
  <si>
    <t>Extintor ABC 5 libras </t>
  </si>
  <si>
    <t>Extintor ABC 10 libras </t>
  </si>
  <si>
    <t>Extintor ABC 20 libras </t>
  </si>
  <si>
    <t>Extintor ABC 30 libras </t>
  </si>
  <si>
    <t>Extintor H2O, 2.5 Galones </t>
  </si>
  <si>
    <t>Extintor CO2 50 libras </t>
  </si>
  <si>
    <t>Extintor CO2 20 libras </t>
  </si>
  <si>
    <t>Extintor CO2 15 libras </t>
  </si>
  <si>
    <t>Extintor CO2 10 libras </t>
  </si>
  <si>
    <t>Extintor CO2 5 libras </t>
  </si>
  <si>
    <t>Extintor de 2.5 galones tipo K </t>
  </si>
  <si>
    <t>SUBTOTAL</t>
  </si>
  <si>
    <t>I.V.A.</t>
  </si>
  <si>
    <t>Extintor ABC 5 libras</t>
  </si>
  <si>
    <t>UN</t>
  </si>
  <si>
    <t>Extintor ABC 10 libras</t>
  </si>
  <si>
    <t>Extintor ABC 20 libras</t>
  </si>
  <si>
    <t>Extintor ABC 30 libras</t>
  </si>
  <si>
    <t>Extintor H2O, 2.5 Galones</t>
  </si>
  <si>
    <t>Extintor CO2 50 libras</t>
  </si>
  <si>
    <t>Extintor CO2 20 libras</t>
  </si>
  <si>
    <t>Extintor CO2 15 libras</t>
  </si>
  <si>
    <t>Extintor CO2 10 libras</t>
  </si>
  <si>
    <t>Extintor CO2 5 libras</t>
  </si>
  <si>
    <t>Extintor de 2.5 galones tipo K</t>
  </si>
  <si>
    <t>VALOR IVA TOTAL DE LA OFERTA (SI APLICA)</t>
  </si>
  <si>
    <t>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</si>
</sst>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6"/>
      <color rgb="FF000000"/>
      <name val="Arial"/>
      <family val="2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ADD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43" fontId="0" fillId="0" borderId="0" xfId="1" applyFont="1"/>
    <xf numFmtId="43" fontId="5" fillId="0" borderId="7" xfId="1" applyFont="1" applyBorder="1"/>
    <xf numFmtId="43" fontId="5" fillId="0" borderId="4" xfId="1" applyFont="1" applyBorder="1"/>
    <xf numFmtId="43" fontId="5" fillId="0" borderId="9" xfId="1" applyFont="1" applyBorder="1"/>
    <xf numFmtId="43" fontId="4" fillId="2" borderId="3" xfId="1" applyFont="1" applyFill="1" applyBorder="1" applyAlignment="1">
      <alignment horizontal="center" vertical="center"/>
    </xf>
    <xf numFmtId="43" fontId="5" fillId="0" borderId="11" xfId="1" applyFont="1" applyBorder="1"/>
    <xf numFmtId="43" fontId="4" fillId="2" borderId="12" xfId="1" applyFont="1" applyFill="1" applyBorder="1" applyAlignment="1">
      <alignment horizontal="center" vertical="center"/>
    </xf>
    <xf numFmtId="43" fontId="6" fillId="0" borderId="8" xfId="1" applyFont="1" applyBorder="1"/>
    <xf numFmtId="43" fontId="6" fillId="0" borderId="10" xfId="1" applyFont="1" applyBorder="1"/>
    <xf numFmtId="43" fontId="5" fillId="0" borderId="15" xfId="1" applyFont="1" applyBorder="1"/>
    <xf numFmtId="43" fontId="5" fillId="0" borderId="16" xfId="1" applyFont="1" applyBorder="1"/>
    <xf numFmtId="0" fontId="0" fillId="0" borderId="17" xfId="0" applyBorder="1"/>
    <xf numFmtId="43" fontId="2" fillId="0" borderId="10" xfId="0" applyNumberFormat="1" applyFont="1" applyBorder="1"/>
    <xf numFmtId="43" fontId="5" fillId="0" borderId="8" xfId="1" applyFont="1" applyBorder="1"/>
    <xf numFmtId="0" fontId="0" fillId="2" borderId="0" xfId="0" applyFill="1"/>
    <xf numFmtId="0" fontId="9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/>
    </xf>
    <xf numFmtId="0" fontId="0" fillId="3" borderId="0" xfId="0" applyFill="1"/>
    <xf numFmtId="0" fontId="8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 wrapText="1"/>
    </xf>
    <xf numFmtId="4" fontId="12" fillId="2" borderId="0" xfId="0" applyNumberFormat="1" applyFont="1" applyFill="1" applyAlignment="1">
      <alignment horizontal="right" vertical="center" wrapText="1"/>
    </xf>
    <xf numFmtId="0" fontId="12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3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>
      <alignment horizontal="right" vertical="center" wrapText="1"/>
    </xf>
    <xf numFmtId="4" fontId="12" fillId="3" borderId="0" xfId="0" applyNumberFormat="1" applyFont="1" applyFill="1" applyAlignment="1">
      <alignment horizontal="right" vertical="center" wrapText="1"/>
    </xf>
    <xf numFmtId="43" fontId="5" fillId="0" borderId="10" xfId="1" applyFont="1" applyBorder="1"/>
    <xf numFmtId="43" fontId="5" fillId="0" borderId="0" xfId="1" applyFont="1" applyBorder="1"/>
    <xf numFmtId="43" fontId="5" fillId="0" borderId="6" xfId="1" applyFont="1" applyBorder="1"/>
    <xf numFmtId="43" fontId="5" fillId="0" borderId="18" xfId="1" applyFont="1" applyBorder="1"/>
    <xf numFmtId="43" fontId="5" fillId="0" borderId="3" xfId="1" applyFont="1" applyBorder="1"/>
    <xf numFmtId="43" fontId="5" fillId="0" borderId="5" xfId="1" applyFont="1" applyBorder="1"/>
    <xf numFmtId="43" fontId="5" fillId="0" borderId="19" xfId="1" applyFont="1" applyBorder="1"/>
    <xf numFmtId="43" fontId="5" fillId="0" borderId="21" xfId="1" applyFont="1" applyBorder="1"/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43" fontId="5" fillId="0" borderId="24" xfId="1" applyFont="1" applyBorder="1"/>
    <xf numFmtId="43" fontId="5" fillId="0" borderId="25" xfId="1" applyFont="1" applyBorder="1"/>
    <xf numFmtId="43" fontId="5" fillId="0" borderId="26" xfId="1" applyFont="1" applyBorder="1"/>
    <xf numFmtId="43" fontId="4" fillId="2" borderId="24" xfId="1" applyFont="1" applyFill="1" applyBorder="1" applyAlignment="1">
      <alignment horizontal="center" vertical="center"/>
    </xf>
    <xf numFmtId="43" fontId="4" fillId="2" borderId="25" xfId="1" applyFont="1" applyFill="1" applyBorder="1" applyAlignment="1">
      <alignment horizontal="center" vertical="center"/>
    </xf>
    <xf numFmtId="43" fontId="4" fillId="2" borderId="26" xfId="1" applyFont="1" applyFill="1" applyBorder="1" applyAlignment="1">
      <alignment horizontal="center" vertical="center"/>
    </xf>
    <xf numFmtId="0" fontId="0" fillId="0" borderId="33" xfId="0" applyBorder="1"/>
    <xf numFmtId="43" fontId="5" fillId="0" borderId="20" xfId="1" applyFont="1" applyBorder="1"/>
    <xf numFmtId="43" fontId="5" fillId="0" borderId="34" xfId="1" applyFont="1" applyBorder="1"/>
    <xf numFmtId="0" fontId="0" fillId="0" borderId="11" xfId="0" applyBorder="1"/>
    <xf numFmtId="0" fontId="0" fillId="0" borderId="35" xfId="0" applyBorder="1"/>
    <xf numFmtId="43" fontId="0" fillId="0" borderId="36" xfId="1" applyFont="1" applyBorder="1"/>
    <xf numFmtId="43" fontId="0" fillId="0" borderId="25" xfId="1" applyFont="1" applyBorder="1"/>
    <xf numFmtId="43" fontId="0" fillId="0" borderId="26" xfId="0" applyNumberFormat="1" applyBorder="1"/>
    <xf numFmtId="43" fontId="4" fillId="2" borderId="36" xfId="1" applyFont="1" applyFill="1" applyBorder="1" applyAlignment="1">
      <alignment horizontal="center" vertical="center"/>
    </xf>
    <xf numFmtId="43" fontId="4" fillId="2" borderId="37" xfId="1" applyFont="1" applyFill="1" applyBorder="1" applyAlignment="1">
      <alignment horizontal="center" vertical="center"/>
    </xf>
    <xf numFmtId="164" fontId="4" fillId="2" borderId="11" xfId="1" applyNumberFormat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>
      <alignment horizontal="center" vertical="center"/>
    </xf>
    <xf numFmtId="43" fontId="5" fillId="0" borderId="2" xfId="1" applyFont="1" applyBorder="1"/>
    <xf numFmtId="0" fontId="0" fillId="0" borderId="38" xfId="0" applyBorder="1"/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43" fontId="6" fillId="0" borderId="10" xfId="1" applyFont="1" applyBorder="1" applyAlignment="1">
      <alignment horizontal="center" vertical="center" wrapText="1"/>
    </xf>
    <xf numFmtId="43" fontId="6" fillId="0" borderId="8" xfId="1" applyFont="1" applyBorder="1" applyAlignment="1">
      <alignment horizontal="center" vertical="center"/>
    </xf>
    <xf numFmtId="43" fontId="6" fillId="0" borderId="10" xfId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43" fontId="6" fillId="0" borderId="13" xfId="1" applyFont="1" applyBorder="1" applyAlignment="1">
      <alignment horizontal="center" wrapText="1"/>
    </xf>
    <xf numFmtId="43" fontId="6" fillId="0" borderId="14" xfId="1" applyFont="1" applyBorder="1" applyAlignment="1">
      <alignment horizontal="center" wrapText="1"/>
    </xf>
    <xf numFmtId="43" fontId="6" fillId="0" borderId="8" xfId="1" applyFont="1" applyBorder="1" applyAlignment="1">
      <alignment horizontal="center" wrapText="1"/>
    </xf>
    <xf numFmtId="43" fontId="6" fillId="0" borderId="10" xfId="1" applyFont="1" applyBorder="1" applyAlignment="1">
      <alignment horizontal="center" wrapText="1"/>
    </xf>
    <xf numFmtId="43" fontId="6" fillId="0" borderId="2" xfId="1" applyFont="1" applyBorder="1" applyAlignment="1">
      <alignment horizontal="center" wrapText="1"/>
    </xf>
    <xf numFmtId="43" fontId="6" fillId="0" borderId="1" xfId="1" applyFont="1" applyBorder="1" applyAlignment="1">
      <alignment horizont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331E-CAF3-4A0C-85A8-330D788D79EA}">
  <dimension ref="A2:O19"/>
  <sheetViews>
    <sheetView tabSelected="1" topLeftCell="C1" zoomScale="85" zoomScaleNormal="85" workbookViewId="0">
      <selection activeCell="O4" sqref="O4"/>
    </sheetView>
  </sheetViews>
  <sheetFormatPr baseColWidth="10" defaultColWidth="11.42578125" defaultRowHeight="15" x14ac:dyDescent="0.25"/>
  <cols>
    <col min="2" max="2" width="29" bestFit="1" customWidth="1"/>
    <col min="3" max="3" width="25.140625" customWidth="1"/>
    <col min="4" max="4" width="13.42578125" style="1" customWidth="1"/>
    <col min="5" max="5" width="17.42578125" style="1" customWidth="1"/>
    <col min="6" max="6" width="14.42578125" customWidth="1"/>
    <col min="7" max="7" width="18.42578125" customWidth="1"/>
    <col min="8" max="8" width="13.140625" customWidth="1"/>
    <col min="9" max="9" width="18.140625" customWidth="1"/>
    <col min="10" max="10" width="15.5703125" customWidth="1"/>
    <col min="11" max="11" width="16.140625" bestFit="1" customWidth="1"/>
    <col min="12" max="12" width="17.28515625" customWidth="1"/>
    <col min="13" max="13" width="13.85546875" bestFit="1" customWidth="1"/>
    <col min="14" max="14" width="16" customWidth="1"/>
    <col min="15" max="15" width="15.28515625" bestFit="1" customWidth="1"/>
  </cols>
  <sheetData>
    <row r="2" spans="1:15" x14ac:dyDescent="0.25">
      <c r="D2" s="99" t="s">
        <v>0</v>
      </c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65.25" customHeight="1" x14ac:dyDescent="0.25">
      <c r="C3" s="81"/>
      <c r="D3" s="98" t="s">
        <v>1</v>
      </c>
      <c r="E3" s="98"/>
      <c r="F3" s="96" t="s">
        <v>2</v>
      </c>
      <c r="G3" s="97"/>
      <c r="H3" s="98" t="s">
        <v>3</v>
      </c>
      <c r="I3" s="98"/>
      <c r="J3" s="100" t="s">
        <v>4</v>
      </c>
      <c r="K3" s="98"/>
      <c r="L3" s="100" t="s">
        <v>5</v>
      </c>
      <c r="M3" s="98"/>
      <c r="N3" s="100" t="s">
        <v>6</v>
      </c>
      <c r="O3" s="101"/>
    </row>
    <row r="4" spans="1:15" ht="54" customHeight="1" x14ac:dyDescent="0.25">
      <c r="A4" s="60" t="s">
        <v>7</v>
      </c>
      <c r="B4" s="82" t="s">
        <v>8</v>
      </c>
      <c r="C4" s="83" t="s">
        <v>9</v>
      </c>
      <c r="D4" s="84" t="s">
        <v>10</v>
      </c>
      <c r="E4" s="85" t="s">
        <v>11</v>
      </c>
      <c r="F4" s="84" t="s">
        <v>10</v>
      </c>
      <c r="G4" s="86" t="s">
        <v>11</v>
      </c>
      <c r="H4" s="87" t="s">
        <v>10</v>
      </c>
      <c r="I4" s="85" t="s">
        <v>11</v>
      </c>
      <c r="J4" s="88" t="s">
        <v>10</v>
      </c>
      <c r="K4" s="86" t="s">
        <v>11</v>
      </c>
      <c r="L4" s="84" t="s">
        <v>10</v>
      </c>
      <c r="M4" s="85" t="s">
        <v>11</v>
      </c>
      <c r="N4" s="84" t="s">
        <v>10</v>
      </c>
      <c r="O4" s="89" t="s">
        <v>11</v>
      </c>
    </row>
    <row r="5" spans="1:15" x14ac:dyDescent="0.25">
      <c r="A5" s="57">
        <v>1</v>
      </c>
      <c r="B5" s="54" t="s">
        <v>12</v>
      </c>
      <c r="C5" s="51">
        <v>20</v>
      </c>
      <c r="D5" s="62">
        <v>55588</v>
      </c>
      <c r="E5" s="6">
        <f>+D5*C5</f>
        <v>1111760</v>
      </c>
      <c r="F5" s="65">
        <v>97020</v>
      </c>
      <c r="G5" s="73">
        <f t="shared" ref="G5:G16" si="0">+F5*C5</f>
        <v>1940400</v>
      </c>
      <c r="H5" s="65">
        <v>88200</v>
      </c>
      <c r="I5" s="78">
        <f t="shared" ref="I5:I16" si="1">H5*C5</f>
        <v>1764000</v>
      </c>
      <c r="J5" s="65">
        <v>90000</v>
      </c>
      <c r="K5" s="6">
        <f t="shared" ref="K5:K16" si="2">J5*C5</f>
        <v>1800000</v>
      </c>
      <c r="L5" s="7">
        <v>80000</v>
      </c>
      <c r="M5" s="6">
        <f t="shared" ref="M5:M16" si="3">L5*C5</f>
        <v>1600000</v>
      </c>
      <c r="N5" s="7">
        <v>109243.69</v>
      </c>
      <c r="O5" s="10">
        <f t="shared" ref="O5:O16" si="4">N5*C5</f>
        <v>2184873.7999999998</v>
      </c>
    </row>
    <row r="6" spans="1:15" x14ac:dyDescent="0.25">
      <c r="A6" s="58">
        <v>2</v>
      </c>
      <c r="B6" s="55" t="s">
        <v>13</v>
      </c>
      <c r="C6" s="52">
        <v>3</v>
      </c>
      <c r="D6" s="63">
        <v>5029</v>
      </c>
      <c r="E6" s="4">
        <f t="shared" ref="E6:E16" si="5">+D6*C6</f>
        <v>15087</v>
      </c>
      <c r="F6" s="66">
        <v>8778</v>
      </c>
      <c r="G6" s="74">
        <f t="shared" si="0"/>
        <v>26334</v>
      </c>
      <c r="H6" s="76">
        <v>7730</v>
      </c>
      <c r="I6" s="78">
        <f t="shared" si="1"/>
        <v>23190</v>
      </c>
      <c r="J6" s="76">
        <v>8000</v>
      </c>
      <c r="K6" s="6">
        <f t="shared" si="2"/>
        <v>24000</v>
      </c>
      <c r="L6" s="7">
        <v>10000</v>
      </c>
      <c r="M6" s="6">
        <f t="shared" si="3"/>
        <v>30000</v>
      </c>
      <c r="N6" s="7">
        <v>8403.36</v>
      </c>
      <c r="O6" s="10">
        <f t="shared" si="4"/>
        <v>25210.080000000002</v>
      </c>
    </row>
    <row r="7" spans="1:15" x14ac:dyDescent="0.25">
      <c r="A7" s="58">
        <v>3</v>
      </c>
      <c r="B7" s="55" t="s">
        <v>14</v>
      </c>
      <c r="C7" s="52">
        <v>238</v>
      </c>
      <c r="D7" s="63">
        <v>5824</v>
      </c>
      <c r="E7" s="4">
        <f t="shared" si="5"/>
        <v>1386112</v>
      </c>
      <c r="F7" s="66">
        <v>10164</v>
      </c>
      <c r="G7" s="74">
        <f t="shared" si="0"/>
        <v>2419032</v>
      </c>
      <c r="H7" s="66">
        <v>9240</v>
      </c>
      <c r="I7" s="78">
        <f t="shared" si="1"/>
        <v>2199120</v>
      </c>
      <c r="J7" s="66">
        <v>9000</v>
      </c>
      <c r="K7" s="6">
        <f t="shared" si="2"/>
        <v>2142000</v>
      </c>
      <c r="L7" s="5">
        <v>13000</v>
      </c>
      <c r="M7" s="6">
        <f t="shared" si="3"/>
        <v>3094000</v>
      </c>
      <c r="N7" s="5">
        <v>10924.36</v>
      </c>
      <c r="O7" s="10">
        <f t="shared" si="4"/>
        <v>2599997.6800000002</v>
      </c>
    </row>
    <row r="8" spans="1:15" x14ac:dyDescent="0.25">
      <c r="A8" s="58">
        <v>4</v>
      </c>
      <c r="B8" s="55" t="s">
        <v>15</v>
      </c>
      <c r="C8" s="52">
        <v>112</v>
      </c>
      <c r="D8" s="63">
        <v>8471</v>
      </c>
      <c r="E8" s="4">
        <f t="shared" si="5"/>
        <v>948752</v>
      </c>
      <c r="F8" s="66">
        <v>14784</v>
      </c>
      <c r="G8" s="74">
        <f t="shared" si="0"/>
        <v>1655808</v>
      </c>
      <c r="H8" s="66">
        <v>13440</v>
      </c>
      <c r="I8" s="78">
        <f t="shared" si="1"/>
        <v>1505280</v>
      </c>
      <c r="J8" s="66">
        <v>13500</v>
      </c>
      <c r="K8" s="6">
        <f t="shared" si="2"/>
        <v>1512000</v>
      </c>
      <c r="L8" s="5">
        <v>15000</v>
      </c>
      <c r="M8" s="6">
        <f t="shared" si="3"/>
        <v>1680000</v>
      </c>
      <c r="N8" s="5">
        <v>15126.05</v>
      </c>
      <c r="O8" s="10">
        <f t="shared" si="4"/>
        <v>1694117.5999999999</v>
      </c>
    </row>
    <row r="9" spans="1:15" x14ac:dyDescent="0.25">
      <c r="A9" s="58">
        <v>5</v>
      </c>
      <c r="B9" s="55" t="s">
        <v>16</v>
      </c>
      <c r="C9" s="52">
        <v>3</v>
      </c>
      <c r="D9" s="63">
        <v>9529</v>
      </c>
      <c r="E9" s="4">
        <f t="shared" si="5"/>
        <v>28587</v>
      </c>
      <c r="F9" s="66">
        <v>16632</v>
      </c>
      <c r="G9" s="74">
        <f t="shared" si="0"/>
        <v>49896</v>
      </c>
      <c r="H9" s="66">
        <v>15120</v>
      </c>
      <c r="I9" s="78">
        <f t="shared" si="1"/>
        <v>45360</v>
      </c>
      <c r="J9" s="66">
        <v>15000</v>
      </c>
      <c r="K9" s="6">
        <f t="shared" si="2"/>
        <v>45000</v>
      </c>
      <c r="L9" s="5">
        <v>30000</v>
      </c>
      <c r="M9" s="6">
        <f t="shared" si="3"/>
        <v>90000</v>
      </c>
      <c r="N9" s="5">
        <v>21008.400000000001</v>
      </c>
      <c r="O9" s="10">
        <f t="shared" si="4"/>
        <v>63025.200000000004</v>
      </c>
    </row>
    <row r="10" spans="1:15" x14ac:dyDescent="0.25">
      <c r="A10" s="58">
        <v>6</v>
      </c>
      <c r="B10" s="55" t="s">
        <v>17</v>
      </c>
      <c r="C10" s="52">
        <v>4</v>
      </c>
      <c r="D10" s="63">
        <v>7059</v>
      </c>
      <c r="E10" s="4">
        <f t="shared" si="5"/>
        <v>28236</v>
      </c>
      <c r="F10" s="66">
        <v>12320</v>
      </c>
      <c r="G10" s="74">
        <f t="shared" si="0"/>
        <v>49280</v>
      </c>
      <c r="H10" s="66">
        <v>11200</v>
      </c>
      <c r="I10" s="78">
        <f t="shared" si="1"/>
        <v>44800</v>
      </c>
      <c r="J10" s="66">
        <v>10000</v>
      </c>
      <c r="K10" s="6">
        <f t="shared" si="2"/>
        <v>40000</v>
      </c>
      <c r="L10" s="5">
        <v>30000</v>
      </c>
      <c r="M10" s="6">
        <f t="shared" si="3"/>
        <v>120000</v>
      </c>
      <c r="N10" s="5">
        <v>8403.36</v>
      </c>
      <c r="O10" s="10">
        <f t="shared" si="4"/>
        <v>33613.440000000002</v>
      </c>
    </row>
    <row r="11" spans="1:15" x14ac:dyDescent="0.25">
      <c r="A11" s="58">
        <v>7</v>
      </c>
      <c r="B11" s="55" t="s">
        <v>18</v>
      </c>
      <c r="C11" s="52">
        <v>15</v>
      </c>
      <c r="D11" s="63">
        <v>158294</v>
      </c>
      <c r="E11" s="4">
        <f t="shared" si="5"/>
        <v>2374410</v>
      </c>
      <c r="F11" s="66">
        <v>276276</v>
      </c>
      <c r="G11" s="74">
        <f t="shared" si="0"/>
        <v>4144140</v>
      </c>
      <c r="H11" s="66">
        <v>251160</v>
      </c>
      <c r="I11" s="78">
        <f t="shared" si="1"/>
        <v>3767400</v>
      </c>
      <c r="J11" s="66">
        <v>250000</v>
      </c>
      <c r="K11" s="6">
        <f t="shared" si="2"/>
        <v>3750000</v>
      </c>
      <c r="L11" s="5">
        <v>150000</v>
      </c>
      <c r="M11" s="6">
        <f t="shared" si="3"/>
        <v>2250000</v>
      </c>
      <c r="N11" s="5">
        <v>235294.11</v>
      </c>
      <c r="O11" s="10">
        <f t="shared" si="4"/>
        <v>3529411.65</v>
      </c>
    </row>
    <row r="12" spans="1:15" x14ac:dyDescent="0.25">
      <c r="A12" s="58">
        <v>8</v>
      </c>
      <c r="B12" s="55" t="s">
        <v>19</v>
      </c>
      <c r="C12" s="52">
        <v>1</v>
      </c>
      <c r="D12" s="63">
        <v>61008</v>
      </c>
      <c r="E12" s="4">
        <f t="shared" si="5"/>
        <v>61008</v>
      </c>
      <c r="F12" s="66">
        <v>106480</v>
      </c>
      <c r="G12" s="74">
        <f t="shared" si="0"/>
        <v>106480</v>
      </c>
      <c r="H12" s="66">
        <v>96800</v>
      </c>
      <c r="I12" s="78">
        <f t="shared" si="1"/>
        <v>96800</v>
      </c>
      <c r="J12" s="66">
        <v>100000</v>
      </c>
      <c r="K12" s="6">
        <f t="shared" si="2"/>
        <v>100000</v>
      </c>
      <c r="L12" s="5">
        <v>250000</v>
      </c>
      <c r="M12" s="6">
        <f t="shared" si="3"/>
        <v>250000</v>
      </c>
      <c r="N12" s="5">
        <v>134453.18</v>
      </c>
      <c r="O12" s="10">
        <f t="shared" si="4"/>
        <v>134453.18</v>
      </c>
    </row>
    <row r="13" spans="1:15" x14ac:dyDescent="0.25">
      <c r="A13" s="58">
        <v>9</v>
      </c>
      <c r="B13" s="55" t="s">
        <v>20</v>
      </c>
      <c r="C13" s="52">
        <v>49</v>
      </c>
      <c r="D13" s="63">
        <v>51882</v>
      </c>
      <c r="E13" s="4">
        <f t="shared" si="5"/>
        <v>2542218</v>
      </c>
      <c r="F13" s="66">
        <v>90552</v>
      </c>
      <c r="G13" s="74">
        <f t="shared" si="0"/>
        <v>4437048</v>
      </c>
      <c r="H13" s="66">
        <v>82320</v>
      </c>
      <c r="I13" s="78">
        <f t="shared" si="1"/>
        <v>4033680</v>
      </c>
      <c r="J13" s="66">
        <v>80000</v>
      </c>
      <c r="K13" s="6">
        <f t="shared" si="2"/>
        <v>3920000</v>
      </c>
      <c r="L13" s="5">
        <v>80000</v>
      </c>
      <c r="M13" s="6">
        <f t="shared" si="3"/>
        <v>3920000</v>
      </c>
      <c r="N13" s="5">
        <v>71428.570000000007</v>
      </c>
      <c r="O13" s="10">
        <f t="shared" si="4"/>
        <v>3499999.93</v>
      </c>
    </row>
    <row r="14" spans="1:15" x14ac:dyDescent="0.25">
      <c r="A14" s="58">
        <v>10</v>
      </c>
      <c r="B14" s="55" t="s">
        <v>21</v>
      </c>
      <c r="C14" s="52">
        <v>21</v>
      </c>
      <c r="D14" s="63">
        <v>42857</v>
      </c>
      <c r="E14" s="4">
        <f t="shared" si="5"/>
        <v>899997</v>
      </c>
      <c r="F14" s="66">
        <v>74800</v>
      </c>
      <c r="G14" s="74">
        <f t="shared" si="0"/>
        <v>1570800</v>
      </c>
      <c r="H14" s="66">
        <v>68000</v>
      </c>
      <c r="I14" s="78">
        <f t="shared" si="1"/>
        <v>1428000</v>
      </c>
      <c r="J14" s="66">
        <v>70000</v>
      </c>
      <c r="K14" s="6">
        <f t="shared" si="2"/>
        <v>1470000</v>
      </c>
      <c r="L14" s="5">
        <v>100000</v>
      </c>
      <c r="M14" s="6">
        <f t="shared" si="3"/>
        <v>2100000</v>
      </c>
      <c r="N14" s="5">
        <v>58823.519999999997</v>
      </c>
      <c r="O14" s="10">
        <f t="shared" si="4"/>
        <v>1235293.92</v>
      </c>
    </row>
    <row r="15" spans="1:15" x14ac:dyDescent="0.25">
      <c r="A15" s="58">
        <v>11</v>
      </c>
      <c r="B15" s="55" t="s">
        <v>22</v>
      </c>
      <c r="C15" s="52">
        <v>43</v>
      </c>
      <c r="D15" s="63">
        <v>27731</v>
      </c>
      <c r="E15" s="4">
        <f t="shared" si="5"/>
        <v>1192433</v>
      </c>
      <c r="F15" s="66">
        <v>48400</v>
      </c>
      <c r="G15" s="74">
        <f t="shared" si="0"/>
        <v>2081200</v>
      </c>
      <c r="H15" s="66">
        <v>44000</v>
      </c>
      <c r="I15" s="78">
        <f t="shared" si="1"/>
        <v>1892000</v>
      </c>
      <c r="J15" s="66">
        <v>45000</v>
      </c>
      <c r="K15" s="6">
        <f t="shared" si="2"/>
        <v>1935000</v>
      </c>
      <c r="L15" s="5">
        <v>50000</v>
      </c>
      <c r="M15" s="6">
        <f t="shared" si="3"/>
        <v>2150000</v>
      </c>
      <c r="N15" s="5">
        <v>37815.120000000003</v>
      </c>
      <c r="O15" s="10">
        <f t="shared" si="4"/>
        <v>1626050.1600000001</v>
      </c>
    </row>
    <row r="16" spans="1:15" x14ac:dyDescent="0.25">
      <c r="A16" s="59">
        <v>12</v>
      </c>
      <c r="B16" s="56" t="s">
        <v>23</v>
      </c>
      <c r="C16" s="53">
        <v>3</v>
      </c>
      <c r="D16" s="63">
        <v>35294</v>
      </c>
      <c r="E16" s="4">
        <f t="shared" si="5"/>
        <v>105882</v>
      </c>
      <c r="F16" s="67">
        <v>61600</v>
      </c>
      <c r="G16" s="74">
        <f t="shared" si="0"/>
        <v>184800</v>
      </c>
      <c r="H16" s="77">
        <v>56000</v>
      </c>
      <c r="I16" s="79">
        <f t="shared" si="1"/>
        <v>168000</v>
      </c>
      <c r="J16" s="77">
        <v>55000</v>
      </c>
      <c r="K16" s="6">
        <f t="shared" si="2"/>
        <v>165000</v>
      </c>
      <c r="L16" s="5">
        <v>350000</v>
      </c>
      <c r="M16" s="46">
        <f t="shared" si="3"/>
        <v>1050000</v>
      </c>
      <c r="N16" s="5">
        <v>92437.119999999995</v>
      </c>
      <c r="O16" s="10">
        <f t="shared" si="4"/>
        <v>277311.35999999999</v>
      </c>
    </row>
    <row r="17" spans="1:15" x14ac:dyDescent="0.25">
      <c r="A17" s="102" t="s">
        <v>24</v>
      </c>
      <c r="B17" s="103"/>
      <c r="C17" s="61"/>
      <c r="D17" s="64">
        <f>SUM(D5:D16)</f>
        <v>468566</v>
      </c>
      <c r="E17" s="2">
        <f>SUM(E5:E16)</f>
        <v>10694482</v>
      </c>
      <c r="F17" s="71"/>
      <c r="G17" s="75">
        <f>SUM(G5:G16)</f>
        <v>18665218</v>
      </c>
      <c r="H17" s="63">
        <f>+H16*0.19</f>
        <v>10640</v>
      </c>
      <c r="I17" s="4">
        <f t="shared" ref="I17:O17" si="6">SUM(I5:I16)</f>
        <v>16967630</v>
      </c>
      <c r="J17" s="64">
        <f t="shared" si="6"/>
        <v>745500</v>
      </c>
      <c r="K17" s="4">
        <f t="shared" si="6"/>
        <v>16903000</v>
      </c>
      <c r="L17" s="47">
        <f t="shared" si="6"/>
        <v>1158000</v>
      </c>
      <c r="M17" s="45">
        <f t="shared" si="6"/>
        <v>18334000</v>
      </c>
      <c r="N17" s="45">
        <f t="shared" si="6"/>
        <v>803360.84000000008</v>
      </c>
      <c r="O17" s="49">
        <f t="shared" si="6"/>
        <v>16903358</v>
      </c>
    </row>
    <row r="18" spans="1:15" x14ac:dyDescent="0.25">
      <c r="A18" s="90" t="s">
        <v>25</v>
      </c>
      <c r="B18" s="91"/>
      <c r="C18" s="92"/>
      <c r="D18" s="43"/>
      <c r="E18" s="69">
        <f>+E17*0.19</f>
        <v>2031951.58</v>
      </c>
      <c r="F18" s="68"/>
      <c r="G18" s="72"/>
      <c r="H18" s="64">
        <f>SUM(H6:H17)</f>
        <v>665650</v>
      </c>
      <c r="I18" s="44">
        <f>I17*0.19</f>
        <v>3223849.7</v>
      </c>
      <c r="J18" s="80"/>
      <c r="K18" s="3">
        <f>K17*0.19</f>
        <v>3211570</v>
      </c>
      <c r="L18" s="48"/>
      <c r="M18" s="11"/>
      <c r="N18" s="48"/>
      <c r="O18" s="50">
        <v>3211638</v>
      </c>
    </row>
    <row r="19" spans="1:15" x14ac:dyDescent="0.25">
      <c r="A19" s="93" t="s">
        <v>11</v>
      </c>
      <c r="B19" s="94"/>
      <c r="C19" s="95"/>
      <c r="D19" s="70"/>
      <c r="E19" s="8">
        <f>+E17+E18</f>
        <v>12726433.58</v>
      </c>
      <c r="F19" s="12"/>
      <c r="G19" s="13">
        <f>+G17+G18</f>
        <v>18665218</v>
      </c>
      <c r="H19" s="14"/>
      <c r="I19" s="9">
        <f>SUM(I17:I18)</f>
        <v>20191479.699999999</v>
      </c>
      <c r="J19" s="14"/>
      <c r="K19" s="9">
        <f>SUM(K17:K18)</f>
        <v>20114570</v>
      </c>
      <c r="L19" s="14"/>
      <c r="M19" s="9">
        <f>M17</f>
        <v>18334000</v>
      </c>
      <c r="N19" s="14"/>
      <c r="O19" s="9">
        <f>O18+O17</f>
        <v>20114996</v>
      </c>
    </row>
  </sheetData>
  <mergeCells count="10">
    <mergeCell ref="A18:C18"/>
    <mergeCell ref="A19:C19"/>
    <mergeCell ref="F3:G3"/>
    <mergeCell ref="D3:E3"/>
    <mergeCell ref="D2:O2"/>
    <mergeCell ref="H3:I3"/>
    <mergeCell ref="J3:K3"/>
    <mergeCell ref="L3:M3"/>
    <mergeCell ref="N3:O3"/>
    <mergeCell ref="A17:B17"/>
  </mergeCells>
  <pageMargins left="0.7" right="0.7" top="0.75" bottom="0.75" header="0.3" footer="0.3"/>
  <pageSetup orientation="portrait" r:id="rId1"/>
  <ignoredErrors>
    <ignoredError sqref="I5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D0C3-E140-4AB4-AFFB-3C990461D370}">
  <dimension ref="B1:W19"/>
  <sheetViews>
    <sheetView workbookViewId="0">
      <selection activeCell="Q3" sqref="Q3:Q15"/>
    </sheetView>
  </sheetViews>
  <sheetFormatPr baseColWidth="10" defaultColWidth="11.42578125" defaultRowHeight="15" x14ac:dyDescent="0.25"/>
  <sheetData>
    <row r="1" spans="2:23" x14ac:dyDescent="0.25">
      <c r="D1" s="31"/>
      <c r="E1" s="32"/>
      <c r="F1" s="31"/>
      <c r="G1" s="33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2:23" x14ac:dyDescent="0.25">
      <c r="D2" s="104"/>
      <c r="E2" s="104"/>
      <c r="F2" s="104"/>
      <c r="G2" s="104"/>
      <c r="H2" s="35"/>
      <c r="I2" s="34"/>
      <c r="J2" s="34"/>
      <c r="K2" s="34"/>
      <c r="L2" s="33"/>
      <c r="M2" s="33"/>
      <c r="N2" s="36"/>
      <c r="O2" s="33"/>
      <c r="P2" s="32"/>
      <c r="Q2" s="32"/>
      <c r="R2" s="32"/>
      <c r="S2" s="31"/>
      <c r="T2" s="32"/>
      <c r="U2" s="31"/>
      <c r="V2" s="33"/>
    </row>
    <row r="3" spans="2:23" x14ac:dyDescent="0.25">
      <c r="B3" s="31">
        <v>109243.69</v>
      </c>
      <c r="C3" s="32">
        <v>0</v>
      </c>
      <c r="D3" s="31">
        <v>2184873.7999999998</v>
      </c>
      <c r="E3" s="33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>
        <v>109243.69</v>
      </c>
      <c r="R3" s="15"/>
      <c r="S3" s="15"/>
      <c r="T3" s="15"/>
      <c r="U3" s="31"/>
      <c r="V3" s="33"/>
    </row>
    <row r="4" spans="2:23" ht="22.5" x14ac:dyDescent="0.25">
      <c r="B4" s="104"/>
      <c r="C4" s="104"/>
      <c r="D4" s="104"/>
      <c r="E4" s="104"/>
      <c r="F4" s="35"/>
      <c r="G4" s="34"/>
      <c r="H4" s="34"/>
      <c r="I4" s="34"/>
      <c r="J4" s="33"/>
      <c r="K4" s="33">
        <v>2</v>
      </c>
      <c r="L4" s="36">
        <v>72101516</v>
      </c>
      <c r="M4" s="33" t="s">
        <v>26</v>
      </c>
      <c r="N4" s="32">
        <v>3</v>
      </c>
      <c r="O4" s="32" t="s">
        <v>27</v>
      </c>
      <c r="P4" s="32"/>
      <c r="Q4" s="31">
        <v>8403.36</v>
      </c>
      <c r="R4" s="32">
        <v>0</v>
      </c>
      <c r="S4" s="31">
        <v>25210.080000000002</v>
      </c>
      <c r="T4" s="33"/>
      <c r="U4" s="31"/>
      <c r="V4" s="33"/>
    </row>
    <row r="5" spans="2:23" ht="22.5" x14ac:dyDescent="0.25">
      <c r="B5" s="104"/>
      <c r="C5" s="104"/>
      <c r="D5" s="104"/>
      <c r="E5" s="104"/>
      <c r="F5" s="35"/>
      <c r="G5" s="34"/>
      <c r="H5" s="34"/>
      <c r="I5" s="34"/>
      <c r="J5" s="33"/>
      <c r="K5" s="33">
        <v>3</v>
      </c>
      <c r="L5" s="36">
        <v>72101516</v>
      </c>
      <c r="M5" s="33" t="s">
        <v>28</v>
      </c>
      <c r="N5" s="32">
        <v>238</v>
      </c>
      <c r="O5" s="32" t="s">
        <v>27</v>
      </c>
      <c r="P5" s="32"/>
      <c r="Q5" s="31">
        <v>10924.36</v>
      </c>
      <c r="R5" s="32">
        <v>0</v>
      </c>
      <c r="S5" s="31">
        <v>2599997.6800000002</v>
      </c>
      <c r="T5" s="33"/>
      <c r="U5" s="31"/>
      <c r="V5" s="33"/>
    </row>
    <row r="6" spans="2:23" ht="22.5" x14ac:dyDescent="0.25">
      <c r="B6" s="104"/>
      <c r="C6" s="104"/>
      <c r="D6" s="104"/>
      <c r="E6" s="104"/>
      <c r="F6" s="35"/>
      <c r="G6" s="34"/>
      <c r="H6" s="34"/>
      <c r="I6" s="34"/>
      <c r="J6" s="33"/>
      <c r="K6" s="33">
        <v>4</v>
      </c>
      <c r="L6" s="36">
        <v>72101516</v>
      </c>
      <c r="M6" s="33" t="s">
        <v>29</v>
      </c>
      <c r="N6" s="32">
        <v>112</v>
      </c>
      <c r="O6" s="32" t="s">
        <v>27</v>
      </c>
      <c r="P6" s="32"/>
      <c r="Q6" s="31">
        <v>15126.05</v>
      </c>
      <c r="R6" s="32">
        <v>0</v>
      </c>
      <c r="S6" s="31">
        <v>1694117.6</v>
      </c>
      <c r="T6" s="33"/>
      <c r="U6" s="31"/>
      <c r="V6" s="33"/>
    </row>
    <row r="7" spans="2:23" ht="22.5" x14ac:dyDescent="0.25">
      <c r="B7" s="104"/>
      <c r="C7" s="104"/>
      <c r="D7" s="104"/>
      <c r="E7" s="104"/>
      <c r="F7" s="35"/>
      <c r="G7" s="34"/>
      <c r="H7" s="34"/>
      <c r="I7" s="34"/>
      <c r="J7" s="33"/>
      <c r="K7" s="33">
        <v>5</v>
      </c>
      <c r="L7" s="36">
        <v>72101516</v>
      </c>
      <c r="M7" s="33" t="s">
        <v>30</v>
      </c>
      <c r="N7" s="32">
        <v>3</v>
      </c>
      <c r="O7" s="32" t="s">
        <v>27</v>
      </c>
      <c r="P7" s="32"/>
      <c r="Q7" s="31">
        <v>21008.400000000001</v>
      </c>
      <c r="R7" s="32">
        <v>0</v>
      </c>
      <c r="S7" s="31">
        <v>63025.2</v>
      </c>
      <c r="T7" s="33"/>
      <c r="U7" s="31"/>
      <c r="V7" s="33"/>
      <c r="W7" s="15"/>
    </row>
    <row r="8" spans="2:23" ht="22.5" x14ac:dyDescent="0.25">
      <c r="B8" s="104"/>
      <c r="C8" s="104"/>
      <c r="D8" s="104"/>
      <c r="E8" s="104"/>
      <c r="F8" s="35"/>
      <c r="G8" s="34"/>
      <c r="H8" s="34"/>
      <c r="I8" s="34"/>
      <c r="J8" s="33"/>
      <c r="K8" s="33">
        <v>6</v>
      </c>
      <c r="L8" s="36">
        <v>72101516</v>
      </c>
      <c r="M8" s="33" t="s">
        <v>31</v>
      </c>
      <c r="N8" s="32">
        <v>4</v>
      </c>
      <c r="O8" s="32" t="s">
        <v>27</v>
      </c>
      <c r="P8" s="32"/>
      <c r="Q8" s="31">
        <v>8403.36</v>
      </c>
      <c r="R8" s="32">
        <v>0</v>
      </c>
      <c r="S8" s="31">
        <v>33613.440000000002</v>
      </c>
      <c r="T8" s="33"/>
      <c r="U8" s="31"/>
      <c r="V8" s="33"/>
      <c r="W8" s="17"/>
    </row>
    <row r="9" spans="2:23" ht="22.5" x14ac:dyDescent="0.25">
      <c r="B9" s="104"/>
      <c r="C9" s="104"/>
      <c r="D9" s="104"/>
      <c r="E9" s="104"/>
      <c r="F9" s="35"/>
      <c r="G9" s="34"/>
      <c r="H9" s="34"/>
      <c r="I9" s="34"/>
      <c r="J9" s="33"/>
      <c r="K9" s="33">
        <v>7</v>
      </c>
      <c r="L9" s="36">
        <v>72101516</v>
      </c>
      <c r="M9" s="33" t="s">
        <v>32</v>
      </c>
      <c r="N9" s="32">
        <v>15</v>
      </c>
      <c r="O9" s="32" t="s">
        <v>27</v>
      </c>
      <c r="P9" s="32"/>
      <c r="Q9" s="31">
        <v>235294.11</v>
      </c>
      <c r="R9" s="32">
        <v>0</v>
      </c>
      <c r="S9" s="31">
        <v>3529411.65</v>
      </c>
      <c r="T9" s="33"/>
      <c r="U9" s="31"/>
      <c r="V9" s="33"/>
      <c r="W9" s="17"/>
    </row>
    <row r="10" spans="2:23" ht="22.5" x14ac:dyDescent="0.25">
      <c r="B10" s="104"/>
      <c r="C10" s="104"/>
      <c r="D10" s="104"/>
      <c r="E10" s="104"/>
      <c r="F10" s="35"/>
      <c r="G10" s="34"/>
      <c r="H10" s="34"/>
      <c r="I10" s="34"/>
      <c r="J10" s="33"/>
      <c r="K10" s="33">
        <v>8</v>
      </c>
      <c r="L10" s="36">
        <v>72101516</v>
      </c>
      <c r="M10" s="33" t="s">
        <v>33</v>
      </c>
      <c r="N10" s="32">
        <v>1</v>
      </c>
      <c r="O10" s="32" t="s">
        <v>27</v>
      </c>
      <c r="P10" s="32"/>
      <c r="Q10" s="31">
        <v>134453.18</v>
      </c>
      <c r="R10" s="32">
        <v>0</v>
      </c>
      <c r="S10" s="31">
        <v>134453.18</v>
      </c>
      <c r="T10" s="33"/>
      <c r="U10" s="31"/>
      <c r="V10" s="33"/>
      <c r="W10" s="17"/>
    </row>
    <row r="11" spans="2:23" ht="22.5" x14ac:dyDescent="0.25">
      <c r="B11" s="104"/>
      <c r="C11" s="104"/>
      <c r="D11" s="104"/>
      <c r="E11" s="104"/>
      <c r="F11" s="35"/>
      <c r="G11" s="34"/>
      <c r="H11" s="34"/>
      <c r="I11" s="34"/>
      <c r="J11" s="33"/>
      <c r="K11" s="33">
        <v>9</v>
      </c>
      <c r="L11" s="36">
        <v>72101516</v>
      </c>
      <c r="M11" s="33" t="s">
        <v>34</v>
      </c>
      <c r="N11" s="32">
        <v>49</v>
      </c>
      <c r="O11" s="32" t="s">
        <v>27</v>
      </c>
      <c r="P11" s="32"/>
      <c r="Q11" s="31">
        <v>71428.570000000007</v>
      </c>
      <c r="R11" s="32">
        <v>0</v>
      </c>
      <c r="S11" s="31">
        <v>3499999.93</v>
      </c>
      <c r="T11" s="33"/>
      <c r="U11" s="31"/>
      <c r="V11" s="33"/>
      <c r="W11" s="17"/>
    </row>
    <row r="12" spans="2:23" ht="22.5" x14ac:dyDescent="0.25">
      <c r="B12" s="104"/>
      <c r="C12" s="104"/>
      <c r="D12" s="104"/>
      <c r="E12" s="104"/>
      <c r="F12" s="35"/>
      <c r="G12" s="34"/>
      <c r="H12" s="34"/>
      <c r="I12" s="34"/>
      <c r="J12" s="33"/>
      <c r="K12" s="33">
        <v>10</v>
      </c>
      <c r="L12" s="36">
        <v>72101516</v>
      </c>
      <c r="M12" s="33" t="s">
        <v>35</v>
      </c>
      <c r="N12" s="32">
        <v>21</v>
      </c>
      <c r="O12" s="32" t="s">
        <v>27</v>
      </c>
      <c r="P12" s="32"/>
      <c r="Q12" s="31">
        <v>58823.519999999997</v>
      </c>
      <c r="R12" s="32">
        <v>0</v>
      </c>
      <c r="S12" s="31">
        <v>1235293.92</v>
      </c>
      <c r="T12" s="33"/>
      <c r="U12" s="25"/>
      <c r="V12" s="15"/>
      <c r="W12" s="17"/>
    </row>
    <row r="13" spans="2:23" ht="22.5" x14ac:dyDescent="0.25">
      <c r="B13" s="104"/>
      <c r="C13" s="104"/>
      <c r="D13" s="104"/>
      <c r="E13" s="104"/>
      <c r="F13" s="35"/>
      <c r="G13" s="34"/>
      <c r="H13" s="34"/>
      <c r="I13" s="34"/>
      <c r="J13" s="33"/>
      <c r="K13" s="33">
        <v>11</v>
      </c>
      <c r="L13" s="36">
        <v>72101516</v>
      </c>
      <c r="M13" s="33" t="s">
        <v>36</v>
      </c>
      <c r="N13" s="32">
        <v>43</v>
      </c>
      <c r="O13" s="32" t="s">
        <v>27</v>
      </c>
      <c r="P13" s="32"/>
      <c r="Q13" s="31">
        <v>37815.120000000003</v>
      </c>
      <c r="R13" s="32">
        <v>0</v>
      </c>
      <c r="S13" s="31">
        <v>1626050.16</v>
      </c>
      <c r="T13" s="33"/>
      <c r="U13" s="16"/>
      <c r="V13" s="17"/>
      <c r="W13" s="17"/>
    </row>
    <row r="14" spans="2:23" ht="22.5" x14ac:dyDescent="0.25">
      <c r="B14" s="107"/>
      <c r="C14" s="107"/>
      <c r="D14" s="107"/>
      <c r="E14" s="107"/>
      <c r="F14" s="38"/>
      <c r="G14" s="37"/>
      <c r="H14" s="37"/>
      <c r="I14" s="37"/>
      <c r="J14" s="39"/>
      <c r="K14" s="39">
        <v>12</v>
      </c>
      <c r="L14" s="40">
        <v>72101516</v>
      </c>
      <c r="M14" s="39" t="s">
        <v>37</v>
      </c>
      <c r="N14" s="41">
        <v>3</v>
      </c>
      <c r="O14" s="41" t="s">
        <v>27</v>
      </c>
      <c r="P14" s="41"/>
      <c r="Q14" s="42">
        <v>92437.119999999995</v>
      </c>
      <c r="R14" s="41">
        <v>0</v>
      </c>
      <c r="S14" s="42">
        <v>277311.35999999999</v>
      </c>
      <c r="T14" s="39"/>
      <c r="U14" s="16"/>
      <c r="V14" s="17"/>
      <c r="W14" s="17"/>
    </row>
    <row r="15" spans="2:23" ht="45" x14ac:dyDescent="0.25">
      <c r="B15" s="104"/>
      <c r="C15" s="104"/>
      <c r="D15" s="104"/>
      <c r="E15" s="104"/>
      <c r="F15" s="35"/>
      <c r="G15" s="34"/>
      <c r="H15" s="34"/>
      <c r="I15" s="34"/>
      <c r="J15" s="33"/>
      <c r="K15" s="33">
        <v>13</v>
      </c>
      <c r="L15" s="36">
        <v>72101516</v>
      </c>
      <c r="M15" s="33" t="s">
        <v>38</v>
      </c>
      <c r="N15" s="32">
        <v>1</v>
      </c>
      <c r="O15" s="32" t="s">
        <v>39</v>
      </c>
      <c r="P15" s="32"/>
      <c r="Q15" s="31">
        <v>3211638</v>
      </c>
      <c r="R15" s="32"/>
      <c r="S15" s="15"/>
      <c r="T15" s="15"/>
      <c r="U15" s="16"/>
      <c r="V15" s="17"/>
      <c r="W15" s="17"/>
    </row>
    <row r="16" spans="2:23" x14ac:dyDescent="0.25">
      <c r="D16" s="106"/>
      <c r="E16" s="106"/>
      <c r="F16" s="106"/>
      <c r="G16" s="106"/>
      <c r="H16" s="24"/>
      <c r="I16" s="23"/>
      <c r="J16" s="23"/>
      <c r="K16" s="23"/>
      <c r="L16" s="26"/>
      <c r="M16" s="27"/>
      <c r="N16" s="28"/>
      <c r="O16" s="27"/>
      <c r="P16" s="29"/>
      <c r="Q16" s="30"/>
      <c r="R16" s="29"/>
      <c r="S16" s="29"/>
      <c r="T16" s="30"/>
      <c r="U16" s="25"/>
      <c r="V16" s="15"/>
      <c r="W16" s="17"/>
    </row>
    <row r="17" spans="5:23" x14ac:dyDescent="0.25">
      <c r="E17" s="105"/>
      <c r="F17" s="105"/>
      <c r="G17" s="105"/>
      <c r="H17" s="105"/>
      <c r="I17" s="19"/>
      <c r="J17" s="18"/>
      <c r="K17" s="18"/>
      <c r="L17" s="18"/>
      <c r="M17" s="17"/>
      <c r="N17" s="20"/>
      <c r="O17" s="21"/>
      <c r="P17" s="20"/>
      <c r="Q17" s="16"/>
      <c r="R17" s="22"/>
      <c r="S17" s="16"/>
      <c r="T17" s="16"/>
      <c r="U17" s="16"/>
      <c r="V17" s="16"/>
      <c r="W17" s="17"/>
    </row>
    <row r="18" spans="5:23" x14ac:dyDescent="0.25">
      <c r="E18" s="105"/>
      <c r="F18" s="105"/>
      <c r="G18" s="105"/>
      <c r="H18" s="105"/>
      <c r="I18" s="19"/>
      <c r="J18" s="18"/>
      <c r="K18" s="18"/>
      <c r="L18" s="18"/>
      <c r="M18" s="17"/>
      <c r="N18" s="20"/>
      <c r="O18" s="21"/>
      <c r="P18" s="20"/>
      <c r="Q18" s="16"/>
      <c r="R18" s="22"/>
      <c r="S18" s="16"/>
      <c r="T18" s="16"/>
      <c r="U18" s="16"/>
      <c r="V18" s="16"/>
      <c r="W18" s="17"/>
    </row>
    <row r="19" spans="5:23" x14ac:dyDescent="0.25">
      <c r="E19" s="106"/>
      <c r="F19" s="106"/>
      <c r="G19" s="106"/>
      <c r="H19" s="106"/>
      <c r="I19" s="24"/>
      <c r="J19" s="23"/>
      <c r="K19" s="23"/>
      <c r="L19" s="23"/>
      <c r="M19" s="26"/>
      <c r="N19" s="27"/>
      <c r="O19" s="28"/>
      <c r="P19" s="27"/>
      <c r="Q19" s="29"/>
      <c r="R19" s="30"/>
      <c r="S19" s="29"/>
      <c r="T19" s="29"/>
      <c r="U19" s="30"/>
      <c r="V19" s="25"/>
      <c r="W19" s="15"/>
    </row>
  </sheetData>
  <mergeCells count="17">
    <mergeCell ref="E19:H19"/>
    <mergeCell ref="D16:G16"/>
    <mergeCell ref="B10:E10"/>
    <mergeCell ref="B11:E11"/>
    <mergeCell ref="B12:E12"/>
    <mergeCell ref="B13:E13"/>
    <mergeCell ref="B14:E14"/>
    <mergeCell ref="B15:E15"/>
    <mergeCell ref="D2:G2"/>
    <mergeCell ref="B4:E4"/>
    <mergeCell ref="B5:E5"/>
    <mergeCell ref="E17:H17"/>
    <mergeCell ref="E18:H18"/>
    <mergeCell ref="B6:E6"/>
    <mergeCell ref="B7:E7"/>
    <mergeCell ref="B8:E8"/>
    <mergeCell ref="B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TS21. GLORIA MYRIAM AVILA REINA</dc:creator>
  <cp:keywords/>
  <dc:description/>
  <cp:lastModifiedBy>TS21. GLORIA MYRIAM AVILA REINA</cp:lastModifiedBy>
  <cp:revision/>
  <dcterms:created xsi:type="dcterms:W3CDTF">2026-04-17T19:19:50Z</dcterms:created>
  <dcterms:modified xsi:type="dcterms:W3CDTF">2026-04-23T18:30:08Z</dcterms:modified>
  <cp:category/>
  <cp:contentStatus/>
</cp:coreProperties>
</file>