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olors1.xml" ContentType="application/vnd.ms-office.chartcolorstyle+xml"/>
  <Override PartName="/xl/charts/colors2.xml" ContentType="application/vnd.ms-office.chartcolorstyle+xml"/>
  <Override PartName="/xl/charts/colors3.xml" ContentType="application/vnd.ms-office.chartcolorstyle+xml"/>
  <Override PartName="/xl/charts/colors4.xml" ContentType="application/vnd.ms-office.chartcolorstyle+xml"/>
  <Override PartName="/xl/charts/colors5.xml" ContentType="application/vnd.ms-office.chartcolorstyle+xml"/>
  <Override PartName="/xl/charts/colors6.xml" ContentType="application/vnd.ms-office.chartcolorstyle+xml"/>
  <Override PartName="/xl/charts/colors7.xml" ContentType="application/vnd.ms-office.chartcolorstyle+xml"/>
  <Override PartName="/xl/charts/colors8.xml" ContentType="application/vnd.ms-office.chartcolorstyle+xml"/>
  <Override PartName="/xl/charts/style1.xml" ContentType="application/vnd.ms-office.chartstyle+xml"/>
  <Override PartName="/xl/charts/style2.xml" ContentType="application/vnd.ms-office.chartstyle+xml"/>
  <Override PartName="/xl/charts/style3.xml" ContentType="application/vnd.ms-office.chartstyle+xml"/>
  <Override PartName="/xl/charts/style4.xml" ContentType="application/vnd.ms-office.chartstyle+xml"/>
  <Override PartName="/xl/charts/style5.xml" ContentType="application/vnd.ms-office.chartstyle+xml"/>
  <Override PartName="/xl/charts/style6.xml" ContentType="application/vnd.ms-office.chartstyle+xml"/>
  <Override PartName="/xl/charts/style7.xml" ContentType="application/vnd.ms-office.chartstyle+xml"/>
  <Override PartName="/xl/charts/style8.xml" ContentType="application/vnd.ms-office.chartsty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Tables/pivotTable1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 firstSheet="5" activeTab="8"/>
  </bookViews>
  <sheets>
    <sheet name="Base_Datos_LE_Cuntitativa" sheetId="35" r:id="rId1"/>
    <sheet name="TD" sheetId="36" r:id="rId2"/>
    <sheet name="APOYO" sheetId="25" r:id="rId3"/>
    <sheet name="IDR" sheetId="6" r:id="rId4"/>
    <sheet name="ESTRUCTURA DIAMETRICA" sheetId="8" r:id="rId5"/>
    <sheet name="AREA BASAL" sheetId="29" r:id="rId6"/>
    <sheet name="VOLUMEN" sheetId="30" r:id="rId7"/>
    <sheet name="DISTRIBUCION DE VOLUMENES" sheetId="26" r:id="rId8"/>
    <sheet name="IMA" sheetId="15" r:id="rId9"/>
  </sheets>
  <externalReferences>
    <externalReference r:id="rId11"/>
  </externalReferences>
  <definedNames>
    <definedName name="Database">#REF!</definedName>
    <definedName name="BD_2020">#REF!</definedName>
    <definedName name="voltotal">#REF!</definedName>
    <definedName name="_xlnm._FilterDatabase" localSheetId="0" hidden="1">Base_Datos_LE_Cuntitativa!$A$1:$S$88</definedName>
  </definedNames>
  <calcPr calcId="144525"/>
  <pivotCaches>
    <pivotCache cacheId="0" r:id="rId10"/>
  </pivotCaches>
</workbook>
</file>

<file path=xl/sharedStrings.xml><?xml version="1.0" encoding="utf-8"?>
<sst xmlns="http://schemas.openxmlformats.org/spreadsheetml/2006/main" count="250" uniqueCount="50">
  <si>
    <t>PARCELA</t>
  </si>
  <si>
    <t>ARBOL</t>
  </si>
  <si>
    <t>CODIGO</t>
  </si>
  <si>
    <t>ESPECIE</t>
  </si>
  <si>
    <t>DIAMETRO NORMAL</t>
  </si>
  <si>
    <t>ALTURA</t>
  </si>
  <si>
    <t>AREA BASAL</t>
  </si>
  <si>
    <t>TROZAS ASERRIO</t>
  </si>
  <si>
    <t>VOLUMEN ASERRIO</t>
  </si>
  <si>
    <t>TROZAS ESTIBA</t>
  </si>
  <si>
    <t>VOLUMEN ESTIBA</t>
  </si>
  <si>
    <t>TROZAS DEPULPA</t>
  </si>
  <si>
    <t>VOLUMEN DE PULPA</t>
  </si>
  <si>
    <t>TROZAS COMERCIALES</t>
  </si>
  <si>
    <t>VOLUMEN COMERCIAL</t>
  </si>
  <si>
    <t>TROZAS NO COMERCIALES</t>
  </si>
  <si>
    <t>VOLUMEN NO COMERCIAL</t>
  </si>
  <si>
    <t>TOTAL DE TROZAS</t>
  </si>
  <si>
    <t xml:space="preserve">TOTAL DE VOLUMEN </t>
  </si>
  <si>
    <t>Pinus oocarpa</t>
  </si>
  <si>
    <t>Suma de VOLUMEN ASERRIO</t>
  </si>
  <si>
    <t>Suma de VOLUMEN ESTIBA</t>
  </si>
  <si>
    <t>Suma de VOLUMEN DE PULPA</t>
  </si>
  <si>
    <t>Suma de VOLUMEN NO COMERCIAL</t>
  </si>
  <si>
    <t>Total general</t>
  </si>
  <si>
    <t>DIAMETRO</t>
  </si>
  <si>
    <t>VOLUMEN</t>
  </si>
  <si>
    <t>DISTRIBUCION VOLUMEN</t>
  </si>
  <si>
    <t>NUMERO DE ARBOLES</t>
  </si>
  <si>
    <t>DIMETRO NORMAL PROMEDIO</t>
  </si>
  <si>
    <t>ALTURA PROMEDIO</t>
  </si>
  <si>
    <t>10-20</t>
  </si>
  <si>
    <t>20-30</t>
  </si>
  <si>
    <t>30-40</t>
  </si>
  <si>
    <t>40-50</t>
  </si>
  <si>
    <t>IDR</t>
  </si>
  <si>
    <t>PROMEDIO</t>
  </si>
  <si>
    <t>CD</t>
  </si>
  <si>
    <t>NA</t>
  </si>
  <si>
    <t>%</t>
  </si>
  <si>
    <t>TOTAL</t>
  </si>
  <si>
    <t>S</t>
  </si>
  <si>
    <t xml:space="preserve">  VOLUMEN ASERRIO</t>
  </si>
  <si>
    <t xml:space="preserve">  VOLUMEN ESTIBA</t>
  </si>
  <si>
    <t xml:space="preserve">  VOLUMEN  PULPA</t>
  </si>
  <si>
    <t xml:space="preserve">  VOLUMEN NO COMERCIAL</t>
  </si>
  <si>
    <t xml:space="preserve">  VOLUMEN TOTAL</t>
  </si>
  <si>
    <t>EDAD</t>
  </si>
  <si>
    <t>ALTURA TOTAL PROMEDIO</t>
  </si>
  <si>
    <t>VOLUMEN TOTAL</t>
  </si>
</sst>
</file>

<file path=xl/styles.xml><?xml version="1.0" encoding="utf-8"?>
<styleSheet xmlns="http://schemas.openxmlformats.org/spreadsheetml/2006/main">
  <numFmts count="7">
    <numFmt numFmtId="176" formatCode="0.0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_ * #,##0.00_ ;_ * \-#,##0.00_ ;_ * &quot;-&quot;??_ ;_ @_ "/>
    <numFmt numFmtId="179" formatCode="#,##0.0"/>
    <numFmt numFmtId="180" formatCode="0.000"/>
  </numFmts>
  <fonts count="25">
    <font>
      <sz val="10"/>
      <color rgb="FF000000"/>
      <name val="Arial"/>
      <charset val="134"/>
    </font>
    <font>
      <b/>
      <sz val="10"/>
      <color theme="1"/>
      <name val="Arial"/>
      <charset val="134"/>
    </font>
    <font>
      <sz val="11"/>
      <color theme="1"/>
      <name val="Calibri"/>
      <charset val="134"/>
      <scheme val="minor"/>
    </font>
    <font>
      <u/>
      <sz val="10"/>
      <color theme="10"/>
      <name val="Arial"/>
      <charset val="134"/>
    </font>
    <font>
      <b/>
      <sz val="10"/>
      <color rgb="FF000000"/>
      <name val="Arial"/>
      <charset val="134"/>
    </font>
    <font>
      <b/>
      <sz val="10"/>
      <name val="Arial"/>
      <charset val="134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0"/>
      <name val="Arial"/>
      <charset val="134"/>
    </font>
  </fonts>
  <fills count="37">
    <fill>
      <patternFill patternType="none"/>
    </fill>
    <fill>
      <patternFill patternType="gray125"/>
    </fill>
    <fill>
      <patternFill patternType="solid">
        <fgColor theme="9" tint="0.599993896298105"/>
        <bgColor theme="4" tint="0.799981688894314"/>
      </patternFill>
    </fill>
    <fill>
      <patternFill patternType="solid">
        <fgColor theme="9" tint="0.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theme="4" tint="0.79998168889431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"/>
      </bottom>
      <diagonal/>
    </border>
    <border>
      <left/>
      <right/>
      <top style="thin">
        <color theme="4" tint="0.399975585192419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/>
    <xf numFmtId="42" fontId="2" fillId="0" borderId="0" applyFon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0" fontId="2" fillId="0" borderId="0"/>
    <xf numFmtId="178" fontId="2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15" fillId="23" borderId="10" applyNumberFormat="0" applyAlignment="0" applyProtection="0">
      <alignment vertical="center"/>
    </xf>
    <xf numFmtId="0" fontId="2" fillId="16" borderId="7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/>
    <xf numFmtId="0" fontId="16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8" borderId="5" applyNumberFormat="0" applyAlignment="0" applyProtection="0">
      <alignment vertical="center"/>
    </xf>
    <xf numFmtId="0" fontId="14" fillId="23" borderId="5" applyNumberFormat="0" applyAlignment="0" applyProtection="0">
      <alignment vertical="center"/>
    </xf>
    <xf numFmtId="0" fontId="17" fillId="29" borderId="11" applyNumberFormat="0" applyAlignment="0" applyProtection="0">
      <alignment vertical="center"/>
    </xf>
    <xf numFmtId="0" fontId="2" fillId="0" borderId="0"/>
    <xf numFmtId="0" fontId="8" fillId="0" borderId="6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" fillId="0" borderId="0"/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" fillId="0" borderId="0"/>
    <xf numFmtId="0" fontId="18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" fillId="0" borderId="0"/>
    <xf numFmtId="0" fontId="7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" fillId="0" borderId="0"/>
    <xf numFmtId="0" fontId="7" fillId="3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" fillId="0" borderId="0"/>
    <xf numFmtId="0" fontId="7" fillId="1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" fillId="0" borderId="0"/>
    <xf numFmtId="0" fontId="9" fillId="1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" fillId="0" borderId="0"/>
    <xf numFmtId="0" fontId="9" fillId="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9" fillId="26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0" fillId="0" borderId="0"/>
    <xf numFmtId="9" fontId="2" fillId="0" borderId="0" applyFont="0" applyFill="0" applyBorder="0" applyAlignment="0" applyProtection="0"/>
    <xf numFmtId="9" fontId="0" fillId="0" borderId="0" applyFont="0" applyFill="0" applyBorder="0" applyAlignment="0" applyProtection="0"/>
    <xf numFmtId="9" fontId="24" fillId="0" borderId="0" applyFont="0" applyFill="0" applyBorder="0" applyAlignment="0" applyProtection="0"/>
  </cellStyleXfs>
  <cellXfs count="49"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179" fontId="1" fillId="2" borderId="1" xfId="0" applyNumberFormat="1" applyFont="1" applyFill="1" applyBorder="1" applyAlignment="1">
      <alignment horizontal="center" vertical="center"/>
    </xf>
    <xf numFmtId="9" fontId="0" fillId="0" borderId="0" xfId="8" applyFont="1" applyAlignment="1">
      <alignment horizontal="center" vertical="center"/>
    </xf>
    <xf numFmtId="9" fontId="1" fillId="2" borderId="1" xfId="8" applyFont="1" applyFill="1" applyBorder="1" applyAlignment="1">
      <alignment horizontal="center" vertical="center"/>
    </xf>
    <xf numFmtId="0" fontId="2" fillId="0" borderId="0" xfId="63"/>
    <xf numFmtId="0" fontId="2" fillId="0" borderId="0" xfId="63" applyAlignment="1">
      <alignment horizontal="center" vertical="center"/>
    </xf>
    <xf numFmtId="2" fontId="2" fillId="0" borderId="0" xfId="63" applyNumberFormat="1" applyAlignment="1">
      <alignment horizontal="center" vertical="center"/>
    </xf>
    <xf numFmtId="3" fontId="2" fillId="0" borderId="0" xfId="63" applyNumberFormat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2" fillId="0" borderId="0" xfId="63" applyNumberFormat="1"/>
    <xf numFmtId="9" fontId="2" fillId="0" borderId="0" xfId="8" applyFont="1" applyAlignment="1">
      <alignment horizontal="center" vertical="center"/>
    </xf>
    <xf numFmtId="9" fontId="2" fillId="3" borderId="1" xfId="63" applyNumberFormat="1" applyFill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79" fontId="0" fillId="0" borderId="1" xfId="0" applyNumberFormat="1" applyFont="1" applyBorder="1" applyAlignment="1">
      <alignment horizontal="center" vertical="center"/>
    </xf>
    <xf numFmtId="0" fontId="3" fillId="0" borderId="0" xfId="9" applyAlignment="1"/>
    <xf numFmtId="0" fontId="4" fillId="4" borderId="0" xfId="0" applyFont="1" applyFill="1" applyAlignment="1">
      <alignment horizontal="center"/>
    </xf>
    <xf numFmtId="0" fontId="1" fillId="5" borderId="2" xfId="0" applyFont="1" applyFill="1" applyBorder="1"/>
    <xf numFmtId="0" fontId="0" fillId="0" borderId="0" xfId="0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/>
    <xf numFmtId="0" fontId="1" fillId="5" borderId="3" xfId="0" applyNumberFormat="1" applyFont="1" applyFill="1" applyBorder="1" applyAlignment="1"/>
    <xf numFmtId="0" fontId="1" fillId="5" borderId="2" xfId="0" applyFont="1" applyFill="1" applyBorder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176" fontId="1" fillId="5" borderId="3" xfId="0" applyNumberFormat="1" applyFont="1" applyFill="1" applyBorder="1" applyAlignment="1">
      <alignment horizontal="center" vertical="center"/>
    </xf>
    <xf numFmtId="176" fontId="0" fillId="0" borderId="0" xfId="0" applyNumberFormat="1" applyFont="1" applyAlignment="1"/>
    <xf numFmtId="180" fontId="0" fillId="0" borderId="0" xfId="0" applyNumberFormat="1" applyFont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80" fontId="0" fillId="0" borderId="0" xfId="0" applyNumberFormat="1" applyFont="1" applyBorder="1" applyAlignment="1">
      <alignment horizontal="center" vertical="center"/>
    </xf>
    <xf numFmtId="1" fontId="2" fillId="0" borderId="0" xfId="26" applyNumberFormat="1" applyFont="1" applyAlignment="1">
      <alignment horizontal="center" vertical="center"/>
    </xf>
    <xf numFmtId="180" fontId="2" fillId="0" borderId="0" xfId="26" applyNumberFormat="1" applyAlignment="1">
      <alignment horizontal="center" vertical="center"/>
    </xf>
    <xf numFmtId="1" fontId="2" fillId="0" borderId="0" xfId="26" applyNumberForma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2" fillId="0" borderId="0" xfId="26" applyAlignment="1">
      <alignment horizontal="center" vertical="center"/>
    </xf>
    <xf numFmtId="0" fontId="2" fillId="7" borderId="0" xfId="0" applyFont="1" applyFill="1" applyAlignment="1">
      <alignment horizontal="center" vertical="center"/>
    </xf>
  </cellXfs>
  <cellStyles count="70">
    <cellStyle name="Normal" xfId="0" builtinId="0"/>
    <cellStyle name="Moneda [0]" xfId="1" builtinId="7"/>
    <cellStyle name="Título 3" xfId="2" builtinId="18"/>
    <cellStyle name="40% - Énfasis1" xfId="3" builtinId="31"/>
    <cellStyle name="Coma [0]" xfId="4" builtinId="6"/>
    <cellStyle name="Moneda" xfId="5" builtinId="4"/>
    <cellStyle name="Normal 3" xfId="6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exto de advertencia" xfId="13" builtinId="11"/>
    <cellStyle name="Título 2" xfId="14" builtinId="17"/>
    <cellStyle name="Título" xfId="15" builtinId="15"/>
    <cellStyle name="Texto explicativo" xfId="16" builtinId="53"/>
    <cellStyle name="Normal 3 6" xfId="17"/>
    <cellStyle name="Título 1" xfId="18" builtinId="16"/>
    <cellStyle name="Título 4" xfId="19" builtinId="19"/>
    <cellStyle name="Entrada" xfId="20" builtinId="20"/>
    <cellStyle name="Cálculo" xfId="21" builtinId="22"/>
    <cellStyle name="Celda de comprobación" xfId="22" builtinId="23"/>
    <cellStyle name="Normal 2 2 3" xfId="23"/>
    <cellStyle name="Celda vinculada" xfId="24" builtinId="24"/>
    <cellStyle name="Total" xfId="25" builtinId="25"/>
    <cellStyle name="Normal 2 2" xfId="26"/>
    <cellStyle name="Correcto" xfId="27" builtinId="26"/>
    <cellStyle name="Incorrecto" xfId="28" builtinId="27"/>
    <cellStyle name="40% - Énfasis5" xfId="29" builtinId="47"/>
    <cellStyle name="Normal 3 4" xfId="30"/>
    <cellStyle name="Neutro" xfId="31" builtinId="28"/>
    <cellStyle name="20% - Énfasis5" xfId="32" builtinId="46"/>
    <cellStyle name="Énfasis1" xfId="33" builtinId="29"/>
    <cellStyle name="Normal 2 2 5" xfId="34"/>
    <cellStyle name="20% - Énfasis1" xfId="35" builtinId="30"/>
    <cellStyle name="60% - Énfasis1" xfId="36" builtinId="32"/>
    <cellStyle name="Normal 4 2" xfId="37"/>
    <cellStyle name="20% - Énfasis6" xfId="38" builtinId="50"/>
    <cellStyle name="Énfasis2" xfId="39" builtinId="33"/>
    <cellStyle name="Normal 2 2 6" xfId="40"/>
    <cellStyle name="20% - Énfasis2" xfId="41" builtinId="34"/>
    <cellStyle name="40% - Énfasis2" xfId="42" builtinId="35"/>
    <cellStyle name="60% - Énfasis2" xfId="43" builtinId="36"/>
    <cellStyle name="Énfasis3" xfId="44" builtinId="37"/>
    <cellStyle name="20% - Énfasis3" xfId="45" builtinId="38"/>
    <cellStyle name="40% - Énfasis3" xfId="46" builtinId="39"/>
    <cellStyle name="Normal 3 2" xfId="47"/>
    <cellStyle name="60% - Énfasis3" xfId="48" builtinId="40"/>
    <cellStyle name="Énfasis4" xfId="49" builtinId="41"/>
    <cellStyle name="20% - Énfasis4" xfId="50" builtinId="42"/>
    <cellStyle name="40% - Énfasis4" xfId="51" builtinId="43"/>
    <cellStyle name="Normal 3 3" xfId="52"/>
    <cellStyle name="60% - Énfasis4" xfId="53" builtinId="44"/>
    <cellStyle name="Énfasis5" xfId="54" builtinId="45"/>
    <cellStyle name="60% - Énfasis5" xfId="55" builtinId="48"/>
    <cellStyle name="Énfasis6" xfId="56" builtinId="49"/>
    <cellStyle name="40% - Énfasis6" xfId="57" builtinId="51"/>
    <cellStyle name="Normal 3 5" xfId="58"/>
    <cellStyle name="Normal 2" xfId="59"/>
    <cellStyle name="60% - Énfasis6" xfId="60" builtinId="52"/>
    <cellStyle name="Normal 2 2 2" xfId="61"/>
    <cellStyle name="Normal 2 2 4" xfId="62"/>
    <cellStyle name="Normal 4" xfId="63"/>
    <cellStyle name="Normal 4 3" xfId="64"/>
    <cellStyle name="Normal 4 4" xfId="65"/>
    <cellStyle name="Normal 5" xfId="66"/>
    <cellStyle name="Porcentaje 2" xfId="67"/>
    <cellStyle name="Porcentaje 3" xfId="68"/>
    <cellStyle name="Porcentual 2" xfId="69"/>
  </cellStyles>
  <tableStyles count="0" defaultTableStyle="TableStyleMedium2" defaultPivotStyle="PivotStyleLight16"/>
  <colors>
    <mruColors>
      <color rgb="0038F72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externalLink" Target="externalLinks/externalLink1.xml"/><Relationship Id="rId1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s-ES"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ESTRUCTURA DIAMETRICA GENERAL</a:t>
            </a:r>
            <a:endParaRPr lang="es-CO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'ESTRUCTURA DIAMETRICA'!$C$24</c:f>
              <c:strCache>
                <c:ptCount val="1"/>
                <c:pt idx="0">
                  <c:v>NA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dLbls>
            <c:numFmt formatCode="General" sourceLinked="1"/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es-ES"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'ESTRUCTURA DIAMETRICA'!$B$25:$B$28</c:f>
              <c:strCache>
                <c:ptCount val="4"/>
                <c:pt idx="0">
                  <c:v>10-20</c:v>
                </c:pt>
                <c:pt idx="1">
                  <c:v>20-30</c:v>
                </c:pt>
                <c:pt idx="2">
                  <c:v>30-40</c:v>
                </c:pt>
                <c:pt idx="3">
                  <c:v>40-50</c:v>
                </c:pt>
              </c:strCache>
            </c:strRef>
          </c:cat>
          <c:val>
            <c:numRef>
              <c:f>'ESTRUCTURA DIAMETRICA'!$C$25:$C$28</c:f>
              <c:numCache>
                <c:formatCode>#,##0</c:formatCode>
                <c:ptCount val="4"/>
                <c:pt idx="0">
                  <c:v>66.6666666666667</c:v>
                </c:pt>
                <c:pt idx="1">
                  <c:v>483.333333333333</c:v>
                </c:pt>
                <c:pt idx="2">
                  <c:v>150</c:v>
                </c:pt>
                <c:pt idx="3">
                  <c:v>25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65926304"/>
        <c:axId val="465912576"/>
      </c:lineChart>
      <c:catAx>
        <c:axId val="465926304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s-ES"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CLASE DIAMETRICA (cm)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ES"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465912576"/>
        <c:crosses val="autoZero"/>
        <c:auto val="1"/>
        <c:lblAlgn val="ctr"/>
        <c:lblOffset val="100"/>
        <c:noMultiLvlLbl val="0"/>
      </c:catAx>
      <c:valAx>
        <c:axId val="465912576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s-ES"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NUEMRO</a:t>
                </a:r>
                <a:r>
                  <a:rPr lang="es-CO" baseline="0"/>
                  <a:t> DE ARBOLES / Ha</a:t>
                </a:r>
                <a:endParaRPr lang="es-CO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ES"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465926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 lang="es-ES"/>
      </a:pPr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es-ES"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t>ESTRUCTURA DIAMETRICA POR PARCELA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'ESTRUCTURA DIAMETRICA'!$B$3</c:f>
              <c:strCache>
                <c:ptCount val="1"/>
                <c:pt idx="0">
                  <c:v>383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cat>
            <c:strRef>
              <c:f>'ESTRUCTURA DIAMETRICA'!$C$2:$F$2</c:f>
              <c:strCache>
                <c:ptCount val="4"/>
                <c:pt idx="0">
                  <c:v>10-20</c:v>
                </c:pt>
                <c:pt idx="1">
                  <c:v>20-30</c:v>
                </c:pt>
                <c:pt idx="2">
                  <c:v>30-40</c:v>
                </c:pt>
                <c:pt idx="3">
                  <c:v>40-50</c:v>
                </c:pt>
              </c:strCache>
            </c:strRef>
          </c:cat>
          <c:val>
            <c:numRef>
              <c:f>'ESTRUCTURA DIAMETRICA'!$C$3:$F$3</c:f>
              <c:numCache>
                <c:formatCode>General</c:formatCode>
                <c:ptCount val="4"/>
                <c:pt idx="0">
                  <c:v>0</c:v>
                </c:pt>
                <c:pt idx="1">
                  <c:v>175</c:v>
                </c:pt>
                <c:pt idx="2">
                  <c:v>200</c:v>
                </c:pt>
                <c:pt idx="3">
                  <c:v>50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'ESTRUCTURA DIAMETRICA'!$B$4</c:f>
              <c:strCache>
                <c:ptCount val="1"/>
                <c:pt idx="0">
                  <c:v>384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cat>
            <c:strRef>
              <c:f>'ESTRUCTURA DIAMETRICA'!$C$2:$F$2</c:f>
              <c:strCache>
                <c:ptCount val="4"/>
                <c:pt idx="0">
                  <c:v>10-20</c:v>
                </c:pt>
                <c:pt idx="1">
                  <c:v>20-30</c:v>
                </c:pt>
                <c:pt idx="2">
                  <c:v>30-40</c:v>
                </c:pt>
                <c:pt idx="3">
                  <c:v>40-50</c:v>
                </c:pt>
              </c:strCache>
            </c:strRef>
          </c:cat>
          <c:val>
            <c:numRef>
              <c:f>'ESTRUCTURA DIAMETRICA'!$C$4:$F$4</c:f>
              <c:numCache>
                <c:formatCode>General</c:formatCode>
                <c:ptCount val="4"/>
                <c:pt idx="0">
                  <c:v>175</c:v>
                </c:pt>
                <c:pt idx="1">
                  <c:v>650</c:v>
                </c:pt>
                <c:pt idx="2">
                  <c:v>50</c:v>
                </c:pt>
                <c:pt idx="3">
                  <c:v>25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'ESTRUCTURA DIAMETRICA'!$B$5</c:f>
              <c:strCache>
                <c:ptCount val="1"/>
                <c:pt idx="0">
                  <c:v>385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cat>
            <c:strRef>
              <c:f>'ESTRUCTURA DIAMETRICA'!$C$2:$F$2</c:f>
              <c:strCache>
                <c:ptCount val="4"/>
                <c:pt idx="0">
                  <c:v>10-20</c:v>
                </c:pt>
                <c:pt idx="1">
                  <c:v>20-30</c:v>
                </c:pt>
                <c:pt idx="2">
                  <c:v>30-40</c:v>
                </c:pt>
                <c:pt idx="3">
                  <c:v>40-50</c:v>
                </c:pt>
              </c:strCache>
            </c:strRef>
          </c:cat>
          <c:val>
            <c:numRef>
              <c:f>'ESTRUCTURA DIAMETRICA'!$C$5:$F$5</c:f>
              <c:numCache>
                <c:formatCode>General</c:formatCode>
                <c:ptCount val="4"/>
                <c:pt idx="0">
                  <c:v>25</c:v>
                </c:pt>
                <c:pt idx="1">
                  <c:v>625</c:v>
                </c:pt>
                <c:pt idx="2">
                  <c:v>200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0"/>
        <c:smooth val="0"/>
        <c:axId val="759046122"/>
        <c:axId val="415655529"/>
      </c:lineChart>
      <c:catAx>
        <c:axId val="75904612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s-ES"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415655529"/>
        <c:crosses val="autoZero"/>
        <c:auto val="1"/>
        <c:lblAlgn val="ctr"/>
        <c:lblOffset val="100"/>
        <c:noMultiLvlLbl val="0"/>
      </c:catAx>
      <c:valAx>
        <c:axId val="41565552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s-ES"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75904612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es-ES"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</a:gradFill>
    <a:ln>
      <a:noFill/>
    </a:ln>
    <a:effectLst/>
  </c:spPr>
  <c:txPr>
    <a:bodyPr/>
    <a:lstStyle/>
    <a:p>
      <a:pPr>
        <a:defRPr lang="es-ES"/>
      </a:pPr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s-ES"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DISTRIBUCION DIAMETRICA GENERAL DEL AREA BASAL</a:t>
            </a:r>
            <a:endParaRPr lang="es-CO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'AREA BASAL'!$C$20</c:f>
              <c:strCache>
                <c:ptCount val="1"/>
                <c:pt idx="0">
                  <c:v>NA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dLbls>
            <c:numFmt formatCode="General" sourceLinked="1"/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es-ES"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'AREA BASAL'!$B$21:$B$24</c:f>
              <c:strCache>
                <c:ptCount val="4"/>
                <c:pt idx="0">
                  <c:v>10-20</c:v>
                </c:pt>
                <c:pt idx="1">
                  <c:v>20-30</c:v>
                </c:pt>
                <c:pt idx="2">
                  <c:v>30-40</c:v>
                </c:pt>
                <c:pt idx="3">
                  <c:v>40-50</c:v>
                </c:pt>
              </c:strCache>
            </c:strRef>
          </c:cat>
          <c:val>
            <c:numRef>
              <c:f>'AREA BASAL'!$C$21:$C$24</c:f>
              <c:numCache>
                <c:formatCode>#,##0</c:formatCode>
                <c:ptCount val="4"/>
                <c:pt idx="0">
                  <c:v>1.66337513530537</c:v>
                </c:pt>
                <c:pt idx="1">
                  <c:v>23.0920608157168</c:v>
                </c:pt>
                <c:pt idx="2">
                  <c:v>13.928643728772</c:v>
                </c:pt>
                <c:pt idx="3">
                  <c:v>3.86906770243667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65926304"/>
        <c:axId val="465912576"/>
      </c:lineChart>
      <c:catAx>
        <c:axId val="465926304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s-ES"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CLASE DIAMETRICA (cm)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ES"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465912576"/>
        <c:crosses val="autoZero"/>
        <c:auto val="1"/>
        <c:lblAlgn val="ctr"/>
        <c:lblOffset val="100"/>
        <c:noMultiLvlLbl val="0"/>
      </c:catAx>
      <c:valAx>
        <c:axId val="465912576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s-ES"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aseline="0"/>
                  <a:t>METROS CUADRADOS / Ha</a:t>
                </a:r>
                <a:endParaRPr lang="es-CO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ES"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465926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 lang="es-ES"/>
      </a:pPr>
    </a:p>
  </c:txPr>
  <c:externalData r:id="rId1">
    <c:autoUpdate val="0"/>
  </c:externalData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es-ES"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O" altLang="es-ES"/>
              <a:t>DISTRIBUCION DIEAMETRICA DEL AREA BASAL</a:t>
            </a:r>
            <a:endParaRPr lang="es-CO" altLang="es-E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'AREA BASAL'!$B$3</c:f>
              <c:strCache>
                <c:ptCount val="1"/>
                <c:pt idx="0">
                  <c:v>383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cat>
            <c:strRef>
              <c:f>'AREA BASAL'!$C$2:$F$2</c:f>
              <c:strCache>
                <c:ptCount val="4"/>
                <c:pt idx="0">
                  <c:v>10-20</c:v>
                </c:pt>
                <c:pt idx="1">
                  <c:v>20-30</c:v>
                </c:pt>
                <c:pt idx="2">
                  <c:v>30-40</c:v>
                </c:pt>
                <c:pt idx="3">
                  <c:v>40-50</c:v>
                </c:pt>
              </c:strCache>
            </c:strRef>
          </c:cat>
          <c:val>
            <c:numRef>
              <c:f>'AREA BASAL'!$C$3:$F$3</c:f>
              <c:numCache>
                <c:formatCode>0.00</c:formatCode>
                <c:ptCount val="4"/>
                <c:pt idx="0">
                  <c:v>0</c:v>
                </c:pt>
                <c:pt idx="1">
                  <c:v>9.75238716967655</c:v>
                </c:pt>
                <c:pt idx="2">
                  <c:v>18.8964049219854</c:v>
                </c:pt>
                <c:pt idx="3">
                  <c:v>7.97670009700533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'AREA BASAL'!$B$4</c:f>
              <c:strCache>
                <c:ptCount val="1"/>
                <c:pt idx="0">
                  <c:v>384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cat>
            <c:strRef>
              <c:f>'AREA BASAL'!$C$2:$F$2</c:f>
              <c:strCache>
                <c:ptCount val="4"/>
                <c:pt idx="0">
                  <c:v>10-20</c:v>
                </c:pt>
                <c:pt idx="1">
                  <c:v>20-30</c:v>
                </c:pt>
                <c:pt idx="2">
                  <c:v>30-40</c:v>
                </c:pt>
                <c:pt idx="3">
                  <c:v>40-50</c:v>
                </c:pt>
              </c:strCache>
            </c:strRef>
          </c:cat>
          <c:val>
            <c:numRef>
              <c:f>'AREA BASAL'!$C$4:$F$4</c:f>
              <c:numCache>
                <c:formatCode>0.00</c:formatCode>
                <c:ptCount val="4"/>
                <c:pt idx="0">
                  <c:v>4.22811247283382</c:v>
                </c:pt>
                <c:pt idx="1">
                  <c:v>29.246872793089</c:v>
                </c:pt>
                <c:pt idx="2">
                  <c:v>3.9219642687415</c:v>
                </c:pt>
                <c:pt idx="3">
                  <c:v>3.6305030103047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'AREA BASAL'!$B$5</c:f>
              <c:strCache>
                <c:ptCount val="1"/>
                <c:pt idx="0">
                  <c:v>385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cat>
            <c:strRef>
              <c:f>'AREA BASAL'!$C$2:$F$2</c:f>
              <c:strCache>
                <c:ptCount val="4"/>
                <c:pt idx="0">
                  <c:v>10-20</c:v>
                </c:pt>
                <c:pt idx="1">
                  <c:v>20-30</c:v>
                </c:pt>
                <c:pt idx="2">
                  <c:v>30-40</c:v>
                </c:pt>
                <c:pt idx="3">
                  <c:v>40-50</c:v>
                </c:pt>
              </c:strCache>
            </c:strRef>
          </c:cat>
          <c:val>
            <c:numRef>
              <c:f>'AREA BASAL'!$C$5:$F$5</c:f>
              <c:numCache>
                <c:formatCode>0.00</c:formatCode>
                <c:ptCount val="4"/>
                <c:pt idx="0">
                  <c:v>0.76201293308229</c:v>
                </c:pt>
                <c:pt idx="1">
                  <c:v>30.2769224843847</c:v>
                </c:pt>
                <c:pt idx="2">
                  <c:v>18.9675619955893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0"/>
        <c:smooth val="0"/>
        <c:axId val="759046122"/>
        <c:axId val="415655529"/>
      </c:lineChart>
      <c:catAx>
        <c:axId val="75904612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s-ES"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415655529"/>
        <c:crosses val="autoZero"/>
        <c:auto val="1"/>
        <c:lblAlgn val="ctr"/>
        <c:lblOffset val="100"/>
        <c:noMultiLvlLbl val="0"/>
      </c:catAx>
      <c:valAx>
        <c:axId val="41565552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s-ES"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75904612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es-ES"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</a:gradFill>
    <a:ln>
      <a:noFill/>
    </a:ln>
    <a:effectLst/>
  </c:spPr>
  <c:txPr>
    <a:bodyPr/>
    <a:lstStyle/>
    <a:p>
      <a:pPr>
        <a:defRPr lang="es-ES"/>
      </a:pPr>
    </a:p>
  </c:txPr>
  <c:externalData r:id="rId1">
    <c:autoUpdate val="0"/>
  </c:externalData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s-ES"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DISTRIBUCION DIAMETRICA GENERAL DEL VOLUMEN</a:t>
            </a:r>
            <a:endParaRPr lang="es-CO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VOLUMEN!$C$21</c:f>
              <c:strCache>
                <c:ptCount val="1"/>
                <c:pt idx="0">
                  <c:v>NA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dLbls>
            <c:numFmt formatCode="General" sourceLinked="1"/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es-ES"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VOLUMEN!$B$22:$B$25</c:f>
              <c:strCache>
                <c:ptCount val="4"/>
                <c:pt idx="0">
                  <c:v>10-20</c:v>
                </c:pt>
                <c:pt idx="1">
                  <c:v>20-30</c:v>
                </c:pt>
                <c:pt idx="2">
                  <c:v>30-40</c:v>
                </c:pt>
                <c:pt idx="3">
                  <c:v>40-50</c:v>
                </c:pt>
              </c:strCache>
            </c:strRef>
          </c:cat>
          <c:val>
            <c:numRef>
              <c:f>VOLUMEN!$C$22:$C$25</c:f>
              <c:numCache>
                <c:formatCode>#,##0</c:formatCode>
                <c:ptCount val="4"/>
                <c:pt idx="0">
                  <c:v>7.36459903751317</c:v>
                </c:pt>
                <c:pt idx="1">
                  <c:v>162.926800631587</c:v>
                </c:pt>
                <c:pt idx="2">
                  <c:v>127.151265641618</c:v>
                </c:pt>
                <c:pt idx="3">
                  <c:v>42.217925634632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65926304"/>
        <c:axId val="465912576"/>
      </c:lineChart>
      <c:catAx>
        <c:axId val="465926304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s-ES"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CLASE DIAMETRICA (cm)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ES"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465912576"/>
        <c:crosses val="autoZero"/>
        <c:auto val="1"/>
        <c:lblAlgn val="ctr"/>
        <c:lblOffset val="100"/>
        <c:noMultiLvlLbl val="0"/>
      </c:catAx>
      <c:valAx>
        <c:axId val="465912576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s-ES"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aseline="0"/>
                  <a:t>METROS CUBICOS / Ha</a:t>
                </a:r>
                <a:endParaRPr lang="es-CO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ES"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465926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 lang="es-ES"/>
      </a:pPr>
    </a:p>
  </c:txPr>
  <c:externalData r:id="rId1">
    <c:autoUpdate val="0"/>
  </c:externalData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es-ES"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t>DISTRIBUCION DIEAMETRICA DEL </a:t>
            </a:r>
            <a:r>
              <a:rPr lang="es-CO" altLang="es-ES"/>
              <a:t>VOLUMEN</a:t>
            </a:r>
            <a:endParaRPr lang="es-CO" altLang="es-E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VOLUMEN!$B$3</c:f>
              <c:strCache>
                <c:ptCount val="1"/>
                <c:pt idx="0">
                  <c:v>383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cat>
            <c:strRef>
              <c:f>VOLUMEN!$C$2:$F$2</c:f>
              <c:strCache>
                <c:ptCount val="4"/>
                <c:pt idx="0">
                  <c:v>10-20</c:v>
                </c:pt>
                <c:pt idx="1">
                  <c:v>20-30</c:v>
                </c:pt>
                <c:pt idx="2">
                  <c:v>30-40</c:v>
                </c:pt>
                <c:pt idx="3">
                  <c:v>40-50</c:v>
                </c:pt>
              </c:strCache>
            </c:strRef>
          </c:cat>
          <c:val>
            <c:numRef>
              <c:f>VOLUMEN!$C$3:$F$3</c:f>
              <c:numCache>
                <c:formatCode>0.00</c:formatCode>
                <c:ptCount val="4"/>
                <c:pt idx="0">
                  <c:v>0</c:v>
                </c:pt>
                <c:pt idx="1">
                  <c:v>72.905433719445</c:v>
                </c:pt>
                <c:pt idx="2">
                  <c:v>174.546158594731</c:v>
                </c:pt>
                <c:pt idx="3">
                  <c:v>89.9636867079535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VOLUMEN!$B$4</c:f>
              <c:strCache>
                <c:ptCount val="1"/>
                <c:pt idx="0">
                  <c:v>384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cat>
            <c:strRef>
              <c:f>VOLUMEN!$C$2:$F$2</c:f>
              <c:strCache>
                <c:ptCount val="4"/>
                <c:pt idx="0">
                  <c:v>10-20</c:v>
                </c:pt>
                <c:pt idx="1">
                  <c:v>20-30</c:v>
                </c:pt>
                <c:pt idx="2">
                  <c:v>30-40</c:v>
                </c:pt>
                <c:pt idx="3">
                  <c:v>40-50</c:v>
                </c:pt>
              </c:strCache>
            </c:strRef>
          </c:cat>
          <c:val>
            <c:numRef>
              <c:f>VOLUMEN!$C$4:$F$4</c:f>
              <c:numCache>
                <c:formatCode>0.00</c:formatCode>
                <c:ptCount val="4"/>
                <c:pt idx="0">
                  <c:v>18.2564883822185</c:v>
                </c:pt>
                <c:pt idx="1">
                  <c:v>199.323526838299</c:v>
                </c:pt>
                <c:pt idx="2">
                  <c:v>34.766885892164</c:v>
                </c:pt>
                <c:pt idx="3">
                  <c:v>36.6900901959425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VOLUMEN!$B$5</c:f>
              <c:strCache>
                <c:ptCount val="1"/>
                <c:pt idx="0">
                  <c:v>385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elete val="1"/>
          </c:dLbls>
          <c:cat>
            <c:strRef>
              <c:f>VOLUMEN!$C$2:$F$2</c:f>
              <c:strCache>
                <c:ptCount val="4"/>
                <c:pt idx="0">
                  <c:v>10-20</c:v>
                </c:pt>
                <c:pt idx="1">
                  <c:v>20-30</c:v>
                </c:pt>
                <c:pt idx="2">
                  <c:v>30-40</c:v>
                </c:pt>
                <c:pt idx="3">
                  <c:v>40-50</c:v>
                </c:pt>
              </c:strCache>
            </c:strRef>
          </c:cat>
          <c:val>
            <c:numRef>
              <c:f>VOLUMEN!$C$5:$F$5</c:f>
              <c:numCache>
                <c:formatCode>0.00</c:formatCode>
                <c:ptCount val="4"/>
                <c:pt idx="0">
                  <c:v>3.83730873032097</c:v>
                </c:pt>
                <c:pt idx="1">
                  <c:v>216.551441337017</c:v>
                </c:pt>
                <c:pt idx="2">
                  <c:v>172.140752437959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0"/>
        <c:smooth val="0"/>
        <c:axId val="759046122"/>
        <c:axId val="415655529"/>
      </c:lineChart>
      <c:catAx>
        <c:axId val="75904612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s-ES"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415655529"/>
        <c:crosses val="autoZero"/>
        <c:auto val="1"/>
        <c:lblAlgn val="ctr"/>
        <c:lblOffset val="100"/>
        <c:noMultiLvlLbl val="0"/>
      </c:catAx>
      <c:valAx>
        <c:axId val="41565552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es-ES"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75904612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es-ES"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</a:gradFill>
    <a:ln>
      <a:noFill/>
    </a:ln>
    <a:effectLst/>
  </c:spPr>
  <c:txPr>
    <a:bodyPr/>
    <a:lstStyle/>
    <a:p>
      <a:pPr>
        <a:defRPr lang="es-ES"/>
      </a:pPr>
    </a:p>
  </c:txPr>
  <c:externalData r:id="rId1">
    <c:autoUpdate val="0"/>
  </c:externalData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s-E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DISTRIBUCION</a:t>
            </a:r>
            <a:r>
              <a:rPr lang="en-US" baseline="0"/>
              <a:t> DE VOLUMENES</a:t>
            </a:r>
            <a:endParaRPr lang="en-US"/>
          </a:p>
        </c:rich>
      </c:tx>
      <c:layout>
        <c:manualLayout>
          <c:xMode val="edge"/>
          <c:yMode val="edge"/>
          <c:x val="0.336018467392798"/>
          <c:y val="0.00507911887030296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tx>
            <c:strRef>
              <c:f>'DISTRIBUCION DE VOLUMENES'!$C$2</c:f>
              <c:strCache>
                <c:ptCount val="1"/>
                <c:pt idx="0">
                  <c:v>  VOLUMEN ASERRIO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'DISTRIBUCION DE VOLUMENES'!$B$3:$B$5</c15:sqref>
                  </c15:fullRef>
                </c:ext>
              </c:extLst>
              <c:f>'DISTRIBUCION DE VOLUMENES'!$B$3:$B$5</c:f>
              <c:numCache>
                <c:formatCode>General</c:formatCode>
                <c:ptCount val="3"/>
                <c:pt idx="0">
                  <c:v>383</c:v>
                </c:pt>
                <c:pt idx="1">
                  <c:v>384</c:v>
                </c:pt>
                <c:pt idx="2">
                  <c:v>385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'DISTRIBUCION DE VOLUMENES'!$C$3:$C$6</c15:sqref>
                  </c15:fullRef>
                </c:ext>
              </c:extLst>
              <c:f>'DISTRIBUCION DE VOLUMENES'!$C$3:$C$5</c:f>
              <c:numCache>
                <c:formatCode>0.00</c:formatCode>
                <c:ptCount val="3"/>
                <c:pt idx="0">
                  <c:v>305.539640363565</c:v>
                </c:pt>
                <c:pt idx="1">
                  <c:v>219.986099209901</c:v>
                </c:pt>
                <c:pt idx="2">
                  <c:v>329.5513556918</c:v>
                </c:pt>
              </c:numCache>
            </c:numRef>
          </c:val>
        </c:ser>
        <c:ser>
          <c:idx val="2"/>
          <c:order val="1"/>
          <c:tx>
            <c:strRef>
              <c:f>'DISTRIBUCION DE VOLUMENES'!$D$2</c:f>
              <c:strCache>
                <c:ptCount val="1"/>
                <c:pt idx="0">
                  <c:v>  VOLUMEN ESTIBA</c:v>
                </c:pt>
              </c:strCache>
            </c:strRef>
          </c:tx>
          <c:spPr>
            <a:solidFill>
              <a:srgbClr val="38F729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'DISTRIBUCION DE VOLUMENES'!$B$3:$B$5</c15:sqref>
                  </c15:fullRef>
                </c:ext>
              </c:extLst>
              <c:f>'DISTRIBUCION DE VOLUMENES'!$B$3:$B$5</c:f>
              <c:numCache>
                <c:formatCode>General</c:formatCode>
                <c:ptCount val="3"/>
                <c:pt idx="0">
                  <c:v>383</c:v>
                </c:pt>
                <c:pt idx="1">
                  <c:v>384</c:v>
                </c:pt>
                <c:pt idx="2">
                  <c:v>385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'DISTRIBUCION DE VOLUMENES'!$D$3:$D$6</c15:sqref>
                  </c15:fullRef>
                </c:ext>
              </c:extLst>
              <c:f>'DISTRIBUCION DE VOLUMENES'!$D$3:$D$5</c:f>
              <c:numCache>
                <c:formatCode>0.00</c:formatCode>
                <c:ptCount val="3"/>
                <c:pt idx="0">
                  <c:v>17.4606491238012</c:v>
                </c:pt>
                <c:pt idx="1">
                  <c:v>33.3742231550615</c:v>
                </c:pt>
                <c:pt idx="2">
                  <c:v>29.429251615917</c:v>
                </c:pt>
              </c:numCache>
            </c:numRef>
          </c:val>
        </c:ser>
        <c:ser>
          <c:idx val="3"/>
          <c:order val="2"/>
          <c:tx>
            <c:strRef>
              <c:f>'DISTRIBUCION DE VOLUMENES'!$E$2</c:f>
              <c:strCache>
                <c:ptCount val="1"/>
                <c:pt idx="0">
                  <c:v>  VOLUMEN  PULPA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'DISTRIBUCION DE VOLUMENES'!$B$3:$B$5</c15:sqref>
                  </c15:fullRef>
                </c:ext>
              </c:extLst>
              <c:f>'DISTRIBUCION DE VOLUMENES'!$B$3:$B$5</c:f>
              <c:numCache>
                <c:formatCode>General</c:formatCode>
                <c:ptCount val="3"/>
                <c:pt idx="0">
                  <c:v>383</c:v>
                </c:pt>
                <c:pt idx="1">
                  <c:v>384</c:v>
                </c:pt>
                <c:pt idx="2">
                  <c:v>385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'DISTRIBUCION DE VOLUMENES'!$E$3:$E$6</c15:sqref>
                  </c15:fullRef>
                </c:ext>
              </c:extLst>
              <c:f>'DISTRIBUCION DE VOLUMENES'!$E$3:$E$5</c:f>
              <c:numCache>
                <c:formatCode>0.00</c:formatCode>
                <c:ptCount val="3"/>
                <c:pt idx="0">
                  <c:v>13.7990781973977</c:v>
                </c:pt>
                <c:pt idx="1">
                  <c:v>33.8513897225317</c:v>
                </c:pt>
                <c:pt idx="2">
                  <c:v>31.722142072761</c:v>
                </c:pt>
              </c:numCache>
            </c:numRef>
          </c:val>
        </c:ser>
        <c:ser>
          <c:idx val="4"/>
          <c:order val="3"/>
          <c:tx>
            <c:strRef>
              <c:f>'DISTRIBUCION DE VOLUMENES'!$F$2</c:f>
              <c:strCache>
                <c:ptCount val="1"/>
                <c:pt idx="0">
                  <c:v>  VOLUMEN NO COMERCIAL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'DISTRIBUCION DE VOLUMENES'!$B$3:$B$5</c15:sqref>
                  </c15:fullRef>
                </c:ext>
              </c:extLst>
              <c:f>'DISTRIBUCION DE VOLUMENES'!$B$3:$B$5</c:f>
              <c:numCache>
                <c:formatCode>General</c:formatCode>
                <c:ptCount val="3"/>
                <c:pt idx="0">
                  <c:v>383</c:v>
                </c:pt>
                <c:pt idx="1">
                  <c:v>384</c:v>
                </c:pt>
                <c:pt idx="2">
                  <c:v>385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'DISTRIBUCION DE VOLUMENES'!$F$3:$F$6</c15:sqref>
                  </c15:fullRef>
                </c:ext>
              </c:extLst>
              <c:f>'DISTRIBUCION DE VOLUMENES'!$F$3:$F$5</c:f>
              <c:numCache>
                <c:formatCode>0.00</c:formatCode>
                <c:ptCount val="3"/>
                <c:pt idx="0">
                  <c:v>0.615911337366355</c:v>
                </c:pt>
                <c:pt idx="1">
                  <c:v>1.82527922112984</c:v>
                </c:pt>
                <c:pt idx="2">
                  <c:v>1.82675312481781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324831"/>
        <c:axId val="146449423"/>
      </c:barChart>
      <c:catAx>
        <c:axId val="12532483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E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146449423"/>
        <c:crosses val="autoZero"/>
        <c:auto val="1"/>
        <c:lblAlgn val="ctr"/>
        <c:lblOffset val="100"/>
        <c:noMultiLvlLbl val="0"/>
      </c:catAx>
      <c:valAx>
        <c:axId val="1464494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E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1253248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s-E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s-ES"/>
      </a:pPr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s-E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DISTRIBUCION DE VOLUMENES</a:t>
            </a:r>
            <a:endParaRPr lang="es-CO"/>
          </a:p>
        </c:rich>
      </c:tx>
      <c:layout>
        <c:manualLayout>
          <c:xMode val="edge"/>
          <c:yMode val="edge"/>
          <c:x val="0.301254089422028"/>
          <c:y val="0.0128991859737007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0728026172300981"/>
          <c:y val="0.0832811521603006"/>
          <c:w val="0.903206106870229"/>
          <c:h val="0.786649968691296"/>
        </c:manualLayout>
      </c:layout>
      <c:barChart>
        <c:barDir val="col"/>
        <c:grouping val="stacked"/>
        <c:varyColors val="0"/>
        <c:ser>
          <c:idx val="5"/>
          <c:order val="0"/>
          <c:tx>
            <c:strRef>
              <c:f>'DISTRIBUCION DE VOLUMENES'!$C$22</c:f>
              <c:strCache>
                <c:ptCount val="1"/>
                <c:pt idx="0">
                  <c:v>  VOLUMEN ASERRIO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'DISTRIBUCION DE VOLUMENES'!$B$23:$B$25</c15:sqref>
                  </c15:fullRef>
                </c:ext>
              </c:extLst>
              <c:f>'DISTRIBUCION DE VOLUMENES'!$B$23:$B$25</c:f>
              <c:numCache>
                <c:formatCode>General</c:formatCode>
                <c:ptCount val="3"/>
                <c:pt idx="0">
                  <c:v>383</c:v>
                </c:pt>
                <c:pt idx="1">
                  <c:v>384</c:v>
                </c:pt>
                <c:pt idx="2">
                  <c:v>385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'DISTRIBUCION DE VOLUMENES'!$C$23:$C$26</c15:sqref>
                  </c15:fullRef>
                </c:ext>
              </c:extLst>
              <c:f>'DISTRIBUCION DE VOLUMENES'!$C$23:$C$25</c:f>
              <c:numCache>
                <c:formatCode>0%</c:formatCode>
                <c:ptCount val="3"/>
                <c:pt idx="0">
                  <c:v>0.905529948877998</c:v>
                </c:pt>
                <c:pt idx="1">
                  <c:v>0.761100156121564</c:v>
                </c:pt>
                <c:pt idx="2">
                  <c:v>0.839558182476625</c:v>
                </c:pt>
              </c:numCache>
            </c:numRef>
          </c:val>
        </c:ser>
        <c:ser>
          <c:idx val="2"/>
          <c:order val="1"/>
          <c:tx>
            <c:strRef>
              <c:f>'DISTRIBUCION DE VOLUMENES'!$D$22</c:f>
              <c:strCache>
                <c:ptCount val="1"/>
                <c:pt idx="0">
                  <c:v>  VOLUMEN ESTIBA</c:v>
                </c:pt>
              </c:strCache>
            </c:strRef>
          </c:tx>
          <c:spPr>
            <a:solidFill>
              <a:srgbClr val="38F729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'DISTRIBUCION DE VOLUMENES'!$B$23:$B$25</c15:sqref>
                  </c15:fullRef>
                </c:ext>
              </c:extLst>
              <c:f>'DISTRIBUCION DE VOLUMENES'!$B$23:$B$25</c:f>
              <c:numCache>
                <c:formatCode>General</c:formatCode>
                <c:ptCount val="3"/>
                <c:pt idx="0">
                  <c:v>383</c:v>
                </c:pt>
                <c:pt idx="1">
                  <c:v>384</c:v>
                </c:pt>
                <c:pt idx="2">
                  <c:v>385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'DISTRIBUCION DE VOLUMENES'!$D$23:$D$26</c15:sqref>
                  </c15:fullRef>
                </c:ext>
              </c:extLst>
              <c:f>'DISTRIBUCION DE VOLUMENES'!$D$23:$D$25</c:f>
              <c:numCache>
                <c:formatCode>0%</c:formatCode>
                <c:ptCount val="3"/>
                <c:pt idx="0">
                  <c:v>0.0517482467729506</c:v>
                </c:pt>
                <c:pt idx="1">
                  <c:v>0.115466961526131</c:v>
                </c:pt>
                <c:pt idx="2">
                  <c:v>0.0749733495905062</c:v>
                </c:pt>
              </c:numCache>
            </c:numRef>
          </c:val>
        </c:ser>
        <c:ser>
          <c:idx val="3"/>
          <c:order val="2"/>
          <c:tx>
            <c:strRef>
              <c:f>'DISTRIBUCION DE VOLUMENES'!$E$22</c:f>
              <c:strCache>
                <c:ptCount val="1"/>
                <c:pt idx="0">
                  <c:v>  VOLUMEN  PULPA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'DISTRIBUCION DE VOLUMENES'!$B$23:$B$25</c15:sqref>
                  </c15:fullRef>
                </c:ext>
              </c:extLst>
              <c:f>'DISTRIBUCION DE VOLUMENES'!$B$23:$B$25</c:f>
              <c:numCache>
                <c:formatCode>General</c:formatCode>
                <c:ptCount val="3"/>
                <c:pt idx="0">
                  <c:v>383</c:v>
                </c:pt>
                <c:pt idx="1">
                  <c:v>384</c:v>
                </c:pt>
                <c:pt idx="2">
                  <c:v>385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'DISTRIBUCION DE VOLUMENES'!$E$23:$E$26</c15:sqref>
                  </c15:fullRef>
                </c:ext>
              </c:extLst>
              <c:f>'DISTRIBUCION DE VOLUMENES'!$E$23:$E$25</c:f>
              <c:numCache>
                <c:formatCode>0%</c:formatCode>
                <c:ptCount val="3"/>
                <c:pt idx="0">
                  <c:v>0.040896423651558</c:v>
                </c:pt>
                <c:pt idx="1">
                  <c:v>0.117117845606088</c:v>
                </c:pt>
                <c:pt idx="2">
                  <c:v>0.0808146696497877</c:v>
                </c:pt>
              </c:numCache>
            </c:numRef>
          </c:val>
        </c:ser>
        <c:ser>
          <c:idx val="4"/>
          <c:order val="3"/>
          <c:tx>
            <c:strRef>
              <c:f>'DISTRIBUCION DE VOLUMENES'!$F$22</c:f>
              <c:strCache>
                <c:ptCount val="1"/>
                <c:pt idx="0">
                  <c:v>  VOLUMEN NO COMERCIAL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'DISTRIBUCION DE VOLUMENES'!$B$23:$B$25</c15:sqref>
                  </c15:fullRef>
                </c:ext>
              </c:extLst>
              <c:f>'DISTRIBUCION DE VOLUMENES'!$B$23:$B$25</c:f>
              <c:numCache>
                <c:formatCode>General</c:formatCode>
                <c:ptCount val="3"/>
                <c:pt idx="0">
                  <c:v>383</c:v>
                </c:pt>
                <c:pt idx="1">
                  <c:v>384</c:v>
                </c:pt>
                <c:pt idx="2">
                  <c:v>385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'DISTRIBUCION DE VOLUMENES'!$F$23:$F$26</c15:sqref>
                  </c15:fullRef>
                </c:ext>
              </c:extLst>
              <c:f>'DISTRIBUCION DE VOLUMENES'!$F$23:$F$25</c:f>
              <c:numCache>
                <c:formatCode>0%</c:formatCode>
                <c:ptCount val="3"/>
                <c:pt idx="0">
                  <c:v>0.00182538069749343</c:v>
                </c:pt>
                <c:pt idx="1">
                  <c:v>0.00631503674621657</c:v>
                </c:pt>
                <c:pt idx="2">
                  <c:v>0.00465379828308105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5324831"/>
        <c:axId val="146449423"/>
      </c:barChart>
      <c:catAx>
        <c:axId val="1253248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E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146449423"/>
        <c:crosses val="autoZero"/>
        <c:auto val="1"/>
        <c:lblAlgn val="ctr"/>
        <c:lblOffset val="100"/>
        <c:noMultiLvlLbl val="0"/>
      </c:catAx>
      <c:valAx>
        <c:axId val="146449423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E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1253248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s-E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s-ES"/>
      </a:pPr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85725</xdr:colOff>
      <xdr:row>35</xdr:row>
      <xdr:rowOff>85725</xdr:rowOff>
    </xdr:from>
    <xdr:to>
      <xdr:col>3</xdr:col>
      <xdr:colOff>552450</xdr:colOff>
      <xdr:row>43</xdr:row>
      <xdr:rowOff>0</xdr:rowOff>
    </xdr:to>
    <xdr:pic>
      <xdr:nvPicPr>
        <xdr:cNvPr id="2" name="Imagen 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19150" y="5753100"/>
          <a:ext cx="3933825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85725</xdr:colOff>
      <xdr:row>43</xdr:row>
      <xdr:rowOff>133350</xdr:rowOff>
    </xdr:from>
    <xdr:to>
      <xdr:col>3</xdr:col>
      <xdr:colOff>428625</xdr:colOff>
      <xdr:row>50</xdr:row>
      <xdr:rowOff>133350</xdr:rowOff>
    </xdr:to>
    <xdr:pic>
      <xdr:nvPicPr>
        <xdr:cNvPr id="3" name="Imagen 2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19150" y="7096125"/>
          <a:ext cx="3810000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9</xdr:col>
      <xdr:colOff>0</xdr:colOff>
      <xdr:row>22</xdr:row>
      <xdr:rowOff>10160</xdr:rowOff>
    </xdr:from>
    <xdr:to>
      <xdr:col>15</xdr:col>
      <xdr:colOff>76835</xdr:colOff>
      <xdr:row>36</xdr:row>
      <xdr:rowOff>114300</xdr:rowOff>
    </xdr:to>
    <xdr:graphicFrame>
      <xdr:nvGraphicFramePr>
        <xdr:cNvPr id="3" name="Gráfico 2"/>
        <xdr:cNvGraphicFramePr/>
      </xdr:nvGraphicFramePr>
      <xdr:xfrm>
        <a:off x="5762625" y="4201160"/>
        <a:ext cx="4648835" cy="27711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742950</xdr:colOff>
      <xdr:row>0</xdr:row>
      <xdr:rowOff>88900</xdr:rowOff>
    </xdr:from>
    <xdr:to>
      <xdr:col>15</xdr:col>
      <xdr:colOff>723265</xdr:colOff>
      <xdr:row>20</xdr:row>
      <xdr:rowOff>21590</xdr:rowOff>
    </xdr:to>
    <xdr:graphicFrame>
      <xdr:nvGraphicFramePr>
        <xdr:cNvPr id="5" name="Gráfico 4"/>
        <xdr:cNvGraphicFramePr/>
      </xdr:nvGraphicFramePr>
      <xdr:xfrm>
        <a:off x="5743575" y="88900"/>
        <a:ext cx="5314315" cy="374269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752475</xdr:colOff>
      <xdr:row>18</xdr:row>
      <xdr:rowOff>142875</xdr:rowOff>
    </xdr:from>
    <xdr:to>
      <xdr:col>16</xdr:col>
      <xdr:colOff>190500</xdr:colOff>
      <xdr:row>33</xdr:row>
      <xdr:rowOff>10160</xdr:rowOff>
    </xdr:to>
    <xdr:graphicFrame>
      <xdr:nvGraphicFramePr>
        <xdr:cNvPr id="2" name="Gráfico 1"/>
        <xdr:cNvGraphicFramePr/>
      </xdr:nvGraphicFramePr>
      <xdr:xfrm>
        <a:off x="5810250" y="3571875"/>
        <a:ext cx="4943475" cy="272478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742950</xdr:colOff>
      <xdr:row>0</xdr:row>
      <xdr:rowOff>174625</xdr:rowOff>
    </xdr:from>
    <xdr:to>
      <xdr:col>15</xdr:col>
      <xdr:colOff>751205</xdr:colOff>
      <xdr:row>17</xdr:row>
      <xdr:rowOff>59055</xdr:rowOff>
    </xdr:to>
    <xdr:graphicFrame>
      <xdr:nvGraphicFramePr>
        <xdr:cNvPr id="3" name="Gráfico 2"/>
        <xdr:cNvGraphicFramePr/>
      </xdr:nvGraphicFramePr>
      <xdr:xfrm>
        <a:off x="5800725" y="174625"/>
        <a:ext cx="4751705" cy="312293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9</xdr:col>
      <xdr:colOff>9525</xdr:colOff>
      <xdr:row>19</xdr:row>
      <xdr:rowOff>161925</xdr:rowOff>
    </xdr:from>
    <xdr:to>
      <xdr:col>16</xdr:col>
      <xdr:colOff>323850</xdr:colOff>
      <xdr:row>34</xdr:row>
      <xdr:rowOff>114300</xdr:rowOff>
    </xdr:to>
    <xdr:graphicFrame>
      <xdr:nvGraphicFramePr>
        <xdr:cNvPr id="2" name="Gráfico 1"/>
        <xdr:cNvGraphicFramePr/>
      </xdr:nvGraphicFramePr>
      <xdr:xfrm>
        <a:off x="5876925" y="3781425"/>
        <a:ext cx="5648325" cy="280987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0</xdr:row>
      <xdr:rowOff>175260</xdr:rowOff>
    </xdr:from>
    <xdr:to>
      <xdr:col>15</xdr:col>
      <xdr:colOff>704215</xdr:colOff>
      <xdr:row>18</xdr:row>
      <xdr:rowOff>154940</xdr:rowOff>
    </xdr:to>
    <xdr:graphicFrame>
      <xdr:nvGraphicFramePr>
        <xdr:cNvPr id="3" name="Gráfico 2"/>
        <xdr:cNvGraphicFramePr/>
      </xdr:nvGraphicFramePr>
      <xdr:xfrm>
        <a:off x="5886450" y="175260"/>
        <a:ext cx="5257165" cy="34086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39370</xdr:colOff>
      <xdr:row>0</xdr:row>
      <xdr:rowOff>159385</xdr:rowOff>
    </xdr:from>
    <xdr:to>
      <xdr:col>17</xdr:col>
      <xdr:colOff>472440</xdr:colOff>
      <xdr:row>15</xdr:row>
      <xdr:rowOff>92710</xdr:rowOff>
    </xdr:to>
    <xdr:graphicFrame>
      <xdr:nvGraphicFramePr>
        <xdr:cNvPr id="2" name="Gráfico 1"/>
        <xdr:cNvGraphicFramePr/>
      </xdr:nvGraphicFramePr>
      <xdr:xfrm>
        <a:off x="9221470" y="159385"/>
        <a:ext cx="7033895" cy="2362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678180</xdr:colOff>
      <xdr:row>17</xdr:row>
      <xdr:rowOff>130810</xdr:rowOff>
    </xdr:from>
    <xdr:to>
      <xdr:col>17</xdr:col>
      <xdr:colOff>68580</xdr:colOff>
      <xdr:row>40</xdr:row>
      <xdr:rowOff>12700</xdr:rowOff>
    </xdr:to>
    <xdr:graphicFrame>
      <xdr:nvGraphicFramePr>
        <xdr:cNvPr id="3" name="Gráfico 2"/>
        <xdr:cNvGraphicFramePr/>
      </xdr:nvGraphicFramePr>
      <xdr:xfrm>
        <a:off x="9126855" y="2883535"/>
        <a:ext cx="6724650" cy="360616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MI%20PC\Desktop\RIA\RIA_INVENTARIOS_2021\PROCESAMIENTO_IA_2021\OCCIDENTE_2021\LE_EP_IDA_2021\3_INFORME_ARBOL\3_INFORME_CUANTITATIVO\LE_CUANTITATIVO_2021_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_Datos_LE_Cuntitativa"/>
      <sheetName val="DESPIECE_ASERRIO"/>
      <sheetName val="DESPIECE_ESTIBA"/>
      <sheetName val="DESPIECE_PULPA"/>
      <sheetName val="DESPIECE_NO_COMERCIAL"/>
    </sheetNames>
    <sheetDataSet>
      <sheetData sheetId="0"/>
      <sheetData sheetId="1">
        <row r="2">
          <cell r="BK2">
            <v>4</v>
          </cell>
        </row>
        <row r="2">
          <cell r="BN2">
            <v>0.407635503118056</v>
          </cell>
        </row>
        <row r="3">
          <cell r="BK3">
            <v>6</v>
          </cell>
        </row>
        <row r="3">
          <cell r="BN3">
            <v>0.941322827854259</v>
          </cell>
        </row>
        <row r="4">
          <cell r="BK4">
            <v>2</v>
          </cell>
        </row>
        <row r="4">
          <cell r="BN4">
            <v>0.174021083280708</v>
          </cell>
        </row>
        <row r="5">
          <cell r="BK5">
            <v>5</v>
          </cell>
        </row>
        <row r="5">
          <cell r="BN5">
            <v>0.681814708486128</v>
          </cell>
        </row>
        <row r="6">
          <cell r="BK6">
            <v>7</v>
          </cell>
        </row>
        <row r="6">
          <cell r="BN6">
            <v>1.47033276519003</v>
          </cell>
        </row>
        <row r="7">
          <cell r="BK7">
            <v>4</v>
          </cell>
        </row>
        <row r="7">
          <cell r="BN7">
            <v>0.441268800009807</v>
          </cell>
        </row>
        <row r="8">
          <cell r="BK8">
            <v>5</v>
          </cell>
        </row>
        <row r="8">
          <cell r="BN8">
            <v>0.636288834443159</v>
          </cell>
        </row>
        <row r="9">
          <cell r="BK9">
            <v>6</v>
          </cell>
        </row>
        <row r="9">
          <cell r="BN9">
            <v>1.02700803220922</v>
          </cell>
        </row>
        <row r="10">
          <cell r="BK10">
            <v>3</v>
          </cell>
        </row>
        <row r="10">
          <cell r="BN10">
            <v>0.257137651626807</v>
          </cell>
        </row>
        <row r="11">
          <cell r="BK11">
            <v>4</v>
          </cell>
        </row>
        <row r="11">
          <cell r="BN11">
            <v>0.469244426049989</v>
          </cell>
        </row>
        <row r="12">
          <cell r="BK12">
            <v>3</v>
          </cell>
        </row>
        <row r="12">
          <cell r="BN12">
            <v>0.307227862141129</v>
          </cell>
        </row>
        <row r="13">
          <cell r="BK13">
            <v>6</v>
          </cell>
        </row>
        <row r="13">
          <cell r="BN13">
            <v>1.12485873291816</v>
          </cell>
        </row>
        <row r="14">
          <cell r="BK14">
            <v>8</v>
          </cell>
        </row>
        <row r="14">
          <cell r="BN14">
            <v>1.99343544763829</v>
          </cell>
        </row>
        <row r="15">
          <cell r="BK15">
            <v>6</v>
          </cell>
        </row>
        <row r="15">
          <cell r="BN15">
            <v>1.02957456826528</v>
          </cell>
        </row>
        <row r="16">
          <cell r="BK16">
            <v>3</v>
          </cell>
        </row>
        <row r="16">
          <cell r="BN16">
            <v>0.290675388838742</v>
          </cell>
        </row>
        <row r="17">
          <cell r="BK17">
            <v>4</v>
          </cell>
        </row>
        <row r="17">
          <cell r="BN17">
            <v>0.488805480736735</v>
          </cell>
        </row>
        <row r="18">
          <cell r="BK18">
            <v>4</v>
          </cell>
        </row>
        <row r="18">
          <cell r="BN18">
            <v>0.480933501736062</v>
          </cell>
        </row>
        <row r="19">
          <cell r="BK19">
            <v>2</v>
          </cell>
        </row>
        <row r="19">
          <cell r="BN19">
            <v>0.165206917627636</v>
          </cell>
        </row>
        <row r="20">
          <cell r="BK20">
            <v>6</v>
          </cell>
        </row>
        <row r="20">
          <cell r="BN20">
            <v>1.01631276598152</v>
          </cell>
        </row>
        <row r="21">
          <cell r="BK21">
            <v>4</v>
          </cell>
        </row>
        <row r="21">
          <cell r="BN21">
            <v>0.496740942074011</v>
          </cell>
        </row>
        <row r="22">
          <cell r="BK22">
            <v>3</v>
          </cell>
        </row>
        <row r="22">
          <cell r="BN22">
            <v>0.265009515321803</v>
          </cell>
        </row>
        <row r="23">
          <cell r="BK23">
            <v>4</v>
          </cell>
        </row>
        <row r="23">
          <cell r="BN23">
            <v>0.469244426049989</v>
          </cell>
        </row>
        <row r="24">
          <cell r="BK24">
            <v>6</v>
          </cell>
        </row>
        <row r="24">
          <cell r="BN24">
            <v>0.928475171391732</v>
          </cell>
        </row>
        <row r="25">
          <cell r="BK25">
            <v>4</v>
          </cell>
        </row>
        <row r="25">
          <cell r="BN25">
            <v>0.431308708971196</v>
          </cell>
        </row>
        <row r="26">
          <cell r="BK26">
            <v>5</v>
          </cell>
        </row>
        <row r="26">
          <cell r="BN26">
            <v>0.631327135075471</v>
          </cell>
        </row>
        <row r="27">
          <cell r="BK27">
            <v>3</v>
          </cell>
        </row>
        <row r="27">
          <cell r="BN27">
            <v>0.287960753242138</v>
          </cell>
        </row>
        <row r="28">
          <cell r="BK28">
            <v>4</v>
          </cell>
        </row>
        <row r="28">
          <cell r="BN28">
            <v>0.448921857757901</v>
          </cell>
        </row>
        <row r="29">
          <cell r="BK29">
            <v>2</v>
          </cell>
        </row>
        <row r="29">
          <cell r="BN29">
            <v>0.152542895702379</v>
          </cell>
        </row>
        <row r="30">
          <cell r="BK30">
            <v>3</v>
          </cell>
        </row>
        <row r="30">
          <cell r="BN30">
            <v>0.24938332972106</v>
          </cell>
        </row>
        <row r="31">
          <cell r="BK31">
            <v>2</v>
          </cell>
        </row>
        <row r="31">
          <cell r="BN31">
            <v>0.15832184453104</v>
          </cell>
        </row>
        <row r="32">
          <cell r="BK32">
            <v>2</v>
          </cell>
        </row>
        <row r="32">
          <cell r="BN32">
            <v>0.166951239058679</v>
          </cell>
        </row>
        <row r="33">
          <cell r="BK33">
            <v>4</v>
          </cell>
        </row>
        <row r="33">
          <cell r="BN33">
            <v>0.504739948130372</v>
          </cell>
        </row>
        <row r="34">
          <cell r="BK34">
            <v>3</v>
          </cell>
        </row>
        <row r="34">
          <cell r="BN34">
            <v>0.266695461864223</v>
          </cell>
        </row>
        <row r="35">
          <cell r="BK35">
            <v>4</v>
          </cell>
        </row>
        <row r="35">
          <cell r="BN35">
            <v>0.400339927836952</v>
          </cell>
        </row>
        <row r="36">
          <cell r="BK36">
            <v>4</v>
          </cell>
        </row>
        <row r="36">
          <cell r="BN36">
            <v>0.441268800009807</v>
          </cell>
        </row>
        <row r="37">
          <cell r="BK37">
            <v>2</v>
          </cell>
        </row>
        <row r="37">
          <cell r="BN37">
            <v>0.145755373600014</v>
          </cell>
        </row>
        <row r="38">
          <cell r="BK38">
            <v>5</v>
          </cell>
        </row>
        <row r="38">
          <cell r="BN38">
            <v>0.616557923933496</v>
          </cell>
        </row>
        <row r="39">
          <cell r="BK39">
            <v>4</v>
          </cell>
        </row>
        <row r="39">
          <cell r="BN39">
            <v>0.437466720902452</v>
          </cell>
        </row>
        <row r="40">
          <cell r="BK40">
            <v>2</v>
          </cell>
        </row>
        <row r="40">
          <cell r="BN40">
            <v>0.150831166771309</v>
          </cell>
        </row>
        <row r="41">
          <cell r="BK41">
            <v>1</v>
          </cell>
        </row>
        <row r="41">
          <cell r="BN41">
            <v>0.0748319884898326</v>
          </cell>
        </row>
        <row r="42">
          <cell r="BK42">
            <v>2</v>
          </cell>
        </row>
        <row r="42">
          <cell r="BN42">
            <v>0.151583739270001</v>
          </cell>
        </row>
        <row r="43">
          <cell r="BK43">
            <v>2</v>
          </cell>
        </row>
        <row r="43">
          <cell r="BN43">
            <v>0.147437420297464</v>
          </cell>
        </row>
        <row r="44">
          <cell r="BK44">
            <v>2</v>
          </cell>
        </row>
        <row r="44">
          <cell r="BN44">
            <v>0.155996136527655</v>
          </cell>
        </row>
        <row r="45">
          <cell r="BK45">
            <v>2</v>
          </cell>
        </row>
        <row r="45">
          <cell r="BN45">
            <v>0.159489181449489</v>
          </cell>
        </row>
        <row r="46">
          <cell r="BK46">
            <v>6</v>
          </cell>
        </row>
        <row r="46">
          <cell r="BN46">
            <v>1.11098377367329</v>
          </cell>
        </row>
        <row r="47">
          <cell r="BK47">
            <v>6</v>
          </cell>
        </row>
        <row r="47">
          <cell r="BN47">
            <v>1.07668002133174</v>
          </cell>
        </row>
        <row r="48">
          <cell r="BK48">
            <v>3</v>
          </cell>
        </row>
        <row r="48">
          <cell r="BN48">
            <v>0.262372476952441</v>
          </cell>
        </row>
        <row r="49">
          <cell r="BK49">
            <v>4</v>
          </cell>
        </row>
        <row r="49">
          <cell r="BN49">
            <v>0.433680927768065</v>
          </cell>
        </row>
        <row r="50">
          <cell r="BK50">
            <v>3</v>
          </cell>
        </row>
        <row r="50">
          <cell r="BN50">
            <v>0.278391518485606</v>
          </cell>
        </row>
        <row r="51">
          <cell r="BK51">
            <v>1</v>
          </cell>
        </row>
        <row r="51">
          <cell r="BN51">
            <v>0.0679355089000626</v>
          </cell>
        </row>
        <row r="52">
          <cell r="BK52">
            <v>4</v>
          </cell>
        </row>
        <row r="52">
          <cell r="BN52">
            <v>0.431308708971196</v>
          </cell>
        </row>
        <row r="53">
          <cell r="BK53">
            <v>3</v>
          </cell>
        </row>
        <row r="53">
          <cell r="BN53">
            <v>0.246824609246977</v>
          </cell>
        </row>
        <row r="54">
          <cell r="BK54">
            <v>3</v>
          </cell>
        </row>
        <row r="54">
          <cell r="BN54">
            <v>0.251955067287626</v>
          </cell>
        </row>
        <row r="55">
          <cell r="BK55">
            <v>3</v>
          </cell>
        </row>
        <row r="55">
          <cell r="BN55">
            <v>0.271936636765279</v>
          </cell>
        </row>
        <row r="56">
          <cell r="BK56">
            <v>5</v>
          </cell>
        </row>
        <row r="56">
          <cell r="BN56">
            <v>0.656328971531449</v>
          </cell>
        </row>
        <row r="57">
          <cell r="BK57">
            <v>5</v>
          </cell>
        </row>
        <row r="57">
          <cell r="BN57">
            <v>0.616557923933496</v>
          </cell>
        </row>
        <row r="58">
          <cell r="BK58">
            <v>2</v>
          </cell>
        </row>
        <row r="58">
          <cell r="BN58">
            <v>0.152542895702379</v>
          </cell>
        </row>
        <row r="59">
          <cell r="BK59">
            <v>2</v>
          </cell>
        </row>
        <row r="59">
          <cell r="BN59">
            <v>0.151583739270001</v>
          </cell>
        </row>
        <row r="60">
          <cell r="BK60">
            <v>2</v>
          </cell>
        </row>
        <row r="60">
          <cell r="BN60">
            <v>0.161250664899518</v>
          </cell>
        </row>
        <row r="61">
          <cell r="BK61">
            <v>2</v>
          </cell>
        </row>
        <row r="61">
          <cell r="BN61">
            <v>0.157737676546653</v>
          </cell>
        </row>
        <row r="62">
          <cell r="BK62">
            <v>1</v>
          </cell>
        </row>
        <row r="62">
          <cell r="BN62">
            <v>0.0722046486043542</v>
          </cell>
        </row>
        <row r="63">
          <cell r="BK63">
            <v>3</v>
          </cell>
        </row>
        <row r="63">
          <cell r="BN63">
            <v>0.246824609246977</v>
          </cell>
        </row>
        <row r="64">
          <cell r="BK64">
            <v>3</v>
          </cell>
        </row>
        <row r="64">
          <cell r="BN64">
            <v>0.275688830789816</v>
          </cell>
        </row>
        <row r="65">
          <cell r="BK65">
            <v>2</v>
          </cell>
        </row>
        <row r="65">
          <cell r="BN65">
            <v>0.161250664899518</v>
          </cell>
        </row>
        <row r="66">
          <cell r="BK66">
            <v>2</v>
          </cell>
        </row>
        <row r="66">
          <cell r="BN66">
            <v>0.156623570268078</v>
          </cell>
        </row>
        <row r="67">
          <cell r="BK67">
            <v>2</v>
          </cell>
        </row>
        <row r="67">
          <cell r="BN67">
            <v>0.175811740173524</v>
          </cell>
        </row>
        <row r="68">
          <cell r="BK68">
            <v>0</v>
          </cell>
        </row>
        <row r="68">
          <cell r="BN68">
            <v>0</v>
          </cell>
        </row>
        <row r="69">
          <cell r="BK69">
            <v>7</v>
          </cell>
        </row>
        <row r="69">
          <cell r="BN69">
            <v>1.43595205781145</v>
          </cell>
        </row>
        <row r="70">
          <cell r="BK70">
            <v>1</v>
          </cell>
        </row>
        <row r="70">
          <cell r="BN70">
            <v>0.0712068688960382</v>
          </cell>
        </row>
        <row r="71">
          <cell r="BK71">
            <v>3</v>
          </cell>
        </row>
        <row r="71">
          <cell r="BN71">
            <v>0.2693097996932</v>
          </cell>
        </row>
        <row r="72">
          <cell r="BK72">
            <v>3</v>
          </cell>
        </row>
        <row r="72">
          <cell r="BN72">
            <v>0.279892252767405</v>
          </cell>
        </row>
        <row r="73">
          <cell r="BK73">
            <v>2</v>
          </cell>
        </row>
        <row r="73">
          <cell r="BN73">
            <v>0.152542895702379</v>
          </cell>
        </row>
        <row r="74">
          <cell r="BK74">
            <v>0</v>
          </cell>
        </row>
        <row r="74">
          <cell r="BN74">
            <v>0</v>
          </cell>
        </row>
        <row r="75">
          <cell r="BK75">
            <v>2</v>
          </cell>
        </row>
        <row r="75">
          <cell r="BN75">
            <v>0.154264547572902</v>
          </cell>
        </row>
        <row r="76">
          <cell r="BK76">
            <v>1</v>
          </cell>
        </row>
        <row r="76">
          <cell r="BN76">
            <v>0.0658258223457592</v>
          </cell>
        </row>
        <row r="77">
          <cell r="BK77">
            <v>1</v>
          </cell>
        </row>
        <row r="77">
          <cell r="BN77">
            <v>0.0632208358656461</v>
          </cell>
        </row>
        <row r="78">
          <cell r="BK78">
            <v>3</v>
          </cell>
        </row>
        <row r="78">
          <cell r="BN78">
            <v>0.27032291316459</v>
          </cell>
        </row>
        <row r="79">
          <cell r="BK79">
            <v>3</v>
          </cell>
        </row>
        <row r="79">
          <cell r="BN79">
            <v>0.275688830789816</v>
          </cell>
        </row>
        <row r="80">
          <cell r="BK80">
            <v>3</v>
          </cell>
        </row>
        <row r="80">
          <cell r="BN80">
            <v>0.293402609829911</v>
          </cell>
        </row>
        <row r="81">
          <cell r="BK81">
            <v>3</v>
          </cell>
        </row>
        <row r="81">
          <cell r="BN81">
            <v>0.281107376674678</v>
          </cell>
        </row>
        <row r="82">
          <cell r="BK82">
            <v>2</v>
          </cell>
        </row>
        <row r="82">
          <cell r="BN82">
            <v>0.175811740173524</v>
          </cell>
        </row>
        <row r="83">
          <cell r="BK83">
            <v>0</v>
          </cell>
        </row>
        <row r="83">
          <cell r="BN83">
            <v>0</v>
          </cell>
        </row>
        <row r="84">
          <cell r="BK84">
            <v>3</v>
          </cell>
        </row>
        <row r="84">
          <cell r="BN84">
            <v>0.279892252767405</v>
          </cell>
        </row>
        <row r="85">
          <cell r="BK85">
            <v>3</v>
          </cell>
        </row>
        <row r="85">
          <cell r="BN85">
            <v>0.271936636765279</v>
          </cell>
        </row>
        <row r="86">
          <cell r="BK86">
            <v>0</v>
          </cell>
        </row>
        <row r="86">
          <cell r="BN86">
            <v>0</v>
          </cell>
        </row>
        <row r="87">
          <cell r="BK87">
            <v>3</v>
          </cell>
        </row>
        <row r="87">
          <cell r="BN87">
            <v>0.307227862141129</v>
          </cell>
        </row>
        <row r="88">
          <cell r="BK88">
            <v>4</v>
          </cell>
        </row>
        <row r="88">
          <cell r="BN88">
            <v>0.396716416269269</v>
          </cell>
        </row>
      </sheetData>
      <sheetData sheetId="2">
        <row r="2">
          <cell r="BK2">
            <v>1</v>
          </cell>
        </row>
        <row r="2">
          <cell r="BN2">
            <v>0.0398006990112573</v>
          </cell>
        </row>
        <row r="3">
          <cell r="BK3">
            <v>1</v>
          </cell>
        </row>
        <row r="3">
          <cell r="BN3">
            <v>0.0400417339501551</v>
          </cell>
        </row>
        <row r="4">
          <cell r="BK4">
            <v>1</v>
          </cell>
        </row>
        <row r="4">
          <cell r="BN4">
            <v>0.0475521505275132</v>
          </cell>
        </row>
        <row r="5">
          <cell r="BK5">
            <v>1</v>
          </cell>
        </row>
        <row r="5">
          <cell r="BN5">
            <v>0.0452449322723816</v>
          </cell>
        </row>
        <row r="6">
          <cell r="BK6">
            <v>1</v>
          </cell>
        </row>
        <row r="6">
          <cell r="BN6">
            <v>0.045715586184886</v>
          </cell>
        </row>
        <row r="7">
          <cell r="BK7">
            <v>1</v>
          </cell>
        </row>
        <row r="7">
          <cell r="BN7">
            <v>0.0448064344422121</v>
          </cell>
        </row>
        <row r="8">
          <cell r="BK8">
            <v>1</v>
          </cell>
        </row>
        <row r="8">
          <cell r="BN8">
            <v>0.040485725234947</v>
          </cell>
        </row>
        <row r="9">
          <cell r="BK9">
            <v>1</v>
          </cell>
        </row>
        <row r="9">
          <cell r="BN9">
            <v>0.0465033985590234</v>
          </cell>
        </row>
        <row r="10">
          <cell r="BK10">
            <v>1</v>
          </cell>
        </row>
        <row r="10">
          <cell r="BN10">
            <v>0.0414530199784181</v>
          </cell>
        </row>
        <row r="11">
          <cell r="BK11">
            <v>1</v>
          </cell>
        </row>
        <row r="11">
          <cell r="BN11">
            <v>0.0420874231496949</v>
          </cell>
        </row>
        <row r="12">
          <cell r="BK12">
            <v>1</v>
          </cell>
        </row>
        <row r="12">
          <cell r="BN12">
            <v>0.0464056538029456</v>
          </cell>
        </row>
        <row r="13">
          <cell r="BK13">
            <v>1</v>
          </cell>
        </row>
        <row r="13">
          <cell r="BN13">
            <v>0.0452536004208723</v>
          </cell>
        </row>
        <row r="14">
          <cell r="BK14">
            <v>1</v>
          </cell>
        </row>
        <row r="14">
          <cell r="BN14">
            <v>0.0416059634958834</v>
          </cell>
        </row>
        <row r="15">
          <cell r="BK15">
            <v>0</v>
          </cell>
        </row>
        <row r="15">
          <cell r="BN15">
            <v>0</v>
          </cell>
        </row>
        <row r="16">
          <cell r="BK16">
            <v>1</v>
          </cell>
        </row>
        <row r="16">
          <cell r="BN16">
            <v>0.0429185722729725</v>
          </cell>
        </row>
        <row r="17">
          <cell r="BK17">
            <v>1</v>
          </cell>
        </row>
        <row r="17">
          <cell r="BN17">
            <v>0.0448282159864875</v>
          </cell>
        </row>
        <row r="18">
          <cell r="BK18">
            <v>1</v>
          </cell>
        </row>
        <row r="18">
          <cell r="BN18">
            <v>0.0437228556623971</v>
          </cell>
        </row>
        <row r="19">
          <cell r="BK19">
            <v>1</v>
          </cell>
        </row>
        <row r="19">
          <cell r="BN19">
            <v>0.0445377469540068</v>
          </cell>
        </row>
        <row r="20">
          <cell r="BK20">
            <v>0</v>
          </cell>
        </row>
        <row r="20">
          <cell r="BN20">
            <v>0</v>
          </cell>
        </row>
        <row r="21">
          <cell r="BK21">
            <v>1</v>
          </cell>
        </row>
        <row r="21">
          <cell r="BN21">
            <v>0.0459455934448385</v>
          </cell>
        </row>
        <row r="22">
          <cell r="BK22">
            <v>1</v>
          </cell>
        </row>
        <row r="22">
          <cell r="BN22">
            <v>0.0431881646892045</v>
          </cell>
        </row>
        <row r="23">
          <cell r="BK23">
            <v>1</v>
          </cell>
        </row>
        <row r="23">
          <cell r="BN23">
            <v>0.0420874231496949</v>
          </cell>
        </row>
        <row r="24">
          <cell r="BK24">
            <v>0</v>
          </cell>
        </row>
        <row r="24">
          <cell r="BN24">
            <v>0</v>
          </cell>
        </row>
        <row r="25">
          <cell r="BK25">
            <v>0</v>
          </cell>
        </row>
        <row r="25">
          <cell r="BN25">
            <v>0</v>
          </cell>
        </row>
        <row r="26">
          <cell r="BK26">
            <v>1</v>
          </cell>
        </row>
        <row r="26">
          <cell r="BN26">
            <v>0.0399717185581314</v>
          </cell>
        </row>
        <row r="27">
          <cell r="BK27">
            <v>1</v>
          </cell>
        </row>
        <row r="27">
          <cell r="BN27">
            <v>0.0423480156786182</v>
          </cell>
        </row>
        <row r="28">
          <cell r="BK28">
            <v>1</v>
          </cell>
        </row>
        <row r="28">
          <cell r="BN28">
            <v>0.0459523225356123</v>
          </cell>
        </row>
        <row r="29">
          <cell r="BK29">
            <v>1</v>
          </cell>
        </row>
        <row r="29">
          <cell r="BN29">
            <v>0.044596996250951</v>
          </cell>
        </row>
        <row r="30">
          <cell r="BK30">
            <v>1</v>
          </cell>
        </row>
        <row r="30">
          <cell r="BN30">
            <v>0.039745003077156</v>
          </cell>
        </row>
        <row r="31">
          <cell r="BK31">
            <v>1</v>
          </cell>
        </row>
        <row r="31">
          <cell r="BN31">
            <v>0.0421793618270834</v>
          </cell>
        </row>
        <row r="32">
          <cell r="BK32">
            <v>1</v>
          </cell>
        </row>
        <row r="32">
          <cell r="BN32">
            <v>0.0451347246739243</v>
          </cell>
        </row>
        <row r="33">
          <cell r="BK33">
            <v>1</v>
          </cell>
        </row>
        <row r="33">
          <cell r="BN33">
            <v>0.0470749546330655</v>
          </cell>
        </row>
        <row r="34">
          <cell r="BK34">
            <v>0</v>
          </cell>
        </row>
        <row r="34">
          <cell r="BN34">
            <v>0</v>
          </cell>
        </row>
        <row r="35">
          <cell r="BK35">
            <v>0</v>
          </cell>
        </row>
        <row r="35">
          <cell r="BN35">
            <v>0</v>
          </cell>
        </row>
        <row r="36">
          <cell r="BK36">
            <v>1</v>
          </cell>
        </row>
        <row r="36">
          <cell r="BN36">
            <v>0.0448064344422121</v>
          </cell>
        </row>
        <row r="37">
          <cell r="BK37">
            <v>1</v>
          </cell>
        </row>
        <row r="37">
          <cell r="BN37">
            <v>0.0422280436901418</v>
          </cell>
        </row>
        <row r="38">
          <cell r="BK38">
            <v>0</v>
          </cell>
        </row>
        <row r="38">
          <cell r="BN38">
            <v>0</v>
          </cell>
        </row>
        <row r="39">
          <cell r="BK39">
            <v>1</v>
          </cell>
        </row>
        <row r="39">
          <cell r="BN39">
            <v>0.0442380388934423</v>
          </cell>
        </row>
        <row r="40">
          <cell r="BK40">
            <v>1</v>
          </cell>
        </row>
        <row r="40">
          <cell r="BN40">
            <v>0.0440003496856302</v>
          </cell>
        </row>
        <row r="41">
          <cell r="BK41">
            <v>1</v>
          </cell>
        </row>
        <row r="41">
          <cell r="BN41">
            <v>0.0428663099989143</v>
          </cell>
        </row>
        <row r="42">
          <cell r="BK42">
            <v>1</v>
          </cell>
        </row>
        <row r="42">
          <cell r="BN42">
            <v>0.0398682548171924</v>
          </cell>
        </row>
        <row r="43">
          <cell r="BK43">
            <v>1</v>
          </cell>
        </row>
        <row r="43">
          <cell r="BN43">
            <v>0.0428158771222504</v>
          </cell>
        </row>
        <row r="44">
          <cell r="BK44">
            <v>1</v>
          </cell>
        </row>
        <row r="44">
          <cell r="BN44">
            <v>0.0457991287265831</v>
          </cell>
        </row>
        <row r="45">
          <cell r="BK45">
            <v>1</v>
          </cell>
        </row>
        <row r="45">
          <cell r="BN45">
            <v>0.0470130722503864</v>
          </cell>
        </row>
        <row r="46">
          <cell r="BK46">
            <v>1</v>
          </cell>
        </row>
        <row r="46">
          <cell r="BN46">
            <v>0.0442767444850865</v>
          </cell>
        </row>
        <row r="47">
          <cell r="BK47">
            <v>1</v>
          </cell>
        </row>
        <row r="47">
          <cell r="BN47">
            <v>0.041879945452475</v>
          </cell>
        </row>
        <row r="48">
          <cell r="BK48">
            <v>1</v>
          </cell>
        </row>
        <row r="48">
          <cell r="BN48">
            <v>0.0426067756414721</v>
          </cell>
        </row>
        <row r="49">
          <cell r="BK49">
            <v>1</v>
          </cell>
        </row>
        <row r="49">
          <cell r="BN49">
            <v>0.043672682090778</v>
          </cell>
        </row>
        <row r="50">
          <cell r="BK50">
            <v>1</v>
          </cell>
        </row>
        <row r="50">
          <cell r="BN50">
            <v>0.0461400793834725</v>
          </cell>
        </row>
        <row r="51">
          <cell r="BK51">
            <v>1</v>
          </cell>
        </row>
        <row r="51">
          <cell r="BN51">
            <v>0.0421963024843561</v>
          </cell>
        </row>
        <row r="52">
          <cell r="BK52">
            <v>0</v>
          </cell>
        </row>
        <row r="52">
          <cell r="BN52">
            <v>0</v>
          </cell>
        </row>
        <row r="53">
          <cell r="BK53">
            <v>1</v>
          </cell>
        </row>
        <row r="53">
          <cell r="BN53">
            <v>0.0391817126328461</v>
          </cell>
        </row>
        <row r="54">
          <cell r="BK54">
            <v>1</v>
          </cell>
        </row>
        <row r="54">
          <cell r="BN54">
            <v>0.040311320815868</v>
          </cell>
        </row>
        <row r="55">
          <cell r="BK55">
            <v>1</v>
          </cell>
        </row>
        <row r="55">
          <cell r="BN55">
            <v>0.0389888830549487</v>
          </cell>
        </row>
        <row r="56">
          <cell r="BK56">
            <v>1</v>
          </cell>
        </row>
        <row r="56">
          <cell r="BN56">
            <v>0.0425713983309358</v>
          </cell>
        </row>
        <row r="57">
          <cell r="BK57">
            <v>0</v>
          </cell>
        </row>
        <row r="57">
          <cell r="BN57">
            <v>0</v>
          </cell>
        </row>
        <row r="58">
          <cell r="BK58">
            <v>1</v>
          </cell>
        </row>
        <row r="58">
          <cell r="BN58">
            <v>0.044596996250951</v>
          </cell>
        </row>
        <row r="59">
          <cell r="BK59">
            <v>1</v>
          </cell>
        </row>
        <row r="59">
          <cell r="BN59">
            <v>0.0398682548171924</v>
          </cell>
        </row>
        <row r="60">
          <cell r="BK60">
            <v>1</v>
          </cell>
        </row>
        <row r="60">
          <cell r="BN60">
            <v>0.0431797820333114</v>
          </cell>
        </row>
        <row r="61">
          <cell r="BK61">
            <v>1</v>
          </cell>
        </row>
        <row r="61">
          <cell r="BN61">
            <v>0.0464046222064176</v>
          </cell>
        </row>
        <row r="62">
          <cell r="BK62">
            <v>1</v>
          </cell>
        </row>
        <row r="62">
          <cell r="BN62">
            <v>0.0451664200666725</v>
          </cell>
        </row>
        <row r="63">
          <cell r="BK63">
            <v>1</v>
          </cell>
        </row>
        <row r="63">
          <cell r="BN63">
            <v>0.0391817126328461</v>
          </cell>
        </row>
        <row r="64">
          <cell r="BK64">
            <v>1</v>
          </cell>
        </row>
        <row r="64">
          <cell r="BN64">
            <v>0.0455437114895374</v>
          </cell>
        </row>
        <row r="65">
          <cell r="BK65">
            <v>1</v>
          </cell>
        </row>
        <row r="65">
          <cell r="BN65">
            <v>0.0431797820333114</v>
          </cell>
        </row>
        <row r="66">
          <cell r="BK66">
            <v>1</v>
          </cell>
        </row>
        <row r="66">
          <cell r="BN66">
            <v>0.0415971503050976</v>
          </cell>
        </row>
        <row r="67">
          <cell r="BK67">
            <v>1</v>
          </cell>
        </row>
        <row r="67">
          <cell r="BN67">
            <v>0.0481638852970094</v>
          </cell>
        </row>
        <row r="68">
          <cell r="BK68">
            <v>0</v>
          </cell>
        </row>
        <row r="68">
          <cell r="BN68">
            <v>0</v>
          </cell>
        </row>
        <row r="69">
          <cell r="BK69">
            <v>0</v>
          </cell>
        </row>
        <row r="69">
          <cell r="BN69">
            <v>0</v>
          </cell>
        </row>
        <row r="70">
          <cell r="BK70">
            <v>1</v>
          </cell>
        </row>
        <row r="70">
          <cell r="BN70">
            <v>0.0426004140862399</v>
          </cell>
        </row>
        <row r="71">
          <cell r="BK71">
            <v>0</v>
          </cell>
        </row>
        <row r="71">
          <cell r="BN71">
            <v>0</v>
          </cell>
        </row>
        <row r="72">
          <cell r="BK72">
            <v>1</v>
          </cell>
        </row>
        <row r="72">
          <cell r="BN72">
            <v>0.0406546577499724</v>
          </cell>
        </row>
        <row r="73">
          <cell r="BK73">
            <v>1</v>
          </cell>
        </row>
        <row r="73">
          <cell r="BN73">
            <v>0.044596996250951</v>
          </cell>
        </row>
        <row r="74">
          <cell r="BK74">
            <v>1</v>
          </cell>
        </row>
        <row r="74">
          <cell r="BN74">
            <v>0.0417171677320085</v>
          </cell>
        </row>
        <row r="75">
          <cell r="BK75">
            <v>1</v>
          </cell>
        </row>
        <row r="75">
          <cell r="BN75">
            <v>0.0451965880057063</v>
          </cell>
        </row>
        <row r="76">
          <cell r="BK76">
            <v>1</v>
          </cell>
        </row>
        <row r="76">
          <cell r="BN76">
            <v>0.0428225843653944</v>
          </cell>
        </row>
        <row r="77">
          <cell r="BK77">
            <v>1</v>
          </cell>
        </row>
        <row r="77">
          <cell r="BN77">
            <v>0.0410583309862086</v>
          </cell>
        </row>
        <row r="78">
          <cell r="BK78">
            <v>1</v>
          </cell>
        </row>
        <row r="78">
          <cell r="BN78">
            <v>0.0443599467788995</v>
          </cell>
        </row>
        <row r="79">
          <cell r="BK79">
            <v>1</v>
          </cell>
        </row>
        <row r="79">
          <cell r="BN79">
            <v>0.0455437114895374</v>
          </cell>
        </row>
        <row r="80">
          <cell r="BK80">
            <v>1</v>
          </cell>
        </row>
        <row r="80">
          <cell r="BN80">
            <v>0.0434921722114214</v>
          </cell>
        </row>
        <row r="81">
          <cell r="BK81">
            <v>1</v>
          </cell>
        </row>
        <row r="81">
          <cell r="BN81">
            <v>0.0467394336884954</v>
          </cell>
        </row>
        <row r="82">
          <cell r="BK82">
            <v>1</v>
          </cell>
        </row>
        <row r="82">
          <cell r="BN82">
            <v>0.0481638852970094</v>
          </cell>
        </row>
        <row r="83">
          <cell r="BK83">
            <v>1</v>
          </cell>
        </row>
        <row r="83">
          <cell r="BN83">
            <v>0.0423210432537941</v>
          </cell>
        </row>
        <row r="84">
          <cell r="BK84">
            <v>1</v>
          </cell>
        </row>
        <row r="84">
          <cell r="BN84">
            <v>0.0406546577499724</v>
          </cell>
        </row>
        <row r="85">
          <cell r="BK85">
            <v>1</v>
          </cell>
        </row>
        <row r="85">
          <cell r="BN85">
            <v>0.0389888830549487</v>
          </cell>
        </row>
        <row r="86">
          <cell r="BK86">
            <v>1</v>
          </cell>
        </row>
        <row r="86">
          <cell r="BN86">
            <v>0.0417171677320085</v>
          </cell>
        </row>
        <row r="87">
          <cell r="BK87">
            <v>1</v>
          </cell>
        </row>
        <row r="87">
          <cell r="BN87">
            <v>0.0464056538029456</v>
          </cell>
        </row>
        <row r="88">
          <cell r="BK88">
            <v>0</v>
          </cell>
        </row>
        <row r="88">
          <cell r="BN88">
            <v>0</v>
          </cell>
        </row>
      </sheetData>
      <sheetData sheetId="3">
        <row r="2">
          <cell r="BC2">
            <v>4</v>
          </cell>
          <cell r="BD2">
            <v>0.030203709119983</v>
          </cell>
        </row>
        <row r="3">
          <cell r="BC3">
            <v>3</v>
          </cell>
          <cell r="BD3">
            <v>0.0246759710991884</v>
          </cell>
        </row>
        <row r="4">
          <cell r="BC4">
            <v>5</v>
          </cell>
          <cell r="BD4">
            <v>0.0465705574318648</v>
          </cell>
        </row>
        <row r="5">
          <cell r="BC5">
            <v>4</v>
          </cell>
          <cell r="BD5">
            <v>0.0345364259157526</v>
          </cell>
        </row>
        <row r="6">
          <cell r="BC6">
            <v>3</v>
          </cell>
          <cell r="BD6">
            <v>0.0277928655603966</v>
          </cell>
        </row>
        <row r="7">
          <cell r="BC7">
            <v>4</v>
          </cell>
          <cell r="BD7">
            <v>0.0361134027165017</v>
          </cell>
        </row>
        <row r="8">
          <cell r="BC8">
            <v>3</v>
          </cell>
          <cell r="BD8">
            <v>0.0265654007574484</v>
          </cell>
        </row>
        <row r="9">
          <cell r="BC9">
            <v>3</v>
          </cell>
          <cell r="BD9">
            <v>0.0306549669734167</v>
          </cell>
        </row>
        <row r="10">
          <cell r="BC10">
            <v>4</v>
          </cell>
          <cell r="BD10">
            <v>0.0340707344422864</v>
          </cell>
        </row>
        <row r="11">
          <cell r="BC11">
            <v>4</v>
          </cell>
          <cell r="BD11">
            <v>0.0319356687327742</v>
          </cell>
        </row>
        <row r="12">
          <cell r="BC12">
            <v>4</v>
          </cell>
          <cell r="BD12">
            <v>0.0391421416517939</v>
          </cell>
        </row>
        <row r="13">
          <cell r="BC13">
            <v>3</v>
          </cell>
          <cell r="BD13">
            <v>0.0285220877102516</v>
          </cell>
        </row>
        <row r="14">
          <cell r="BC14">
            <v>2</v>
          </cell>
          <cell r="BD14">
            <v>0.0185495865997072</v>
          </cell>
        </row>
        <row r="15">
          <cell r="BC15">
            <v>4</v>
          </cell>
          <cell r="BD15">
            <v>0.0388327638339692</v>
          </cell>
        </row>
        <row r="16">
          <cell r="BC16">
            <v>4</v>
          </cell>
          <cell r="BD16">
            <v>0.0348455310812498</v>
          </cell>
        </row>
        <row r="17">
          <cell r="BC17">
            <v>4</v>
          </cell>
          <cell r="BD17">
            <v>0.0351204411157322</v>
          </cell>
        </row>
        <row r="18">
          <cell r="BC18">
            <v>4</v>
          </cell>
          <cell r="BD18">
            <v>0.0338308731535909</v>
          </cell>
        </row>
        <row r="19">
          <cell r="BC19">
            <v>4</v>
          </cell>
          <cell r="BD19">
            <v>0.0393106107578083</v>
          </cell>
        </row>
        <row r="20">
          <cell r="BC20">
            <v>4</v>
          </cell>
          <cell r="BD20">
            <v>0.0375989716698188</v>
          </cell>
        </row>
        <row r="21">
          <cell r="BC21">
            <v>4</v>
          </cell>
          <cell r="BD21">
            <v>0.0364309808141824</v>
          </cell>
        </row>
        <row r="22">
          <cell r="BC22">
            <v>4</v>
          </cell>
          <cell r="BD22">
            <v>0.0362569431407833</v>
          </cell>
        </row>
        <row r="23">
          <cell r="BC23">
            <v>4</v>
          </cell>
          <cell r="BD23">
            <v>0.0319356687327742</v>
          </cell>
        </row>
        <row r="24">
          <cell r="BC24">
            <v>4</v>
          </cell>
          <cell r="BD24">
            <v>0.0404743180774603</v>
          </cell>
        </row>
        <row r="25">
          <cell r="BC25">
            <v>4</v>
          </cell>
          <cell r="BD25">
            <v>0.039595609362563</v>
          </cell>
        </row>
        <row r="26">
          <cell r="BC26">
            <v>3</v>
          </cell>
          <cell r="BD26">
            <v>0.0260859796069499</v>
          </cell>
        </row>
        <row r="27">
          <cell r="BC27">
            <v>4</v>
          </cell>
          <cell r="BD27">
            <v>0.0341508594463235</v>
          </cell>
        </row>
        <row r="28">
          <cell r="BC28">
            <v>4</v>
          </cell>
          <cell r="BD28">
            <v>0.0374891656594298</v>
          </cell>
        </row>
        <row r="29">
          <cell r="BC29">
            <v>5</v>
          </cell>
          <cell r="BD29">
            <v>0.0439723578752305</v>
          </cell>
        </row>
        <row r="30">
          <cell r="BC30">
            <v>4</v>
          </cell>
          <cell r="BD30">
            <v>0.0319433353699431</v>
          </cell>
        </row>
        <row r="31">
          <cell r="BC31">
            <v>4</v>
          </cell>
          <cell r="BD31">
            <v>0.036185830802473</v>
          </cell>
        </row>
        <row r="32">
          <cell r="BC32">
            <v>4</v>
          </cell>
          <cell r="BD32">
            <v>0.0401087748779738</v>
          </cell>
        </row>
        <row r="33">
          <cell r="BC33">
            <v>4</v>
          </cell>
          <cell r="BD33">
            <v>0.037762564314712</v>
          </cell>
        </row>
        <row r="34">
          <cell r="BC34">
            <v>5</v>
          </cell>
          <cell r="BD34">
            <v>0.0453182869289338</v>
          </cell>
        </row>
        <row r="35">
          <cell r="BC35">
            <v>4</v>
          </cell>
          <cell r="BD35">
            <v>0.0428909056989918</v>
          </cell>
        </row>
        <row r="36">
          <cell r="BC36">
            <v>4</v>
          </cell>
          <cell r="BD36">
            <v>0.0361134027165017</v>
          </cell>
        </row>
        <row r="37">
          <cell r="BC37">
            <v>4</v>
          </cell>
          <cell r="BD37">
            <v>0.0377068111365763</v>
          </cell>
        </row>
        <row r="38">
          <cell r="BC38">
            <v>4</v>
          </cell>
          <cell r="BD38">
            <v>0.0411840066173631</v>
          </cell>
        </row>
        <row r="39">
          <cell r="BC39">
            <v>4</v>
          </cell>
          <cell r="BD39">
            <v>0.035434067725534</v>
          </cell>
        </row>
        <row r="40">
          <cell r="BC40">
            <v>4</v>
          </cell>
          <cell r="BD40">
            <v>0.0401705620779465</v>
          </cell>
        </row>
        <row r="41">
          <cell r="BC41">
            <v>4</v>
          </cell>
          <cell r="BD41">
            <v>0.0329692133608264</v>
          </cell>
        </row>
        <row r="42">
          <cell r="BC42">
            <v>4</v>
          </cell>
          <cell r="BD42">
            <v>0.033170461242697</v>
          </cell>
        </row>
        <row r="43">
          <cell r="BC43">
            <v>4</v>
          </cell>
          <cell r="BD43">
            <v>0.0385210906046539</v>
          </cell>
        </row>
        <row r="44">
          <cell r="BC44">
            <v>5</v>
          </cell>
          <cell r="BD44">
            <v>0.0458976767921919</v>
          </cell>
        </row>
        <row r="45">
          <cell r="BC45">
            <v>5</v>
          </cell>
          <cell r="BD45">
            <v>0.0478569745826285</v>
          </cell>
        </row>
        <row r="46">
          <cell r="BC46">
            <v>3</v>
          </cell>
          <cell r="BD46">
            <v>0.0276183745317233</v>
          </cell>
        </row>
        <row r="47">
          <cell r="BC47">
            <v>3</v>
          </cell>
          <cell r="BD47">
            <v>0.0254103308812051</v>
          </cell>
        </row>
        <row r="48">
          <cell r="BC48">
            <v>4</v>
          </cell>
          <cell r="BD48">
            <v>0.0355216835998326</v>
          </cell>
        </row>
        <row r="49">
          <cell r="BC49">
            <v>4</v>
          </cell>
          <cell r="BD49">
            <v>0.0347604234686578</v>
          </cell>
        </row>
        <row r="50">
          <cell r="BC50">
            <v>4</v>
          </cell>
          <cell r="BD50">
            <v>0.0400307827427244</v>
          </cell>
        </row>
        <row r="51">
          <cell r="BC51">
            <v>4</v>
          </cell>
          <cell r="BD51">
            <v>0.0394130483304637</v>
          </cell>
        </row>
        <row r="52">
          <cell r="BC52">
            <v>4</v>
          </cell>
          <cell r="BD52">
            <v>0.039595609362563</v>
          </cell>
        </row>
        <row r="53">
          <cell r="BC53">
            <v>4</v>
          </cell>
          <cell r="BD53">
            <v>0.0312472989972825</v>
          </cell>
        </row>
        <row r="54">
          <cell r="BC54">
            <v>4</v>
          </cell>
          <cell r="BD54">
            <v>0.0326459236375451</v>
          </cell>
        </row>
        <row r="55">
          <cell r="BC55">
            <v>4</v>
          </cell>
          <cell r="BD55">
            <v>0.0301113379548213</v>
          </cell>
        </row>
        <row r="56">
          <cell r="BC56">
            <v>4</v>
          </cell>
          <cell r="BD56">
            <v>0.0314733701457919</v>
          </cell>
        </row>
        <row r="57">
          <cell r="BC57">
            <v>4</v>
          </cell>
          <cell r="BD57">
            <v>0.0411840066173631</v>
          </cell>
        </row>
        <row r="58">
          <cell r="BC58">
            <v>5</v>
          </cell>
          <cell r="BD58">
            <v>0.0439723578752305</v>
          </cell>
        </row>
        <row r="59">
          <cell r="BC59">
            <v>4</v>
          </cell>
          <cell r="BD59">
            <v>0.033170461242697</v>
          </cell>
        </row>
        <row r="60">
          <cell r="BC60">
            <v>4</v>
          </cell>
          <cell r="BD60">
            <v>0.0317041325096911</v>
          </cell>
        </row>
        <row r="61">
          <cell r="BC61">
            <v>5</v>
          </cell>
          <cell r="BD61">
            <v>0.0468730867631884</v>
          </cell>
        </row>
        <row r="62">
          <cell r="BC62">
            <v>5</v>
          </cell>
          <cell r="BD62">
            <v>0.0471962041041586</v>
          </cell>
        </row>
        <row r="63">
          <cell r="BC63">
            <v>4</v>
          </cell>
          <cell r="BD63">
            <v>0.0312472989972825</v>
          </cell>
        </row>
        <row r="64">
          <cell r="BC64">
            <v>4</v>
          </cell>
          <cell r="BD64">
            <v>0.0392630367155005</v>
          </cell>
        </row>
        <row r="65">
          <cell r="BC65">
            <v>4</v>
          </cell>
          <cell r="BD65">
            <v>0.0317041325096911</v>
          </cell>
        </row>
        <row r="66">
          <cell r="BC66">
            <v>4</v>
          </cell>
          <cell r="BD66">
            <v>0.0354216896169617</v>
          </cell>
        </row>
        <row r="67">
          <cell r="BC67">
            <v>5</v>
          </cell>
          <cell r="BD67">
            <v>0.0475172433200553</v>
          </cell>
        </row>
        <row r="68">
          <cell r="BC68">
            <v>4</v>
          </cell>
          <cell r="BD68">
            <v>0.0340839321307878</v>
          </cell>
        </row>
        <row r="69">
          <cell r="BC69">
            <v>3</v>
          </cell>
          <cell r="BD69">
            <v>0.0300337724887619</v>
          </cell>
        </row>
        <row r="70">
          <cell r="BC70">
            <v>4</v>
          </cell>
          <cell r="BD70">
            <v>0.0344189803764786</v>
          </cell>
        </row>
        <row r="71">
          <cell r="BC71">
            <v>5</v>
          </cell>
          <cell r="BD71">
            <v>0.0462202602434753</v>
          </cell>
        </row>
        <row r="72">
          <cell r="BC72">
            <v>4</v>
          </cell>
          <cell r="BD72">
            <v>0.0321035735800958</v>
          </cell>
        </row>
        <row r="73">
          <cell r="BC73">
            <v>5</v>
          </cell>
          <cell r="BD73">
            <v>0.0439723578752305</v>
          </cell>
        </row>
        <row r="74">
          <cell r="BC74">
            <v>4</v>
          </cell>
          <cell r="BD74">
            <v>0.034419797170014</v>
          </cell>
        </row>
        <row r="75">
          <cell r="BC75">
            <v>5</v>
          </cell>
          <cell r="BD75">
            <v>0.0449307616501859</v>
          </cell>
        </row>
        <row r="76">
          <cell r="BC76">
            <v>5</v>
          </cell>
          <cell r="BD76">
            <v>0.045520170281124</v>
          </cell>
        </row>
        <row r="77">
          <cell r="BC77">
            <v>4</v>
          </cell>
          <cell r="BD77">
            <v>0.0395745927765268</v>
          </cell>
        </row>
        <row r="78">
          <cell r="BC78">
            <v>4</v>
          </cell>
          <cell r="BD78">
            <v>0.0377469949045292</v>
          </cell>
        </row>
        <row r="79">
          <cell r="BC79">
            <v>4</v>
          </cell>
          <cell r="BD79">
            <v>0.0392630367155005</v>
          </cell>
        </row>
        <row r="80">
          <cell r="BC80">
            <v>4</v>
          </cell>
          <cell r="BD80">
            <v>0.0355463258773572</v>
          </cell>
        </row>
        <row r="81">
          <cell r="BC81">
            <v>4</v>
          </cell>
          <cell r="BD81">
            <v>0.0408050004076572</v>
          </cell>
        </row>
        <row r="82">
          <cell r="BC82">
            <v>5</v>
          </cell>
          <cell r="BD82">
            <v>0.0475172433200553</v>
          </cell>
        </row>
        <row r="83">
          <cell r="BC83">
            <v>4</v>
          </cell>
          <cell r="BD83">
            <v>0.0352614276724114</v>
          </cell>
        </row>
        <row r="84">
          <cell r="BC84">
            <v>4</v>
          </cell>
          <cell r="BD84">
            <v>0.0321035735800958</v>
          </cell>
        </row>
        <row r="85">
          <cell r="BC85">
            <v>4</v>
          </cell>
          <cell r="BD85">
            <v>0.0301113379548213</v>
          </cell>
        </row>
        <row r="86">
          <cell r="BC86">
            <v>4</v>
          </cell>
          <cell r="BD86">
            <v>0.034419797170014</v>
          </cell>
        </row>
        <row r="87">
          <cell r="BC87">
            <v>4</v>
          </cell>
          <cell r="BD87">
            <v>0.0391421416517939</v>
          </cell>
        </row>
        <row r="88">
          <cell r="BC88">
            <v>4</v>
          </cell>
          <cell r="BD88">
            <v>0.0421289300670886</v>
          </cell>
        </row>
      </sheetData>
      <sheetData sheetId="4">
        <row r="2">
          <cell r="BC2">
            <v>1</v>
          </cell>
          <cell r="BD2">
            <v>0.000913559915330237</v>
          </cell>
        </row>
        <row r="3">
          <cell r="BC3">
            <v>1</v>
          </cell>
          <cell r="BD3">
            <v>0.00145800019215111</v>
          </cell>
        </row>
        <row r="4">
          <cell r="BC4">
            <v>1</v>
          </cell>
          <cell r="BD4">
            <v>0.00128096677388609</v>
          </cell>
        </row>
        <row r="5">
          <cell r="BC5">
            <v>1</v>
          </cell>
          <cell r="BD5">
            <v>0.000854017396954137</v>
          </cell>
        </row>
        <row r="6">
          <cell r="BC6">
            <v>1</v>
          </cell>
          <cell r="BD6">
            <v>0.00111525364894329</v>
          </cell>
        </row>
        <row r="7">
          <cell r="BC7">
            <v>1</v>
          </cell>
          <cell r="BD7">
            <v>0.00172181630473784</v>
          </cell>
        </row>
        <row r="8">
          <cell r="BC8">
            <v>2</v>
          </cell>
          <cell r="BD8">
            <v>0.00261204220233841</v>
          </cell>
        </row>
        <row r="9">
          <cell r="BC9">
            <v>1</v>
          </cell>
          <cell r="BD9">
            <v>0.00275259866523355</v>
          </cell>
        </row>
        <row r="10">
          <cell r="BC10">
            <v>2</v>
          </cell>
          <cell r="BD10">
            <v>0.00188946751209509</v>
          </cell>
        </row>
        <row r="11">
          <cell r="BC11">
            <v>1</v>
          </cell>
          <cell r="BD11">
            <v>0.000854488168454879</v>
          </cell>
        </row>
        <row r="12">
          <cell r="BC12">
            <v>2</v>
          </cell>
          <cell r="BD12">
            <v>0.00267146325011113</v>
          </cell>
        </row>
        <row r="13">
          <cell r="BC13">
            <v>1</v>
          </cell>
          <cell r="BD13">
            <v>0.00183631139858332</v>
          </cell>
        </row>
        <row r="14">
          <cell r="BC14">
            <v>0</v>
          </cell>
          <cell r="BD14">
            <v>0</v>
          </cell>
        </row>
        <row r="15">
          <cell r="BC15">
            <v>1</v>
          </cell>
          <cell r="BD15">
            <v>0.000486686335662383</v>
          </cell>
        </row>
        <row r="16">
          <cell r="BC16">
            <v>1</v>
          </cell>
          <cell r="BD16">
            <v>0.00176917342647984</v>
          </cell>
        </row>
        <row r="17">
          <cell r="BC17">
            <v>1</v>
          </cell>
          <cell r="BD17">
            <v>0.00130046979699458</v>
          </cell>
        </row>
        <row r="18">
          <cell r="BC18">
            <v>1</v>
          </cell>
          <cell r="BD18">
            <v>0.00112013850669829</v>
          </cell>
        </row>
        <row r="19">
          <cell r="BC19">
            <v>2</v>
          </cell>
          <cell r="BD19">
            <v>0.00349661566123442</v>
          </cell>
        </row>
        <row r="20">
          <cell r="BC20">
            <v>1</v>
          </cell>
          <cell r="BD20">
            <v>0.000301915188395537</v>
          </cell>
        </row>
        <row r="21">
          <cell r="BC21">
            <v>1</v>
          </cell>
          <cell r="BD21">
            <v>0.00148350622716248</v>
          </cell>
        </row>
        <row r="22">
          <cell r="BC22">
            <v>2</v>
          </cell>
          <cell r="BD22">
            <v>0.00241878456419082</v>
          </cell>
        </row>
        <row r="23">
          <cell r="BC23">
            <v>1</v>
          </cell>
          <cell r="BD23">
            <v>0.000854488168454879</v>
          </cell>
        </row>
        <row r="24">
          <cell r="BC24">
            <v>1</v>
          </cell>
          <cell r="BD24">
            <v>0.00126802134585955</v>
          </cell>
        </row>
        <row r="25">
          <cell r="BC25">
            <v>2</v>
          </cell>
          <cell r="BD25">
            <v>0.00220506855250614</v>
          </cell>
        </row>
        <row r="26">
          <cell r="BC26">
            <v>1</v>
          </cell>
          <cell r="BD26">
            <v>0.00244254190343657</v>
          </cell>
        </row>
        <row r="27">
          <cell r="BC27">
            <v>1</v>
          </cell>
          <cell r="BD27">
            <v>0.00167602253634318</v>
          </cell>
        </row>
        <row r="28">
          <cell r="BC28">
            <v>1</v>
          </cell>
          <cell r="BD28">
            <v>0.00191002977224435</v>
          </cell>
        </row>
        <row r="29">
          <cell r="BC29">
            <v>1</v>
          </cell>
          <cell r="BD29">
            <v>0.00118781204167439</v>
          </cell>
        </row>
        <row r="30">
          <cell r="BC30">
            <v>1</v>
          </cell>
          <cell r="BD30">
            <v>0.00155191905345931</v>
          </cell>
        </row>
        <row r="31">
          <cell r="BC31">
            <v>2</v>
          </cell>
          <cell r="BD31">
            <v>0.00274759223358221</v>
          </cell>
        </row>
        <row r="32">
          <cell r="BC32">
            <v>2</v>
          </cell>
          <cell r="BD32">
            <v>0.00368926993742808</v>
          </cell>
        </row>
        <row r="33">
          <cell r="BC33">
            <v>1</v>
          </cell>
          <cell r="BD33">
            <v>0.00166934570271387</v>
          </cell>
        </row>
        <row r="34">
          <cell r="BC34">
            <v>1</v>
          </cell>
          <cell r="BD34">
            <v>0.000962235471728803</v>
          </cell>
        </row>
        <row r="35">
          <cell r="BC35">
            <v>2</v>
          </cell>
          <cell r="BD35">
            <v>0.00360029712589982</v>
          </cell>
        </row>
        <row r="36">
          <cell r="BC36">
            <v>1</v>
          </cell>
          <cell r="BD36">
            <v>0.00172181630473784</v>
          </cell>
        </row>
        <row r="37">
          <cell r="BC37">
            <v>2</v>
          </cell>
          <cell r="BD37">
            <v>0.00335973886964205</v>
          </cell>
        </row>
        <row r="38">
          <cell r="BC38">
            <v>1</v>
          </cell>
          <cell r="BD38">
            <v>0.00214681097958449</v>
          </cell>
        </row>
        <row r="39">
          <cell r="BC39">
            <v>1</v>
          </cell>
          <cell r="BD39">
            <v>0.00162894019241393</v>
          </cell>
        </row>
        <row r="40">
          <cell r="BC40">
            <v>2</v>
          </cell>
          <cell r="BD40">
            <v>0.00395185069403936</v>
          </cell>
        </row>
        <row r="41">
          <cell r="BC41">
            <v>2</v>
          </cell>
          <cell r="BD41">
            <v>0.0022417620361388</v>
          </cell>
        </row>
        <row r="42">
          <cell r="BC42">
            <v>2</v>
          </cell>
          <cell r="BD42">
            <v>0.00203079589569623</v>
          </cell>
        </row>
        <row r="43">
          <cell r="BC43">
            <v>2</v>
          </cell>
          <cell r="BD43">
            <v>0.00355453172526467</v>
          </cell>
        </row>
        <row r="44">
          <cell r="BC44">
            <v>1</v>
          </cell>
          <cell r="BD44">
            <v>0.00136681123906624</v>
          </cell>
        </row>
        <row r="45">
          <cell r="BC45">
            <v>1</v>
          </cell>
          <cell r="BD45">
            <v>0.00155031864351593</v>
          </cell>
        </row>
        <row r="46">
          <cell r="BC46">
            <v>1</v>
          </cell>
          <cell r="BD46">
            <v>0.0016371017372344</v>
          </cell>
        </row>
        <row r="47">
          <cell r="BC47">
            <v>1</v>
          </cell>
          <cell r="BD47">
            <v>0.0011486897553312</v>
          </cell>
        </row>
        <row r="48">
          <cell r="BC48">
            <v>2</v>
          </cell>
          <cell r="BD48">
            <v>0.00224071534878514</v>
          </cell>
        </row>
        <row r="49">
          <cell r="BC49">
            <v>1</v>
          </cell>
          <cell r="BD49">
            <v>0.00153686617932773</v>
          </cell>
        </row>
        <row r="50">
          <cell r="BC50">
            <v>2</v>
          </cell>
          <cell r="BD50">
            <v>0.00333535185515666</v>
          </cell>
        </row>
        <row r="51">
          <cell r="BC51">
            <v>2</v>
          </cell>
          <cell r="BD51">
            <v>0.00394748949795704</v>
          </cell>
        </row>
        <row r="52">
          <cell r="BC52">
            <v>2</v>
          </cell>
          <cell r="BD52">
            <v>0.00220506855250614</v>
          </cell>
        </row>
        <row r="53">
          <cell r="BC53">
            <v>1</v>
          </cell>
          <cell r="BD53">
            <v>0.00146061142033881</v>
          </cell>
        </row>
        <row r="54">
          <cell r="BC54">
            <v>1</v>
          </cell>
          <cell r="BD54">
            <v>0.001644245720331</v>
          </cell>
        </row>
        <row r="55">
          <cell r="BC55">
            <v>1</v>
          </cell>
          <cell r="BD55">
            <v>0.00113570627002764</v>
          </cell>
        </row>
        <row r="56">
          <cell r="BC56">
            <v>1</v>
          </cell>
          <cell r="BD56">
            <v>0.000412954147938772</v>
          </cell>
        </row>
        <row r="57">
          <cell r="BC57">
            <v>1</v>
          </cell>
          <cell r="BD57">
            <v>0.00214681097958449</v>
          </cell>
        </row>
        <row r="58">
          <cell r="BC58">
            <v>1</v>
          </cell>
          <cell r="BD58">
            <v>0.00118781204167439</v>
          </cell>
        </row>
        <row r="59">
          <cell r="BC59">
            <v>2</v>
          </cell>
          <cell r="BD59">
            <v>0.00203079589569623</v>
          </cell>
        </row>
        <row r="60">
          <cell r="BC60">
            <v>2</v>
          </cell>
          <cell r="BD60">
            <v>0.00168338559131685</v>
          </cell>
        </row>
        <row r="61">
          <cell r="BC61">
            <v>1</v>
          </cell>
          <cell r="BD61">
            <v>0.00145798780701361</v>
          </cell>
        </row>
        <row r="62">
          <cell r="BC62">
            <v>2</v>
          </cell>
          <cell r="BD62">
            <v>0.00171256378982417</v>
          </cell>
        </row>
        <row r="63">
          <cell r="BC63">
            <v>1</v>
          </cell>
          <cell r="BD63">
            <v>0.00146061142033881</v>
          </cell>
        </row>
        <row r="64">
          <cell r="BC64">
            <v>2</v>
          </cell>
          <cell r="BD64">
            <v>0.00314840408621439</v>
          </cell>
        </row>
        <row r="65">
          <cell r="BC65">
            <v>2</v>
          </cell>
          <cell r="BD65">
            <v>0.00168338559131685</v>
          </cell>
        </row>
        <row r="66">
          <cell r="BC66">
            <v>2</v>
          </cell>
          <cell r="BD66">
            <v>0.00256550131722954</v>
          </cell>
        </row>
        <row r="67">
          <cell r="BC67">
            <v>1</v>
          </cell>
          <cell r="BD67">
            <v>0.00137030143127559</v>
          </cell>
        </row>
        <row r="68">
          <cell r="BC68">
            <v>2</v>
          </cell>
          <cell r="BD68">
            <v>0.00275655205015057</v>
          </cell>
        </row>
        <row r="69">
          <cell r="BC69">
            <v>1</v>
          </cell>
          <cell r="BD69">
            <v>0.00161777753748926</v>
          </cell>
        </row>
        <row r="70">
          <cell r="BC70">
            <v>2</v>
          </cell>
          <cell r="BD70">
            <v>0.00275426155978504</v>
          </cell>
        </row>
        <row r="71">
          <cell r="BC71">
            <v>1</v>
          </cell>
          <cell r="BD71">
            <v>0.00104857944314925</v>
          </cell>
        </row>
        <row r="72">
          <cell r="BC72">
            <v>1</v>
          </cell>
          <cell r="BD72">
            <v>0.00140198802495404</v>
          </cell>
        </row>
        <row r="73">
          <cell r="BC73">
            <v>1</v>
          </cell>
          <cell r="BD73">
            <v>0.00118781204167439</v>
          </cell>
        </row>
        <row r="74">
          <cell r="BC74">
            <v>2</v>
          </cell>
          <cell r="BD74">
            <v>0.00286154703539732</v>
          </cell>
        </row>
        <row r="75">
          <cell r="BC75">
            <v>1</v>
          </cell>
          <cell r="BD75">
            <v>0.00127676208677175</v>
          </cell>
        </row>
        <row r="76">
          <cell r="BC76">
            <v>2</v>
          </cell>
          <cell r="BD76">
            <v>0.00165853667956869</v>
          </cell>
        </row>
        <row r="77">
          <cell r="BC77">
            <v>2</v>
          </cell>
          <cell r="BD77">
            <v>0.00411609708086639</v>
          </cell>
        </row>
        <row r="78">
          <cell r="BC78">
            <v>2</v>
          </cell>
          <cell r="BD78">
            <v>0.00278004061360842</v>
          </cell>
        </row>
        <row r="79">
          <cell r="BC79">
            <v>2</v>
          </cell>
          <cell r="BD79">
            <v>0.00314840408621439</v>
          </cell>
        </row>
        <row r="80">
          <cell r="BC80">
            <v>1</v>
          </cell>
          <cell r="BD80">
            <v>0.00186325508484361</v>
          </cell>
        </row>
        <row r="81">
          <cell r="BC81">
            <v>2</v>
          </cell>
          <cell r="BD81">
            <v>0.00352419446263533</v>
          </cell>
        </row>
        <row r="82">
          <cell r="BC82">
            <v>1</v>
          </cell>
          <cell r="BD82">
            <v>0.00137030143127559</v>
          </cell>
        </row>
        <row r="83">
          <cell r="BC83">
            <v>2</v>
          </cell>
          <cell r="BD83">
            <v>0.00306206100712274</v>
          </cell>
        </row>
        <row r="84">
          <cell r="BC84">
            <v>1</v>
          </cell>
          <cell r="BD84">
            <v>0.00140198802495404</v>
          </cell>
        </row>
        <row r="85">
          <cell r="BC85">
            <v>1</v>
          </cell>
          <cell r="BD85">
            <v>0.00113570627002764</v>
          </cell>
        </row>
        <row r="86">
          <cell r="BC86">
            <v>2</v>
          </cell>
          <cell r="BD86">
            <v>0.00286154703539732</v>
          </cell>
        </row>
        <row r="87">
          <cell r="BC87">
            <v>2</v>
          </cell>
          <cell r="BD87">
            <v>0.00267146325011113</v>
          </cell>
        </row>
        <row r="88">
          <cell r="BC88">
            <v>2</v>
          </cell>
          <cell r="BD88">
            <v>0.00341121652907556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5" refreshedVersion="5" minRefreshableVersion="3" refreshedDate="44619.534224537" refreshedBy="MI PC" recordCount="87">
  <cacheSource type="worksheet">
    <worksheetSource ref="A1:S88" sheet="Base_Datos_LE_Cuntitativa"/>
  </cacheSource>
  <cacheFields count="19">
    <cacheField name="PARCELA" numFmtId="0">
      <sharedItems containsSemiMixedTypes="0" containsString="0" containsNumber="1" containsInteger="1" minValue="0" maxValue="385" count="3">
        <n v="383"/>
        <n v="385"/>
        <n v="384"/>
      </sharedItems>
    </cacheField>
    <cacheField name="ARBOL" numFmtId="0">
      <sharedItems containsSemiMixedTypes="0" containsString="0" containsNumber="1" containsInteger="1" minValue="0" maxValue="36" count="36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</sharedItems>
    </cacheField>
    <cacheField name="CODIGO" numFmtId="0">
      <sharedItems containsSemiMixedTypes="0" containsString="0" containsNumber="1" containsInteger="1" minValue="0" maxValue="9271" count="87">
        <n v="9185"/>
        <n v="9186"/>
        <n v="9187"/>
        <n v="9188"/>
        <n v="9189"/>
        <n v="9190"/>
        <n v="9191"/>
        <n v="9192"/>
        <n v="9193"/>
        <n v="9194"/>
        <n v="9195"/>
        <n v="9196"/>
        <n v="9197"/>
        <n v="9198"/>
        <n v="9199"/>
        <n v="9200"/>
        <n v="9201"/>
        <n v="9202"/>
        <n v="9203"/>
        <n v="9204"/>
        <n v="9205"/>
        <n v="9206"/>
        <n v="9207"/>
        <n v="9208"/>
        <n v="9209"/>
        <n v="9210"/>
        <n v="9211"/>
        <n v="9212"/>
        <n v="9213"/>
        <n v="9214"/>
        <n v="9215"/>
        <n v="9216"/>
        <n v="9217"/>
        <n v="9218"/>
        <n v="9219"/>
        <n v="9220"/>
        <n v="9221"/>
        <n v="9222"/>
        <n v="9223"/>
        <n v="9224"/>
        <n v="9225"/>
        <n v="9226"/>
        <n v="9227"/>
        <n v="9228"/>
        <n v="9229"/>
        <n v="9230"/>
        <n v="9231"/>
        <n v="9232"/>
        <n v="9233"/>
        <n v="9234"/>
        <n v="9235"/>
        <n v="9236"/>
        <n v="9237"/>
        <n v="9238"/>
        <n v="9239"/>
        <n v="9240"/>
        <n v="9241"/>
        <n v="9242"/>
        <n v="9243"/>
        <n v="9244"/>
        <n v="9245"/>
        <n v="9246"/>
        <n v="9247"/>
        <n v="9248"/>
        <n v="9249"/>
        <n v="9250"/>
        <n v="9251"/>
        <n v="9252"/>
        <n v="9253"/>
        <n v="9254"/>
        <n v="9255"/>
        <n v="9256"/>
        <n v="9257"/>
        <n v="9258"/>
        <n v="9259"/>
        <n v="9260"/>
        <n v="9261"/>
        <n v="9262"/>
        <n v="9263"/>
        <n v="9264"/>
        <n v="9265"/>
        <n v="9266"/>
        <n v="9267"/>
        <n v="9268"/>
        <n v="9269"/>
        <n v="9270"/>
        <n v="9271"/>
      </sharedItems>
    </cacheField>
    <cacheField name="ESPECIE" numFmtId="0">
      <sharedItems count="1">
        <s v="Pinus oocarpa"/>
      </sharedItems>
    </cacheField>
    <cacheField name="DIAMETRO NORMAL" numFmtId="0">
      <sharedItems containsSemiMixedTypes="0" containsString="0" containsNumber="1" minValue="0" maxValue="47.5" count="72">
        <n v="27.4"/>
        <n v="36.1"/>
        <n v="23.5"/>
        <n v="32.5"/>
        <n v="42.5"/>
        <n v="28.3"/>
        <n v="31.6"/>
        <n v="37.4"/>
        <n v="24.1"/>
        <n v="29.8"/>
        <n v="26.7"/>
        <n v="39.7"/>
        <n v="47.5"/>
        <n v="38.3"/>
        <n v="26.1"/>
        <n v="30.3"/>
        <n v="30.1"/>
        <n v="23"/>
        <n v="38.1"/>
        <n v="30.5"/>
        <n v="24.4"/>
        <n v="35.9"/>
        <n v="28.8"/>
        <n v="31.5"/>
        <n v="26"/>
        <n v="28.5"/>
        <n v="21.5"/>
        <n v="23.8"/>
        <n v="22.6"/>
        <n v="23.1"/>
        <n v="30.7"/>
        <n v="25.2"/>
        <n v="27.2"/>
        <n v="21.1"/>
        <n v="31.2"/>
        <n v="28.2"/>
        <n v="21.4"/>
        <n v="20.5"/>
        <n v="22.2"/>
        <n v="21.2"/>
        <n v="21.7"/>
        <n v="21.9"/>
        <n v="39.5"/>
        <n v="39"/>
        <n v="24.3"/>
        <n v="28.1"/>
        <n v="24.9"/>
        <n v="19.7"/>
        <n v="23.7"/>
        <n v="23.9"/>
        <n v="25.4"/>
        <n v="32"/>
        <n v="22"/>
        <n v="21.8"/>
        <n v="20.2"/>
        <n v="24.8"/>
        <n v="22.5"/>
        <n v="23.6"/>
        <n v="13.5"/>
        <n v="43"/>
        <n v="19.1"/>
        <n v="25.3"/>
        <n v="25.7"/>
        <n v="17.6"/>
        <n v="21.6"/>
        <n v="18.5"/>
        <n v="18.2"/>
        <n v="24.6"/>
        <n v="26.2"/>
        <n v="25"/>
        <n v="17.7"/>
        <n v="27.1"/>
      </sharedItems>
      <fieldGroup base="4">
        <rangePr autoStart="0" autoEnd="0" startNum="10" endNum="50" groupInterval="10"/>
        <groupItems count="6">
          <s v="&lt;10"/>
          <s v="10-20"/>
          <s v="20-30"/>
          <s v="30-40"/>
          <s v="40-50"/>
          <s v="&gt;50"/>
        </groupItems>
      </fieldGroup>
    </cacheField>
    <cacheField name="ALTURA" numFmtId="176">
      <sharedItems containsSemiMixedTypes="0" containsString="0" containsNumber="1" minValue="0" maxValue="31.6496200684752" count="72">
        <n v="22.5264242480997"/>
        <n v="27.0989082930486"/>
        <n v="19.9803809835112"/>
        <n v="25.3569231613644"/>
        <n v="29.8052765870774"/>
        <n v="23.0623344446929"/>
        <n v="24.8912513736709"/>
        <n v="27.6855436207005"/>
        <n v="20.3984367391148"/>
        <n v="23.9187381812054"/>
        <n v="22.0972912415657"/>
        <n v="28.6751653943277"/>
        <n v="31.6496200684752"/>
        <n v="28.0798501785662"/>
        <n v="21.7204113821976"/>
        <n v="24.1946513689291"/>
        <n v="24.0848363980386"/>
        <n v="19.6237650885372"/>
        <n v="27.9930332263237"/>
        <n v="24.3037438676768"/>
        <n v="20.6035774997846"/>
        <n v="27.0067858338854"/>
        <n v="23.352744669587"/>
        <n v="24.8386934849794"/>
        <n v="21.6567567934722"/>
        <n v="23.1791095751875"/>
        <n v="18.5054537703856"/>
        <n v="20.1907262987931"/>
        <n v="19.3328453459058"/>
        <n v="19.6957044638451"/>
        <n v="24.4121233384636"/>
        <n v="21.1385271170872"/>
        <n v="22.404943851293"/>
        <n v="18.1940455572729"/>
        <n v="24.6800128482296"/>
        <n v="23.0036370382685"/>
        <n v="18.4281482690651"/>
        <n v="17.7156854620458"/>
        <n v="19.0367303341789"/>
        <n v="18.2724475945841"/>
        <n v="18.6589919043806"/>
        <n v="18.81112141179"/>
        <n v="28.5914177415631"/>
        <n v="28.3801792161218"/>
        <n v="20.5354788414457"/>
        <n v="22.9447311148649"/>
        <n v="20.9399379171505"/>
        <n v="17.0556182179061"/>
        <n v="20.1209072482755"/>
        <n v="20.260252606101"/>
        <n v="21.2696108036741"/>
        <n v="25.0998327402251"/>
        <n v="18.8866659615876"/>
        <n v="18.7352311191414"/>
        <n v="17.4712289462795"/>
        <n v="20.8732094568805"/>
        <n v="19.2593108573264"/>
        <n v="20.0507929789074"/>
        <n v="10.7888003640388"/>
        <n v="29.9992203184307"/>
        <n v="16.542731971842"/>
        <n v="21.2041984900525"/>
        <n v="21.4643136277053"/>
        <n v="15.1864995936954"/>
        <n v="18.5824005441916"/>
        <n v="16.0134742794215"/>
        <n v="15.7423728730801"/>
        <n v="20.7389415168032"/>
        <n v="21.7838225493392"/>
        <n v="21.0063989279645"/>
        <n v="15.280448853512"/>
        <n v="22.3438682757999"/>
      </sharedItems>
    </cacheField>
    <cacheField name="AREA BASAL" numFmtId="180">
      <sharedItems containsSemiMixedTypes="0" containsString="0" containsNumber="1" minValue="0" maxValue="0.177205460616549" count="72">
        <n v="0.0589645525152268"/>
        <n v="0.102353874052119"/>
        <n v="0.0433736135736241"/>
        <n v="0.0829576810088555"/>
        <n v="0.141862543263664"/>
        <n v="0.0629017535083382"/>
        <n v="0.0784267190042156"/>
        <n v="0.109858353503381"/>
        <n v="0.0456167107282872"/>
        <n v="0.069746498502347"/>
        <n v="0.0559902496704407"/>
        <n v="0.123785819134908"/>
        <n v="0.177205460616549"/>
        <n v="0.115209271190608"/>
        <n v="0.0535021082887976"/>
        <n v="0.0721066199833563"/>
        <n v="0.0711578590019722"/>
        <n v="0.041547562843725"/>
        <n v="0.114009182796937"/>
        <n v="0.0730616641500476"/>
        <n v="0.0467594650560305"/>
        <n v="0.101222900696827"/>
        <n v="0.065144065264838"/>
        <n v="0.0779311327631118"/>
        <n v="0.0530929158456675"/>
        <n v="0.0637939658219577"/>
        <n v="0.036305030103047"/>
        <n v="0.0444880935674851"/>
        <n v="0.0401149965936881"/>
        <n v="0.0419096313970512"/>
        <n v="0.0740229915020461"/>
        <n v="0.0498759249683915"/>
        <n v="0.0581068977207968"/>
        <n v="0.0349667116326178"/>
        <n v="0.0764537988177612"/>
        <n v="0.0624580035460187"/>
        <n v="0.0359680942909495"/>
        <n v="0.0330063578167778"/>
        <n v="0.0387075630848798"/>
        <n v="0.0352989350557349"/>
        <n v="0.0369836141162224"/>
        <n v="0.037668481314705"/>
        <n v="0.122541748444087"/>
        <n v="0.119459060652752"/>
        <n v="0.0463769761504559"/>
        <n v="0.0620158243800259"/>
        <n v="0.0486954715288052"/>
        <n v="0.0304805173232916"/>
        <n v="0.0441150294398713"/>
        <n v="0.0448627284914256"/>
        <n v="0.0506707479097498"/>
        <n v="0.0804247719318987"/>
        <n v="0.0380132711084365"/>
        <n v="0.0373252623173003"/>
        <n v="0.0320473866592695"/>
        <n v="0.0483051286415967"/>
        <n v="0.0397607820219958"/>
        <n v="0.0437435361085843"/>
        <n v="0.0143138815279185"/>
        <n v="0.145220120412188"/>
        <n v="0.0286521103989023"/>
        <n v="0.0502725510409073"/>
        <n v="0.0518747632942381"/>
        <n v="0.0243284935093994"/>
        <n v="0.0366435367114714"/>
        <n v="0.0268802521422777"/>
        <n v="0.0260155287643771"/>
        <n v="0.04752915525616"/>
        <n v="0.0539128715282544"/>
        <n v="0.0490873852123405"/>
        <n v="0.0246057390610787"/>
        <n v="0.057680426518072"/>
      </sharedItems>
    </cacheField>
    <cacheField name="TROZAS ASERRIO" numFmtId="1">
      <sharedItems containsSemiMixedTypes="0" containsString="0" containsNumber="1" containsInteger="1" minValue="0" maxValue="8" count="9">
        <n v="4"/>
        <n v="6"/>
        <n v="2"/>
        <n v="5"/>
        <n v="7"/>
        <n v="3"/>
        <n v="8"/>
        <n v="1"/>
        <n v="0"/>
      </sharedItems>
    </cacheField>
    <cacheField name="VOLUMEN ASERRIO" numFmtId="180">
      <sharedItems containsSemiMixedTypes="0" containsString="0" containsNumber="1" minValue="0" maxValue="1.99343544763829" count="70">
        <n v="0.407635503118056"/>
        <n v="0.941322827854259"/>
        <n v="0.174021083280708"/>
        <n v="0.681814708486128"/>
        <n v="1.47033276519003"/>
        <n v="0.441268800009807"/>
        <n v="0.636288834443159"/>
        <n v="1.02700803220922"/>
        <n v="0.257137651626807"/>
        <n v="0.469244426049989"/>
        <n v="0.307227862141129"/>
        <n v="1.12485873291816"/>
        <n v="1.99343544763829"/>
        <n v="1.02957456826528"/>
        <n v="0.290675388838742"/>
        <n v="0.488805480736735"/>
        <n v="0.480933501736062"/>
        <n v="0.165206917627636"/>
        <n v="1.01631276598152"/>
        <n v="0.496740942074011"/>
        <n v="0.265009515321803"/>
        <n v="0.928475171391732"/>
        <n v="0.431308708971196"/>
        <n v="0.631327135075471"/>
        <n v="0.287960753242138"/>
        <n v="0.448921857757901"/>
        <n v="0.152542895702379"/>
        <n v="0.24938332972106"/>
        <n v="0.15832184453104"/>
        <n v="0.166951239058679"/>
        <n v="0.504739948130372"/>
        <n v="0.266695461864223"/>
        <n v="0.400339927836952"/>
        <n v="0.145755373600014"/>
        <n v="0.616557923933496"/>
        <n v="0.437466720902452"/>
        <n v="0.150831166771309"/>
        <n v="0.0748319884898326"/>
        <n v="0.151583739270001"/>
        <n v="0.147437420297464"/>
        <n v="0.155996136527655"/>
        <n v="0.159489181449489"/>
        <n v="1.11098377367329"/>
        <n v="1.07668002133174"/>
        <n v="0.262372476952441"/>
        <n v="0.433680927768065"/>
        <n v="0.278391518485606"/>
        <n v="0.0679355089000626"/>
        <n v="0.246824609246977"/>
        <n v="0.251955067287626"/>
        <n v="0.271936636765279"/>
        <n v="0.656328971531449"/>
        <n v="0.161250664899518"/>
        <n v="0.157737676546653"/>
        <n v="0.0722046486043542"/>
        <n v="0.275688830789816"/>
        <n v="0.156623570268078"/>
        <n v="0.175811740173524"/>
        <n v="0"/>
        <n v="1.43595205781145"/>
        <n v="0.0712068688960382"/>
        <n v="0.2693097996932"/>
        <n v="0.279892252767405"/>
        <n v="0.154264547572902"/>
        <n v="0.0658258223457592"/>
        <n v="0.0632208358656461"/>
        <n v="0.27032291316459"/>
        <n v="0.293402609829911"/>
        <n v="0.281107376674678"/>
        <n v="0.396716416269269"/>
      </sharedItems>
    </cacheField>
    <cacheField name="TROZAS ESTIBA" numFmtId="1">
      <sharedItems containsSemiMixedTypes="0" containsString="0" containsNumber="1" containsInteger="1" minValue="0" maxValue="1" count="2">
        <n v="1"/>
        <n v="0"/>
      </sharedItems>
    </cacheField>
    <cacheField name="VOLUMEN ESTIBA" numFmtId="180">
      <sharedItems containsSemiMixedTypes="0" containsString="0" containsNumber="1" minValue="0" maxValue="0.0481638852970094" count="62">
        <n v="0.0398006990112573"/>
        <n v="0.0400417339501551"/>
        <n v="0.0475521505275132"/>
        <n v="0.0452449322723816"/>
        <n v="0.045715586184886"/>
        <n v="0.0448064344422121"/>
        <n v="0.040485725234947"/>
        <n v="0.0465033985590234"/>
        <n v="0.0414530199784181"/>
        <n v="0.0420874231496949"/>
        <n v="0.0464056538029456"/>
        <n v="0.0452536004208723"/>
        <n v="0.0416059634958834"/>
        <n v="0"/>
        <n v="0.0429185722729725"/>
        <n v="0.0448282159864875"/>
        <n v="0.0437228556623971"/>
        <n v="0.0445377469540068"/>
        <n v="0.0459455934448385"/>
        <n v="0.0431881646892045"/>
        <n v="0.0399717185581314"/>
        <n v="0.0423480156786182"/>
        <n v="0.0459523225356123"/>
        <n v="0.044596996250951"/>
        <n v="0.039745003077156"/>
        <n v="0.0421793618270834"/>
        <n v="0.0451347246739243"/>
        <n v="0.0470749546330655"/>
        <n v="0.0422280436901418"/>
        <n v="0.0442380388934423"/>
        <n v="0.0440003496856302"/>
        <n v="0.0428663099989143"/>
        <n v="0.0398682548171924"/>
        <n v="0.0428158771222504"/>
        <n v="0.0457991287265831"/>
        <n v="0.0470130722503864"/>
        <n v="0.0442767444850865"/>
        <n v="0.041879945452475"/>
        <n v="0.0426067756414721"/>
        <n v="0.043672682090778"/>
        <n v="0.0461400793834725"/>
        <n v="0.0421963024843561"/>
        <n v="0.0391817126328461"/>
        <n v="0.040311320815868"/>
        <n v="0.0389888830549487"/>
        <n v="0.0425713983309358"/>
        <n v="0.0431797820333114"/>
        <n v="0.0464046222064176"/>
        <n v="0.0451664200666725"/>
        <n v="0.0455437114895374"/>
        <n v="0.0415971503050976"/>
        <n v="0.0481638852970094"/>
        <n v="0.0426004140862399"/>
        <n v="0.0406546577499724"/>
        <n v="0.0417171677320085"/>
        <n v="0.0451965880057063"/>
        <n v="0.0428225843653944"/>
        <n v="0.0410583309862086"/>
        <n v="0.0443599467788995"/>
        <n v="0.0434921722114214"/>
        <n v="0.0467394336884954"/>
        <n v="0.0423210432537941"/>
      </sharedItems>
    </cacheField>
    <cacheField name="TROZAS DEPULPA" numFmtId="0">
      <sharedItems containsSemiMixedTypes="0" containsString="0" containsNumber="1" containsInteger="1" minValue="0" maxValue="5" count="4">
        <n v="4"/>
        <n v="3"/>
        <n v="5"/>
        <n v="2"/>
      </sharedItems>
    </cacheField>
    <cacheField name="VOLUMEN DE PULPA" numFmtId="180">
      <sharedItems containsSemiMixedTypes="0" containsString="0" containsNumber="1" minValue="0" maxValue="0.0478569745826285" count="72">
        <n v="0.030203709119983"/>
        <n v="0.0246759710991884"/>
        <n v="0.0465705574318648"/>
        <n v="0.0345364259157526"/>
        <n v="0.0277928655603966"/>
        <n v="0.0361134027165017"/>
        <n v="0.0265654007574484"/>
        <n v="0.0306549669734167"/>
        <n v="0.0340707344422864"/>
        <n v="0.0319356687327742"/>
        <n v="0.0391421416517939"/>
        <n v="0.0285220877102516"/>
        <n v="0.0185495865997072"/>
        <n v="0.0388327638339692"/>
        <n v="0.0348455310812498"/>
        <n v="0.0351204411157322"/>
        <n v="0.0338308731535909"/>
        <n v="0.0393106107578083"/>
        <n v="0.0375989716698188"/>
        <n v="0.0364309808141824"/>
        <n v="0.0362569431407833"/>
        <n v="0.0404743180774603"/>
        <n v="0.039595609362563"/>
        <n v="0.0260859796069499"/>
        <n v="0.0341508594463235"/>
        <n v="0.0374891656594298"/>
        <n v="0.0439723578752305"/>
        <n v="0.0319433353699431"/>
        <n v="0.036185830802473"/>
        <n v="0.0401087748779738"/>
        <n v="0.037762564314712"/>
        <n v="0.0453182869289338"/>
        <n v="0.0428909056989918"/>
        <n v="0.0377068111365763"/>
        <n v="0.0411840066173631"/>
        <n v="0.035434067725534"/>
        <n v="0.0401705620779465"/>
        <n v="0.0329692133608264"/>
        <n v="0.033170461242697"/>
        <n v="0.0385210906046539"/>
        <n v="0.0458976767921919"/>
        <n v="0.0478569745826285"/>
        <n v="0.0276183745317233"/>
        <n v="0.0254103308812051"/>
        <n v="0.0355216835998326"/>
        <n v="0.0347604234686578"/>
        <n v="0.0400307827427244"/>
        <n v="0.0394130483304637"/>
        <n v="0.0312472989972825"/>
        <n v="0.0326459236375451"/>
        <n v="0.0301113379548213"/>
        <n v="0.0314733701457919"/>
        <n v="0.0317041325096911"/>
        <n v="0.0468730867631884"/>
        <n v="0.0471962041041586"/>
        <n v="0.0392630367155005"/>
        <n v="0.0354216896169617"/>
        <n v="0.0475172433200553"/>
        <n v="0.0340839321307878"/>
        <n v="0.0300337724887619"/>
        <n v="0.0344189803764786"/>
        <n v="0.0462202602434753"/>
        <n v="0.0321035735800958"/>
        <n v="0.034419797170014"/>
        <n v="0.0449307616501859"/>
        <n v="0.045520170281124"/>
        <n v="0.0395745927765268"/>
        <n v="0.0377469949045292"/>
        <n v="0.0355463258773572"/>
        <n v="0.0408050004076572"/>
        <n v="0.0352614276724114"/>
        <n v="0.0421289300670886"/>
      </sharedItems>
    </cacheField>
    <cacheField name="TROZAS COMERCIALES" numFmtId="1">
      <sharedItems containsSemiMixedTypes="0" containsString="0" containsNumber="1" containsInteger="1" minValue="0" maxValue="11" count="8">
        <n v="9"/>
        <n v="10"/>
        <n v="8"/>
        <n v="11"/>
        <n v="7"/>
        <n v="6"/>
        <n v="4"/>
        <n v="5"/>
      </sharedItems>
    </cacheField>
    <cacheField name="VOLUMEN COMERCIAL" numFmtId="180">
      <sharedItems containsSemiMixedTypes="0" containsString="0" containsNumber="1" minValue="0" maxValue="2.05359099773388" count="72">
        <n v="0.477639911249296"/>
        <n v="1.0060405329036"/>
        <n v="0.268143791240086"/>
        <n v="0.761596066674262"/>
        <n v="1.54384121693531"/>
        <n v="0.522188637168521"/>
        <n v="0.703339960435554"/>
        <n v="1.10416639774166"/>
        <n v="0.332661406047512"/>
        <n v="0.543267517932458"/>
        <n v="0.392775657595869"/>
        <n v="1.19863442104928"/>
        <n v="2.05359099773388"/>
        <n v="1.06840733209925"/>
        <n v="0.368439492192964"/>
        <n v="0.568754137838955"/>
        <n v="0.55848723055205"/>
        <n v="0.249055275339451"/>
        <n v="1.05391173765134"/>
        <n v="0.579117516333032"/>
        <n v="0.344454623151791"/>
        <n v="0.968949489469192"/>
        <n v="0.470904318333759"/>
        <n v="0.697384833240552"/>
        <n v="0.36445962836708"/>
        <n v="0.532363345952943"/>
        <n v="0.241112249828561"/>
        <n v="0.321071668168159"/>
        <n v="0.236687037160596"/>
        <n v="0.252194738610577"/>
        <n v="0.58957746707815"/>
        <n v="0.312013748793157"/>
        <n v="0.443230833535944"/>
        <n v="0.225690228426732"/>
        <n v="0.657741930550859"/>
        <n v="0.517138827521428"/>
        <n v="0.235002078534886"/>
        <n v="0.150667511849573"/>
        <n v="0.22462245532989"/>
        <n v="0.228774388024368"/>
        <n v="0.24769294204643"/>
        <n v="0.254359228282504"/>
        <n v="1.1828788926901"/>
        <n v="1.14397029766542"/>
        <n v="0.340500936193746"/>
        <n v="0.512114033327501"/>
        <n v="0.364562380611803"/>
        <n v="0.149544859714882"/>
        <n v="0.317253620877106"/>
        <n v="0.324912311741039"/>
        <n v="0.341036857775049"/>
        <n v="0.730373740008177"/>
        <n v="0.236134579442521"/>
        <n v="0.251015385516259"/>
        <n v="0.164567272775185"/>
        <n v="0.360495578994854"/>
        <n v="0.233642410190137"/>
        <n v="0.271492868790589"/>
        <n v="0.0340839321307878"/>
        <n v="1.46598583030021"/>
        <n v="0.148226263358757"/>
        <n v="0.315530059936675"/>
        <n v="0.352650484097473"/>
        <n v="0.0761369649020225"/>
        <n v="0.244391897228794"/>
        <n v="0.154168576992278"/>
        <n v="0.143853759628382"/>
        <n v="0.352429854848019"/>
        <n v="0.37244110791869"/>
        <n v="0.368651810770831"/>
        <n v="0.0775824709262055"/>
        <n v="0.438845346336358"/>
      </sharedItems>
    </cacheField>
    <cacheField name="TROZAS NO COMERCIALES" numFmtId="0">
      <sharedItems containsSemiMixedTypes="0" containsString="0" containsNumber="1" containsInteger="1" minValue="0" maxValue="2" count="3">
        <n v="1"/>
        <n v="2"/>
        <n v="0"/>
      </sharedItems>
    </cacheField>
    <cacheField name="VOLUMEN NO COMERCIAL" numFmtId="180">
      <sharedItems containsSemiMixedTypes="0" containsString="0" containsNumber="1" minValue="0" maxValue="0.00411609708086639" count="72">
        <n v="0.000913559915330237"/>
        <n v="0.00145800019215111"/>
        <n v="0.00128096677388609"/>
        <n v="0.000854017396954137"/>
        <n v="0.00111525364894329"/>
        <n v="0.00172181630473784"/>
        <n v="0.00261204220233841"/>
        <n v="0.00275259866523355"/>
        <n v="0.00188946751209509"/>
        <n v="0.000854488168454879"/>
        <n v="0.00267146325011113"/>
        <n v="0.00183631139858332"/>
        <n v="0"/>
        <n v="0.000486686335662383"/>
        <n v="0.00176917342647984"/>
        <n v="0.00130046979699458"/>
        <n v="0.00112013850669829"/>
        <n v="0.00349661566123442"/>
        <n v="0.000301915188395537"/>
        <n v="0.00148350622716248"/>
        <n v="0.00241878456419082"/>
        <n v="0.00126802134585955"/>
        <n v="0.00220506855250614"/>
        <n v="0.00244254190343657"/>
        <n v="0.00167602253634318"/>
        <n v="0.00191002977224435"/>
        <n v="0.00118781204167439"/>
        <n v="0.00155191905345931"/>
        <n v="0.00274759223358221"/>
        <n v="0.00368926993742808"/>
        <n v="0.00166934570271387"/>
        <n v="0.000962235471728803"/>
        <n v="0.00360029712589982"/>
        <n v="0.00335973886964205"/>
        <n v="0.00214681097958449"/>
        <n v="0.00162894019241393"/>
        <n v="0.00395185069403936"/>
        <n v="0.0022417620361388"/>
        <n v="0.00203079589569623"/>
        <n v="0.00355453172526467"/>
        <n v="0.00136681123906624"/>
        <n v="0.00155031864351593"/>
        <n v="0.0016371017372344"/>
        <n v="0.0011486897553312"/>
        <n v="0.00224071534878514"/>
        <n v="0.00153686617932773"/>
        <n v="0.00333535185515666"/>
        <n v="0.00394748949795704"/>
        <n v="0.00146061142033881"/>
        <n v="0.001644245720331"/>
        <n v="0.00113570627002764"/>
        <n v="0.000412954147938772"/>
        <n v="0.00168338559131685"/>
        <n v="0.00145798780701361"/>
        <n v="0.00171256378982417"/>
        <n v="0.00314840408621439"/>
        <n v="0.00256550131722954"/>
        <n v="0.00137030143127559"/>
        <n v="0.00275655205015057"/>
        <n v="0.00161777753748926"/>
        <n v="0.00275426155978504"/>
        <n v="0.00104857944314925"/>
        <n v="0.00140198802495404"/>
        <n v="0.00286154703539732"/>
        <n v="0.00127676208677175"/>
        <n v="0.00165853667956869"/>
        <n v="0.00411609708086639"/>
        <n v="0.00278004061360842"/>
        <n v="0.00186325508484361"/>
        <n v="0.00352419446263533"/>
        <n v="0.00306206100712274"/>
        <n v="0.00341121652907556"/>
      </sharedItems>
    </cacheField>
    <cacheField name="TOTAL DE TROZAS" numFmtId="0">
      <sharedItems containsSemiMixedTypes="0" containsString="0" containsNumber="1" containsInteger="1" minValue="0" maxValue="12" count="7">
        <n v="10"/>
        <n v="11"/>
        <n v="9"/>
        <n v="12"/>
        <n v="8"/>
        <n v="6"/>
        <n v="7"/>
      </sharedItems>
    </cacheField>
    <cacheField name="TOTAL DE VOLUMEN " numFmtId="180">
      <sharedItems containsSemiMixedTypes="0" containsString="0" containsNumber="1" minValue="0" maxValue="2.05359099773388" count="72">
        <n v="0.478553471164627"/>
        <n v="1.00749853309575"/>
        <n v="0.269424758013972"/>
        <n v="0.762450084071216"/>
        <n v="1.54495647058426"/>
        <n v="0.523910453473259"/>
        <n v="0.705952002637893"/>
        <n v="1.10691899640689"/>
        <n v="0.334550873559607"/>
        <n v="0.544122006100913"/>
        <n v="0.39544712084598"/>
        <n v="1.20047073244787"/>
        <n v="2.05359099773388"/>
        <n v="1.06889401843491"/>
        <n v="0.370208665619444"/>
        <n v="0.570054607635949"/>
        <n v="0.559607369058748"/>
        <n v="0.252551891000686"/>
        <n v="1.05421365283973"/>
        <n v="0.580601022560194"/>
        <n v="0.346873407715982"/>
        <n v="0.970217510815052"/>
        <n v="0.473109386886265"/>
        <n v="0.699827375143989"/>
        <n v="0.366135650903423"/>
        <n v="0.534273375725187"/>
        <n v="0.242300061870235"/>
        <n v="0.322623587221618"/>
        <n v="0.239434629394179"/>
        <n v="0.255884008548005"/>
        <n v="0.591246812780864"/>
        <n v="0.312975984264886"/>
        <n v="0.446831130661844"/>
        <n v="0.229049967296374"/>
        <n v="0.659888741530444"/>
        <n v="0.518767767713842"/>
        <n v="0.238953929228925"/>
        <n v="0.152909273885712"/>
        <n v="0.226653251225587"/>
        <n v="0.232328919749633"/>
        <n v="0.249059753285496"/>
        <n v="0.25590954692602"/>
        <n v="1.18451599442733"/>
        <n v="1.14511898742075"/>
        <n v="0.342741651542531"/>
        <n v="0.513650899506829"/>
        <n v="0.36789773246696"/>
        <n v="0.153492349212839"/>
        <n v="0.318714232297444"/>
        <n v="0.32655655746137"/>
        <n v="0.342172564045077"/>
        <n v="0.730786694156115"/>
        <n v="0.237817965033837"/>
        <n v="0.252473373323273"/>
        <n v="0.166279836565009"/>
        <n v="0.363643983081068"/>
        <n v="0.236207911507367"/>
        <n v="0.272863170221864"/>
        <n v="0.0368404841809384"/>
        <n v="1.4676036078377"/>
        <n v="0.150980524918542"/>
        <n v="0.316578639379825"/>
        <n v="0.354052472122427"/>
        <n v="0.0789985119374198"/>
        <n v="0.245668659315566"/>
        <n v="0.155827113671846"/>
        <n v="0.147969856709248"/>
        <n v="0.355209895461627"/>
        <n v="0.374304363003533"/>
        <n v="0.372176005233466"/>
        <n v="0.0806445319333282"/>
        <n v="0.442256562865433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1"/>
    <x v="1"/>
    <x v="0"/>
    <x v="1"/>
    <x v="1"/>
    <x v="1"/>
    <x v="1"/>
    <x v="1"/>
    <x v="0"/>
    <x v="1"/>
    <x v="1"/>
    <x v="1"/>
    <x v="1"/>
    <x v="1"/>
    <x v="0"/>
    <x v="1"/>
    <x v="1"/>
    <x v="1"/>
  </r>
  <r>
    <x v="0"/>
    <x v="2"/>
    <x v="2"/>
    <x v="0"/>
    <x v="2"/>
    <x v="2"/>
    <x v="2"/>
    <x v="2"/>
    <x v="2"/>
    <x v="0"/>
    <x v="2"/>
    <x v="2"/>
    <x v="2"/>
    <x v="2"/>
    <x v="2"/>
    <x v="0"/>
    <x v="2"/>
    <x v="2"/>
    <x v="2"/>
  </r>
  <r>
    <x v="0"/>
    <x v="3"/>
    <x v="3"/>
    <x v="0"/>
    <x v="3"/>
    <x v="3"/>
    <x v="3"/>
    <x v="3"/>
    <x v="3"/>
    <x v="0"/>
    <x v="3"/>
    <x v="0"/>
    <x v="3"/>
    <x v="1"/>
    <x v="3"/>
    <x v="0"/>
    <x v="3"/>
    <x v="1"/>
    <x v="3"/>
  </r>
  <r>
    <x v="0"/>
    <x v="4"/>
    <x v="4"/>
    <x v="0"/>
    <x v="4"/>
    <x v="4"/>
    <x v="4"/>
    <x v="4"/>
    <x v="4"/>
    <x v="0"/>
    <x v="4"/>
    <x v="1"/>
    <x v="4"/>
    <x v="3"/>
    <x v="4"/>
    <x v="0"/>
    <x v="4"/>
    <x v="3"/>
    <x v="4"/>
  </r>
  <r>
    <x v="0"/>
    <x v="5"/>
    <x v="5"/>
    <x v="0"/>
    <x v="5"/>
    <x v="5"/>
    <x v="5"/>
    <x v="0"/>
    <x v="5"/>
    <x v="0"/>
    <x v="5"/>
    <x v="0"/>
    <x v="5"/>
    <x v="0"/>
    <x v="5"/>
    <x v="0"/>
    <x v="5"/>
    <x v="0"/>
    <x v="5"/>
  </r>
  <r>
    <x v="0"/>
    <x v="6"/>
    <x v="6"/>
    <x v="0"/>
    <x v="6"/>
    <x v="6"/>
    <x v="6"/>
    <x v="3"/>
    <x v="6"/>
    <x v="0"/>
    <x v="6"/>
    <x v="1"/>
    <x v="6"/>
    <x v="0"/>
    <x v="6"/>
    <x v="1"/>
    <x v="6"/>
    <x v="1"/>
    <x v="6"/>
  </r>
  <r>
    <x v="0"/>
    <x v="7"/>
    <x v="7"/>
    <x v="0"/>
    <x v="7"/>
    <x v="7"/>
    <x v="7"/>
    <x v="1"/>
    <x v="7"/>
    <x v="0"/>
    <x v="7"/>
    <x v="1"/>
    <x v="7"/>
    <x v="1"/>
    <x v="7"/>
    <x v="0"/>
    <x v="7"/>
    <x v="1"/>
    <x v="7"/>
  </r>
  <r>
    <x v="0"/>
    <x v="8"/>
    <x v="8"/>
    <x v="0"/>
    <x v="8"/>
    <x v="8"/>
    <x v="8"/>
    <x v="5"/>
    <x v="8"/>
    <x v="0"/>
    <x v="8"/>
    <x v="0"/>
    <x v="8"/>
    <x v="2"/>
    <x v="8"/>
    <x v="1"/>
    <x v="8"/>
    <x v="0"/>
    <x v="8"/>
  </r>
  <r>
    <x v="0"/>
    <x v="9"/>
    <x v="9"/>
    <x v="0"/>
    <x v="9"/>
    <x v="9"/>
    <x v="9"/>
    <x v="0"/>
    <x v="9"/>
    <x v="0"/>
    <x v="9"/>
    <x v="0"/>
    <x v="9"/>
    <x v="0"/>
    <x v="9"/>
    <x v="0"/>
    <x v="9"/>
    <x v="0"/>
    <x v="9"/>
  </r>
  <r>
    <x v="0"/>
    <x v="10"/>
    <x v="10"/>
    <x v="0"/>
    <x v="10"/>
    <x v="10"/>
    <x v="10"/>
    <x v="5"/>
    <x v="10"/>
    <x v="0"/>
    <x v="10"/>
    <x v="0"/>
    <x v="10"/>
    <x v="2"/>
    <x v="10"/>
    <x v="1"/>
    <x v="10"/>
    <x v="0"/>
    <x v="10"/>
  </r>
  <r>
    <x v="0"/>
    <x v="11"/>
    <x v="11"/>
    <x v="0"/>
    <x v="11"/>
    <x v="11"/>
    <x v="11"/>
    <x v="1"/>
    <x v="11"/>
    <x v="0"/>
    <x v="11"/>
    <x v="1"/>
    <x v="11"/>
    <x v="1"/>
    <x v="11"/>
    <x v="0"/>
    <x v="11"/>
    <x v="1"/>
    <x v="11"/>
  </r>
  <r>
    <x v="0"/>
    <x v="12"/>
    <x v="12"/>
    <x v="0"/>
    <x v="12"/>
    <x v="12"/>
    <x v="12"/>
    <x v="6"/>
    <x v="12"/>
    <x v="0"/>
    <x v="12"/>
    <x v="3"/>
    <x v="12"/>
    <x v="3"/>
    <x v="12"/>
    <x v="2"/>
    <x v="12"/>
    <x v="1"/>
    <x v="12"/>
  </r>
  <r>
    <x v="0"/>
    <x v="13"/>
    <x v="13"/>
    <x v="0"/>
    <x v="13"/>
    <x v="13"/>
    <x v="13"/>
    <x v="1"/>
    <x v="13"/>
    <x v="1"/>
    <x v="13"/>
    <x v="0"/>
    <x v="13"/>
    <x v="1"/>
    <x v="13"/>
    <x v="0"/>
    <x v="13"/>
    <x v="1"/>
    <x v="13"/>
  </r>
  <r>
    <x v="0"/>
    <x v="14"/>
    <x v="14"/>
    <x v="0"/>
    <x v="14"/>
    <x v="14"/>
    <x v="14"/>
    <x v="5"/>
    <x v="14"/>
    <x v="0"/>
    <x v="14"/>
    <x v="0"/>
    <x v="14"/>
    <x v="2"/>
    <x v="14"/>
    <x v="0"/>
    <x v="14"/>
    <x v="2"/>
    <x v="14"/>
  </r>
  <r>
    <x v="0"/>
    <x v="15"/>
    <x v="15"/>
    <x v="0"/>
    <x v="15"/>
    <x v="15"/>
    <x v="15"/>
    <x v="0"/>
    <x v="15"/>
    <x v="0"/>
    <x v="15"/>
    <x v="0"/>
    <x v="15"/>
    <x v="0"/>
    <x v="15"/>
    <x v="0"/>
    <x v="15"/>
    <x v="0"/>
    <x v="15"/>
  </r>
  <r>
    <x v="0"/>
    <x v="16"/>
    <x v="16"/>
    <x v="0"/>
    <x v="16"/>
    <x v="16"/>
    <x v="16"/>
    <x v="0"/>
    <x v="16"/>
    <x v="0"/>
    <x v="16"/>
    <x v="0"/>
    <x v="16"/>
    <x v="0"/>
    <x v="16"/>
    <x v="0"/>
    <x v="16"/>
    <x v="0"/>
    <x v="16"/>
  </r>
  <r>
    <x v="1"/>
    <x v="0"/>
    <x v="17"/>
    <x v="0"/>
    <x v="17"/>
    <x v="17"/>
    <x v="17"/>
    <x v="2"/>
    <x v="17"/>
    <x v="0"/>
    <x v="17"/>
    <x v="0"/>
    <x v="17"/>
    <x v="4"/>
    <x v="17"/>
    <x v="1"/>
    <x v="17"/>
    <x v="2"/>
    <x v="17"/>
  </r>
  <r>
    <x v="1"/>
    <x v="1"/>
    <x v="18"/>
    <x v="0"/>
    <x v="18"/>
    <x v="18"/>
    <x v="18"/>
    <x v="1"/>
    <x v="18"/>
    <x v="1"/>
    <x v="13"/>
    <x v="0"/>
    <x v="18"/>
    <x v="1"/>
    <x v="18"/>
    <x v="0"/>
    <x v="18"/>
    <x v="1"/>
    <x v="18"/>
  </r>
  <r>
    <x v="1"/>
    <x v="2"/>
    <x v="19"/>
    <x v="0"/>
    <x v="19"/>
    <x v="19"/>
    <x v="19"/>
    <x v="0"/>
    <x v="19"/>
    <x v="0"/>
    <x v="18"/>
    <x v="0"/>
    <x v="19"/>
    <x v="0"/>
    <x v="19"/>
    <x v="0"/>
    <x v="19"/>
    <x v="0"/>
    <x v="19"/>
  </r>
  <r>
    <x v="1"/>
    <x v="3"/>
    <x v="20"/>
    <x v="0"/>
    <x v="20"/>
    <x v="20"/>
    <x v="20"/>
    <x v="5"/>
    <x v="20"/>
    <x v="0"/>
    <x v="19"/>
    <x v="0"/>
    <x v="20"/>
    <x v="2"/>
    <x v="20"/>
    <x v="1"/>
    <x v="20"/>
    <x v="0"/>
    <x v="20"/>
  </r>
  <r>
    <x v="1"/>
    <x v="4"/>
    <x v="21"/>
    <x v="0"/>
    <x v="9"/>
    <x v="9"/>
    <x v="9"/>
    <x v="0"/>
    <x v="9"/>
    <x v="0"/>
    <x v="9"/>
    <x v="0"/>
    <x v="9"/>
    <x v="0"/>
    <x v="9"/>
    <x v="0"/>
    <x v="9"/>
    <x v="0"/>
    <x v="9"/>
  </r>
  <r>
    <x v="1"/>
    <x v="5"/>
    <x v="22"/>
    <x v="0"/>
    <x v="21"/>
    <x v="21"/>
    <x v="21"/>
    <x v="1"/>
    <x v="21"/>
    <x v="1"/>
    <x v="13"/>
    <x v="0"/>
    <x v="21"/>
    <x v="1"/>
    <x v="21"/>
    <x v="0"/>
    <x v="21"/>
    <x v="1"/>
    <x v="21"/>
  </r>
  <r>
    <x v="1"/>
    <x v="6"/>
    <x v="23"/>
    <x v="0"/>
    <x v="22"/>
    <x v="22"/>
    <x v="22"/>
    <x v="0"/>
    <x v="22"/>
    <x v="1"/>
    <x v="13"/>
    <x v="0"/>
    <x v="22"/>
    <x v="2"/>
    <x v="22"/>
    <x v="1"/>
    <x v="22"/>
    <x v="0"/>
    <x v="22"/>
  </r>
  <r>
    <x v="1"/>
    <x v="7"/>
    <x v="24"/>
    <x v="0"/>
    <x v="23"/>
    <x v="23"/>
    <x v="23"/>
    <x v="3"/>
    <x v="23"/>
    <x v="0"/>
    <x v="20"/>
    <x v="1"/>
    <x v="23"/>
    <x v="0"/>
    <x v="23"/>
    <x v="0"/>
    <x v="23"/>
    <x v="0"/>
    <x v="23"/>
  </r>
  <r>
    <x v="1"/>
    <x v="8"/>
    <x v="25"/>
    <x v="0"/>
    <x v="24"/>
    <x v="24"/>
    <x v="24"/>
    <x v="5"/>
    <x v="24"/>
    <x v="0"/>
    <x v="21"/>
    <x v="0"/>
    <x v="24"/>
    <x v="2"/>
    <x v="24"/>
    <x v="0"/>
    <x v="24"/>
    <x v="2"/>
    <x v="24"/>
  </r>
  <r>
    <x v="1"/>
    <x v="9"/>
    <x v="26"/>
    <x v="0"/>
    <x v="25"/>
    <x v="25"/>
    <x v="25"/>
    <x v="0"/>
    <x v="25"/>
    <x v="0"/>
    <x v="22"/>
    <x v="0"/>
    <x v="25"/>
    <x v="0"/>
    <x v="25"/>
    <x v="0"/>
    <x v="25"/>
    <x v="0"/>
    <x v="25"/>
  </r>
  <r>
    <x v="1"/>
    <x v="10"/>
    <x v="27"/>
    <x v="0"/>
    <x v="26"/>
    <x v="26"/>
    <x v="26"/>
    <x v="2"/>
    <x v="26"/>
    <x v="0"/>
    <x v="23"/>
    <x v="2"/>
    <x v="26"/>
    <x v="2"/>
    <x v="26"/>
    <x v="0"/>
    <x v="26"/>
    <x v="2"/>
    <x v="26"/>
  </r>
  <r>
    <x v="1"/>
    <x v="11"/>
    <x v="28"/>
    <x v="0"/>
    <x v="27"/>
    <x v="27"/>
    <x v="27"/>
    <x v="5"/>
    <x v="27"/>
    <x v="0"/>
    <x v="24"/>
    <x v="0"/>
    <x v="27"/>
    <x v="2"/>
    <x v="27"/>
    <x v="0"/>
    <x v="27"/>
    <x v="2"/>
    <x v="27"/>
  </r>
  <r>
    <x v="1"/>
    <x v="12"/>
    <x v="29"/>
    <x v="0"/>
    <x v="28"/>
    <x v="28"/>
    <x v="28"/>
    <x v="2"/>
    <x v="28"/>
    <x v="0"/>
    <x v="25"/>
    <x v="0"/>
    <x v="28"/>
    <x v="4"/>
    <x v="28"/>
    <x v="1"/>
    <x v="28"/>
    <x v="2"/>
    <x v="28"/>
  </r>
  <r>
    <x v="1"/>
    <x v="13"/>
    <x v="30"/>
    <x v="0"/>
    <x v="29"/>
    <x v="29"/>
    <x v="29"/>
    <x v="2"/>
    <x v="29"/>
    <x v="0"/>
    <x v="26"/>
    <x v="0"/>
    <x v="29"/>
    <x v="4"/>
    <x v="29"/>
    <x v="1"/>
    <x v="29"/>
    <x v="2"/>
    <x v="29"/>
  </r>
  <r>
    <x v="1"/>
    <x v="14"/>
    <x v="31"/>
    <x v="0"/>
    <x v="30"/>
    <x v="30"/>
    <x v="30"/>
    <x v="0"/>
    <x v="30"/>
    <x v="0"/>
    <x v="27"/>
    <x v="0"/>
    <x v="30"/>
    <x v="0"/>
    <x v="30"/>
    <x v="0"/>
    <x v="30"/>
    <x v="0"/>
    <x v="30"/>
  </r>
  <r>
    <x v="1"/>
    <x v="15"/>
    <x v="32"/>
    <x v="0"/>
    <x v="31"/>
    <x v="31"/>
    <x v="31"/>
    <x v="5"/>
    <x v="31"/>
    <x v="1"/>
    <x v="13"/>
    <x v="2"/>
    <x v="31"/>
    <x v="2"/>
    <x v="31"/>
    <x v="0"/>
    <x v="31"/>
    <x v="2"/>
    <x v="31"/>
  </r>
  <r>
    <x v="1"/>
    <x v="16"/>
    <x v="33"/>
    <x v="0"/>
    <x v="32"/>
    <x v="32"/>
    <x v="32"/>
    <x v="0"/>
    <x v="32"/>
    <x v="1"/>
    <x v="13"/>
    <x v="0"/>
    <x v="32"/>
    <x v="2"/>
    <x v="32"/>
    <x v="1"/>
    <x v="32"/>
    <x v="0"/>
    <x v="32"/>
  </r>
  <r>
    <x v="1"/>
    <x v="17"/>
    <x v="34"/>
    <x v="0"/>
    <x v="5"/>
    <x v="5"/>
    <x v="5"/>
    <x v="0"/>
    <x v="5"/>
    <x v="0"/>
    <x v="5"/>
    <x v="0"/>
    <x v="5"/>
    <x v="0"/>
    <x v="5"/>
    <x v="0"/>
    <x v="5"/>
    <x v="0"/>
    <x v="5"/>
  </r>
  <r>
    <x v="1"/>
    <x v="18"/>
    <x v="35"/>
    <x v="0"/>
    <x v="33"/>
    <x v="33"/>
    <x v="33"/>
    <x v="2"/>
    <x v="33"/>
    <x v="0"/>
    <x v="28"/>
    <x v="0"/>
    <x v="33"/>
    <x v="4"/>
    <x v="33"/>
    <x v="1"/>
    <x v="33"/>
    <x v="2"/>
    <x v="33"/>
  </r>
  <r>
    <x v="1"/>
    <x v="19"/>
    <x v="36"/>
    <x v="0"/>
    <x v="34"/>
    <x v="34"/>
    <x v="34"/>
    <x v="3"/>
    <x v="34"/>
    <x v="1"/>
    <x v="13"/>
    <x v="0"/>
    <x v="34"/>
    <x v="0"/>
    <x v="34"/>
    <x v="0"/>
    <x v="34"/>
    <x v="0"/>
    <x v="34"/>
  </r>
  <r>
    <x v="1"/>
    <x v="20"/>
    <x v="37"/>
    <x v="0"/>
    <x v="35"/>
    <x v="35"/>
    <x v="35"/>
    <x v="0"/>
    <x v="35"/>
    <x v="0"/>
    <x v="29"/>
    <x v="0"/>
    <x v="35"/>
    <x v="0"/>
    <x v="35"/>
    <x v="0"/>
    <x v="35"/>
    <x v="0"/>
    <x v="35"/>
  </r>
  <r>
    <x v="1"/>
    <x v="21"/>
    <x v="38"/>
    <x v="0"/>
    <x v="36"/>
    <x v="36"/>
    <x v="36"/>
    <x v="2"/>
    <x v="36"/>
    <x v="0"/>
    <x v="30"/>
    <x v="0"/>
    <x v="36"/>
    <x v="4"/>
    <x v="36"/>
    <x v="1"/>
    <x v="36"/>
    <x v="2"/>
    <x v="36"/>
  </r>
  <r>
    <x v="1"/>
    <x v="22"/>
    <x v="39"/>
    <x v="0"/>
    <x v="37"/>
    <x v="37"/>
    <x v="37"/>
    <x v="7"/>
    <x v="37"/>
    <x v="0"/>
    <x v="31"/>
    <x v="0"/>
    <x v="37"/>
    <x v="5"/>
    <x v="37"/>
    <x v="1"/>
    <x v="37"/>
    <x v="4"/>
    <x v="37"/>
  </r>
  <r>
    <x v="1"/>
    <x v="23"/>
    <x v="40"/>
    <x v="0"/>
    <x v="38"/>
    <x v="38"/>
    <x v="38"/>
    <x v="2"/>
    <x v="38"/>
    <x v="0"/>
    <x v="32"/>
    <x v="0"/>
    <x v="38"/>
    <x v="4"/>
    <x v="38"/>
    <x v="1"/>
    <x v="38"/>
    <x v="2"/>
    <x v="38"/>
  </r>
  <r>
    <x v="1"/>
    <x v="24"/>
    <x v="41"/>
    <x v="0"/>
    <x v="39"/>
    <x v="39"/>
    <x v="39"/>
    <x v="2"/>
    <x v="39"/>
    <x v="0"/>
    <x v="33"/>
    <x v="0"/>
    <x v="39"/>
    <x v="4"/>
    <x v="39"/>
    <x v="1"/>
    <x v="39"/>
    <x v="2"/>
    <x v="39"/>
  </r>
  <r>
    <x v="1"/>
    <x v="25"/>
    <x v="42"/>
    <x v="0"/>
    <x v="40"/>
    <x v="40"/>
    <x v="40"/>
    <x v="2"/>
    <x v="40"/>
    <x v="0"/>
    <x v="34"/>
    <x v="2"/>
    <x v="40"/>
    <x v="2"/>
    <x v="40"/>
    <x v="0"/>
    <x v="40"/>
    <x v="2"/>
    <x v="40"/>
  </r>
  <r>
    <x v="1"/>
    <x v="26"/>
    <x v="43"/>
    <x v="0"/>
    <x v="41"/>
    <x v="41"/>
    <x v="41"/>
    <x v="2"/>
    <x v="41"/>
    <x v="0"/>
    <x v="35"/>
    <x v="2"/>
    <x v="41"/>
    <x v="2"/>
    <x v="41"/>
    <x v="0"/>
    <x v="41"/>
    <x v="2"/>
    <x v="41"/>
  </r>
  <r>
    <x v="1"/>
    <x v="27"/>
    <x v="44"/>
    <x v="0"/>
    <x v="42"/>
    <x v="42"/>
    <x v="42"/>
    <x v="1"/>
    <x v="42"/>
    <x v="0"/>
    <x v="36"/>
    <x v="1"/>
    <x v="42"/>
    <x v="1"/>
    <x v="42"/>
    <x v="0"/>
    <x v="42"/>
    <x v="1"/>
    <x v="42"/>
  </r>
  <r>
    <x v="1"/>
    <x v="28"/>
    <x v="45"/>
    <x v="0"/>
    <x v="43"/>
    <x v="43"/>
    <x v="43"/>
    <x v="1"/>
    <x v="43"/>
    <x v="0"/>
    <x v="37"/>
    <x v="1"/>
    <x v="43"/>
    <x v="1"/>
    <x v="43"/>
    <x v="0"/>
    <x v="43"/>
    <x v="1"/>
    <x v="43"/>
  </r>
  <r>
    <x v="1"/>
    <x v="29"/>
    <x v="46"/>
    <x v="0"/>
    <x v="44"/>
    <x v="44"/>
    <x v="44"/>
    <x v="5"/>
    <x v="44"/>
    <x v="0"/>
    <x v="38"/>
    <x v="0"/>
    <x v="44"/>
    <x v="2"/>
    <x v="44"/>
    <x v="1"/>
    <x v="44"/>
    <x v="0"/>
    <x v="44"/>
  </r>
  <r>
    <x v="1"/>
    <x v="30"/>
    <x v="47"/>
    <x v="0"/>
    <x v="45"/>
    <x v="45"/>
    <x v="45"/>
    <x v="0"/>
    <x v="45"/>
    <x v="0"/>
    <x v="39"/>
    <x v="0"/>
    <x v="45"/>
    <x v="0"/>
    <x v="45"/>
    <x v="0"/>
    <x v="45"/>
    <x v="0"/>
    <x v="45"/>
  </r>
  <r>
    <x v="1"/>
    <x v="31"/>
    <x v="48"/>
    <x v="0"/>
    <x v="46"/>
    <x v="46"/>
    <x v="46"/>
    <x v="5"/>
    <x v="46"/>
    <x v="0"/>
    <x v="40"/>
    <x v="0"/>
    <x v="46"/>
    <x v="2"/>
    <x v="46"/>
    <x v="1"/>
    <x v="46"/>
    <x v="0"/>
    <x v="46"/>
  </r>
  <r>
    <x v="1"/>
    <x v="32"/>
    <x v="49"/>
    <x v="0"/>
    <x v="47"/>
    <x v="47"/>
    <x v="47"/>
    <x v="7"/>
    <x v="47"/>
    <x v="0"/>
    <x v="41"/>
    <x v="0"/>
    <x v="47"/>
    <x v="5"/>
    <x v="47"/>
    <x v="1"/>
    <x v="47"/>
    <x v="4"/>
    <x v="47"/>
  </r>
  <r>
    <x v="1"/>
    <x v="33"/>
    <x v="50"/>
    <x v="0"/>
    <x v="22"/>
    <x v="22"/>
    <x v="22"/>
    <x v="0"/>
    <x v="22"/>
    <x v="1"/>
    <x v="13"/>
    <x v="0"/>
    <x v="22"/>
    <x v="2"/>
    <x v="22"/>
    <x v="1"/>
    <x v="22"/>
    <x v="0"/>
    <x v="22"/>
  </r>
  <r>
    <x v="2"/>
    <x v="0"/>
    <x v="51"/>
    <x v="0"/>
    <x v="48"/>
    <x v="48"/>
    <x v="48"/>
    <x v="5"/>
    <x v="48"/>
    <x v="0"/>
    <x v="42"/>
    <x v="0"/>
    <x v="48"/>
    <x v="2"/>
    <x v="48"/>
    <x v="0"/>
    <x v="48"/>
    <x v="2"/>
    <x v="48"/>
  </r>
  <r>
    <x v="2"/>
    <x v="1"/>
    <x v="52"/>
    <x v="0"/>
    <x v="49"/>
    <x v="49"/>
    <x v="49"/>
    <x v="5"/>
    <x v="49"/>
    <x v="0"/>
    <x v="43"/>
    <x v="0"/>
    <x v="49"/>
    <x v="2"/>
    <x v="49"/>
    <x v="0"/>
    <x v="49"/>
    <x v="2"/>
    <x v="49"/>
  </r>
  <r>
    <x v="2"/>
    <x v="2"/>
    <x v="53"/>
    <x v="0"/>
    <x v="50"/>
    <x v="50"/>
    <x v="50"/>
    <x v="5"/>
    <x v="50"/>
    <x v="0"/>
    <x v="44"/>
    <x v="0"/>
    <x v="50"/>
    <x v="2"/>
    <x v="50"/>
    <x v="0"/>
    <x v="50"/>
    <x v="2"/>
    <x v="50"/>
  </r>
  <r>
    <x v="2"/>
    <x v="3"/>
    <x v="54"/>
    <x v="0"/>
    <x v="51"/>
    <x v="51"/>
    <x v="51"/>
    <x v="3"/>
    <x v="51"/>
    <x v="0"/>
    <x v="45"/>
    <x v="0"/>
    <x v="51"/>
    <x v="1"/>
    <x v="51"/>
    <x v="0"/>
    <x v="51"/>
    <x v="1"/>
    <x v="51"/>
  </r>
  <r>
    <x v="2"/>
    <x v="4"/>
    <x v="55"/>
    <x v="0"/>
    <x v="34"/>
    <x v="34"/>
    <x v="34"/>
    <x v="3"/>
    <x v="34"/>
    <x v="1"/>
    <x v="13"/>
    <x v="0"/>
    <x v="34"/>
    <x v="0"/>
    <x v="34"/>
    <x v="0"/>
    <x v="34"/>
    <x v="0"/>
    <x v="34"/>
  </r>
  <r>
    <x v="2"/>
    <x v="5"/>
    <x v="56"/>
    <x v="0"/>
    <x v="26"/>
    <x v="26"/>
    <x v="26"/>
    <x v="2"/>
    <x v="26"/>
    <x v="0"/>
    <x v="23"/>
    <x v="2"/>
    <x v="26"/>
    <x v="2"/>
    <x v="26"/>
    <x v="0"/>
    <x v="26"/>
    <x v="2"/>
    <x v="26"/>
  </r>
  <r>
    <x v="2"/>
    <x v="6"/>
    <x v="57"/>
    <x v="0"/>
    <x v="38"/>
    <x v="38"/>
    <x v="38"/>
    <x v="2"/>
    <x v="38"/>
    <x v="0"/>
    <x v="32"/>
    <x v="0"/>
    <x v="38"/>
    <x v="4"/>
    <x v="38"/>
    <x v="1"/>
    <x v="38"/>
    <x v="2"/>
    <x v="38"/>
  </r>
  <r>
    <x v="2"/>
    <x v="7"/>
    <x v="58"/>
    <x v="0"/>
    <x v="52"/>
    <x v="52"/>
    <x v="52"/>
    <x v="2"/>
    <x v="52"/>
    <x v="0"/>
    <x v="46"/>
    <x v="0"/>
    <x v="52"/>
    <x v="4"/>
    <x v="52"/>
    <x v="1"/>
    <x v="52"/>
    <x v="2"/>
    <x v="52"/>
  </r>
  <r>
    <x v="2"/>
    <x v="8"/>
    <x v="59"/>
    <x v="0"/>
    <x v="53"/>
    <x v="53"/>
    <x v="53"/>
    <x v="2"/>
    <x v="53"/>
    <x v="0"/>
    <x v="47"/>
    <x v="2"/>
    <x v="53"/>
    <x v="2"/>
    <x v="53"/>
    <x v="0"/>
    <x v="53"/>
    <x v="2"/>
    <x v="53"/>
  </r>
  <r>
    <x v="2"/>
    <x v="9"/>
    <x v="60"/>
    <x v="0"/>
    <x v="54"/>
    <x v="54"/>
    <x v="54"/>
    <x v="7"/>
    <x v="54"/>
    <x v="0"/>
    <x v="48"/>
    <x v="2"/>
    <x v="54"/>
    <x v="4"/>
    <x v="54"/>
    <x v="1"/>
    <x v="54"/>
    <x v="2"/>
    <x v="54"/>
  </r>
  <r>
    <x v="2"/>
    <x v="10"/>
    <x v="61"/>
    <x v="0"/>
    <x v="48"/>
    <x v="48"/>
    <x v="48"/>
    <x v="5"/>
    <x v="48"/>
    <x v="0"/>
    <x v="42"/>
    <x v="0"/>
    <x v="48"/>
    <x v="2"/>
    <x v="48"/>
    <x v="0"/>
    <x v="48"/>
    <x v="2"/>
    <x v="48"/>
  </r>
  <r>
    <x v="2"/>
    <x v="11"/>
    <x v="62"/>
    <x v="0"/>
    <x v="55"/>
    <x v="55"/>
    <x v="55"/>
    <x v="5"/>
    <x v="55"/>
    <x v="0"/>
    <x v="49"/>
    <x v="0"/>
    <x v="55"/>
    <x v="2"/>
    <x v="55"/>
    <x v="1"/>
    <x v="55"/>
    <x v="0"/>
    <x v="55"/>
  </r>
  <r>
    <x v="2"/>
    <x v="12"/>
    <x v="63"/>
    <x v="0"/>
    <x v="52"/>
    <x v="52"/>
    <x v="52"/>
    <x v="2"/>
    <x v="52"/>
    <x v="0"/>
    <x v="46"/>
    <x v="0"/>
    <x v="52"/>
    <x v="4"/>
    <x v="52"/>
    <x v="1"/>
    <x v="52"/>
    <x v="2"/>
    <x v="52"/>
  </r>
  <r>
    <x v="2"/>
    <x v="13"/>
    <x v="64"/>
    <x v="0"/>
    <x v="56"/>
    <x v="56"/>
    <x v="56"/>
    <x v="2"/>
    <x v="56"/>
    <x v="0"/>
    <x v="50"/>
    <x v="0"/>
    <x v="56"/>
    <x v="4"/>
    <x v="56"/>
    <x v="1"/>
    <x v="56"/>
    <x v="2"/>
    <x v="56"/>
  </r>
  <r>
    <x v="2"/>
    <x v="14"/>
    <x v="65"/>
    <x v="0"/>
    <x v="57"/>
    <x v="57"/>
    <x v="57"/>
    <x v="2"/>
    <x v="57"/>
    <x v="0"/>
    <x v="51"/>
    <x v="2"/>
    <x v="57"/>
    <x v="2"/>
    <x v="57"/>
    <x v="0"/>
    <x v="57"/>
    <x v="2"/>
    <x v="57"/>
  </r>
  <r>
    <x v="2"/>
    <x v="15"/>
    <x v="66"/>
    <x v="0"/>
    <x v="58"/>
    <x v="58"/>
    <x v="58"/>
    <x v="8"/>
    <x v="58"/>
    <x v="1"/>
    <x v="13"/>
    <x v="0"/>
    <x v="58"/>
    <x v="6"/>
    <x v="58"/>
    <x v="1"/>
    <x v="58"/>
    <x v="5"/>
    <x v="58"/>
  </r>
  <r>
    <x v="2"/>
    <x v="16"/>
    <x v="67"/>
    <x v="0"/>
    <x v="59"/>
    <x v="59"/>
    <x v="59"/>
    <x v="4"/>
    <x v="59"/>
    <x v="1"/>
    <x v="13"/>
    <x v="1"/>
    <x v="59"/>
    <x v="1"/>
    <x v="59"/>
    <x v="0"/>
    <x v="59"/>
    <x v="1"/>
    <x v="59"/>
  </r>
  <r>
    <x v="2"/>
    <x v="17"/>
    <x v="68"/>
    <x v="0"/>
    <x v="60"/>
    <x v="60"/>
    <x v="60"/>
    <x v="7"/>
    <x v="60"/>
    <x v="0"/>
    <x v="52"/>
    <x v="0"/>
    <x v="60"/>
    <x v="5"/>
    <x v="60"/>
    <x v="1"/>
    <x v="60"/>
    <x v="4"/>
    <x v="60"/>
  </r>
  <r>
    <x v="2"/>
    <x v="18"/>
    <x v="69"/>
    <x v="0"/>
    <x v="61"/>
    <x v="61"/>
    <x v="61"/>
    <x v="5"/>
    <x v="61"/>
    <x v="1"/>
    <x v="13"/>
    <x v="2"/>
    <x v="61"/>
    <x v="2"/>
    <x v="61"/>
    <x v="0"/>
    <x v="61"/>
    <x v="2"/>
    <x v="61"/>
  </r>
  <r>
    <x v="2"/>
    <x v="19"/>
    <x v="70"/>
    <x v="0"/>
    <x v="62"/>
    <x v="62"/>
    <x v="62"/>
    <x v="5"/>
    <x v="62"/>
    <x v="0"/>
    <x v="53"/>
    <x v="0"/>
    <x v="62"/>
    <x v="2"/>
    <x v="62"/>
    <x v="0"/>
    <x v="62"/>
    <x v="2"/>
    <x v="62"/>
  </r>
  <r>
    <x v="2"/>
    <x v="20"/>
    <x v="71"/>
    <x v="0"/>
    <x v="26"/>
    <x v="26"/>
    <x v="26"/>
    <x v="2"/>
    <x v="26"/>
    <x v="0"/>
    <x v="23"/>
    <x v="2"/>
    <x v="26"/>
    <x v="2"/>
    <x v="26"/>
    <x v="0"/>
    <x v="26"/>
    <x v="2"/>
    <x v="26"/>
  </r>
  <r>
    <x v="2"/>
    <x v="21"/>
    <x v="72"/>
    <x v="0"/>
    <x v="63"/>
    <x v="63"/>
    <x v="63"/>
    <x v="8"/>
    <x v="58"/>
    <x v="0"/>
    <x v="54"/>
    <x v="0"/>
    <x v="63"/>
    <x v="7"/>
    <x v="63"/>
    <x v="1"/>
    <x v="63"/>
    <x v="6"/>
    <x v="63"/>
  </r>
  <r>
    <x v="2"/>
    <x v="22"/>
    <x v="73"/>
    <x v="0"/>
    <x v="64"/>
    <x v="64"/>
    <x v="64"/>
    <x v="2"/>
    <x v="63"/>
    <x v="0"/>
    <x v="55"/>
    <x v="2"/>
    <x v="64"/>
    <x v="2"/>
    <x v="64"/>
    <x v="0"/>
    <x v="64"/>
    <x v="2"/>
    <x v="64"/>
  </r>
  <r>
    <x v="2"/>
    <x v="23"/>
    <x v="74"/>
    <x v="0"/>
    <x v="65"/>
    <x v="65"/>
    <x v="65"/>
    <x v="7"/>
    <x v="64"/>
    <x v="0"/>
    <x v="56"/>
    <x v="2"/>
    <x v="65"/>
    <x v="4"/>
    <x v="65"/>
    <x v="1"/>
    <x v="65"/>
    <x v="2"/>
    <x v="65"/>
  </r>
  <r>
    <x v="2"/>
    <x v="24"/>
    <x v="75"/>
    <x v="0"/>
    <x v="66"/>
    <x v="66"/>
    <x v="66"/>
    <x v="7"/>
    <x v="65"/>
    <x v="0"/>
    <x v="57"/>
    <x v="0"/>
    <x v="66"/>
    <x v="5"/>
    <x v="66"/>
    <x v="1"/>
    <x v="66"/>
    <x v="4"/>
    <x v="66"/>
  </r>
  <r>
    <x v="2"/>
    <x v="25"/>
    <x v="76"/>
    <x v="0"/>
    <x v="67"/>
    <x v="67"/>
    <x v="67"/>
    <x v="5"/>
    <x v="66"/>
    <x v="0"/>
    <x v="58"/>
    <x v="0"/>
    <x v="67"/>
    <x v="2"/>
    <x v="67"/>
    <x v="1"/>
    <x v="67"/>
    <x v="0"/>
    <x v="67"/>
  </r>
  <r>
    <x v="2"/>
    <x v="26"/>
    <x v="77"/>
    <x v="0"/>
    <x v="55"/>
    <x v="55"/>
    <x v="55"/>
    <x v="5"/>
    <x v="55"/>
    <x v="0"/>
    <x v="49"/>
    <x v="0"/>
    <x v="55"/>
    <x v="2"/>
    <x v="55"/>
    <x v="1"/>
    <x v="55"/>
    <x v="0"/>
    <x v="55"/>
  </r>
  <r>
    <x v="2"/>
    <x v="27"/>
    <x v="78"/>
    <x v="0"/>
    <x v="68"/>
    <x v="68"/>
    <x v="68"/>
    <x v="5"/>
    <x v="67"/>
    <x v="0"/>
    <x v="59"/>
    <x v="0"/>
    <x v="68"/>
    <x v="2"/>
    <x v="68"/>
    <x v="0"/>
    <x v="68"/>
    <x v="2"/>
    <x v="68"/>
  </r>
  <r>
    <x v="2"/>
    <x v="28"/>
    <x v="79"/>
    <x v="0"/>
    <x v="69"/>
    <x v="69"/>
    <x v="69"/>
    <x v="5"/>
    <x v="68"/>
    <x v="0"/>
    <x v="60"/>
    <x v="0"/>
    <x v="69"/>
    <x v="2"/>
    <x v="69"/>
    <x v="1"/>
    <x v="69"/>
    <x v="0"/>
    <x v="69"/>
  </r>
  <r>
    <x v="2"/>
    <x v="29"/>
    <x v="80"/>
    <x v="0"/>
    <x v="57"/>
    <x v="57"/>
    <x v="57"/>
    <x v="2"/>
    <x v="57"/>
    <x v="0"/>
    <x v="51"/>
    <x v="2"/>
    <x v="57"/>
    <x v="2"/>
    <x v="57"/>
    <x v="0"/>
    <x v="57"/>
    <x v="2"/>
    <x v="57"/>
  </r>
  <r>
    <x v="2"/>
    <x v="30"/>
    <x v="81"/>
    <x v="0"/>
    <x v="70"/>
    <x v="70"/>
    <x v="70"/>
    <x v="8"/>
    <x v="58"/>
    <x v="0"/>
    <x v="61"/>
    <x v="0"/>
    <x v="70"/>
    <x v="7"/>
    <x v="70"/>
    <x v="1"/>
    <x v="70"/>
    <x v="6"/>
    <x v="70"/>
  </r>
  <r>
    <x v="2"/>
    <x v="31"/>
    <x v="82"/>
    <x v="0"/>
    <x v="62"/>
    <x v="62"/>
    <x v="62"/>
    <x v="5"/>
    <x v="62"/>
    <x v="0"/>
    <x v="53"/>
    <x v="0"/>
    <x v="62"/>
    <x v="2"/>
    <x v="62"/>
    <x v="0"/>
    <x v="62"/>
    <x v="2"/>
    <x v="62"/>
  </r>
  <r>
    <x v="2"/>
    <x v="32"/>
    <x v="83"/>
    <x v="0"/>
    <x v="50"/>
    <x v="50"/>
    <x v="50"/>
    <x v="5"/>
    <x v="50"/>
    <x v="0"/>
    <x v="44"/>
    <x v="0"/>
    <x v="50"/>
    <x v="2"/>
    <x v="50"/>
    <x v="0"/>
    <x v="50"/>
    <x v="2"/>
    <x v="50"/>
  </r>
  <r>
    <x v="2"/>
    <x v="33"/>
    <x v="84"/>
    <x v="0"/>
    <x v="63"/>
    <x v="63"/>
    <x v="63"/>
    <x v="8"/>
    <x v="58"/>
    <x v="0"/>
    <x v="54"/>
    <x v="0"/>
    <x v="63"/>
    <x v="7"/>
    <x v="63"/>
    <x v="1"/>
    <x v="63"/>
    <x v="6"/>
    <x v="63"/>
  </r>
  <r>
    <x v="2"/>
    <x v="34"/>
    <x v="85"/>
    <x v="0"/>
    <x v="10"/>
    <x v="10"/>
    <x v="10"/>
    <x v="5"/>
    <x v="10"/>
    <x v="0"/>
    <x v="10"/>
    <x v="0"/>
    <x v="10"/>
    <x v="2"/>
    <x v="10"/>
    <x v="1"/>
    <x v="10"/>
    <x v="0"/>
    <x v="10"/>
  </r>
  <r>
    <x v="2"/>
    <x v="35"/>
    <x v="86"/>
    <x v="0"/>
    <x v="71"/>
    <x v="71"/>
    <x v="71"/>
    <x v="0"/>
    <x v="69"/>
    <x v="1"/>
    <x v="13"/>
    <x v="0"/>
    <x v="71"/>
    <x v="2"/>
    <x v="71"/>
    <x v="1"/>
    <x v="71"/>
    <x v="0"/>
    <x v="7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_x000a_dinámica2" cacheId="0" autoFormatId="1" applyNumberFormats="0" applyBorderFormats="0" applyFontFormats="0" applyPatternFormats="0" applyAlignmentFormats="0" applyWidthHeightFormats="1" dataCaption="Valores" updatedVersion="5" minRefreshableVersion="3" createdVersion="5" useAutoFormatting="1" compact="0" indent="0" outline="1" compactData="0" outlineData="1" showDrill="1" multipleFieldFilters="0">
  <location ref="A3:E7" firstHeaderRow="0" firstDataRow="1" firstDataCol="1"/>
  <pivotFields count="19">
    <pivotField axis="axisRow" compact="0" showAll="0">
      <items count="4">
        <item x="0"/>
        <item x="2"/>
        <item x="1"/>
        <item t="default"/>
      </items>
    </pivotField>
    <pivotField compact="0" showAll="0"/>
    <pivotField compact="0" showAll="0"/>
    <pivotField compact="0" showAll="0"/>
    <pivotField compact="0" showAll="0">
      <items count="7">
        <item x="0"/>
        <item x="1"/>
        <item x="2"/>
        <item x="3"/>
        <item x="4"/>
        <item x="5"/>
        <item t="default"/>
      </items>
    </pivotField>
    <pivotField compact="0" numFmtId="176" showAll="0"/>
    <pivotField compact="0" numFmtId="180" showAll="0"/>
    <pivotField compact="0" numFmtId="1" showAll="0"/>
    <pivotField dataField="1" compact="0" numFmtId="180" showAll="0">
      <items count="71">
        <item x="58"/>
        <item x="65"/>
        <item x="64"/>
        <item x="47"/>
        <item x="60"/>
        <item x="54"/>
        <item x="37"/>
        <item x="33"/>
        <item x="39"/>
        <item x="36"/>
        <item x="38"/>
        <item x="26"/>
        <item x="63"/>
        <item x="40"/>
        <item x="56"/>
        <item x="53"/>
        <item x="28"/>
        <item x="41"/>
        <item x="52"/>
        <item x="17"/>
        <item x="29"/>
        <item x="2"/>
        <item x="57"/>
        <item x="48"/>
        <item x="27"/>
        <item x="49"/>
        <item x="8"/>
        <item x="44"/>
        <item x="20"/>
        <item x="31"/>
        <item x="61"/>
        <item x="66"/>
        <item x="50"/>
        <item x="55"/>
        <item x="46"/>
        <item x="62"/>
        <item x="68"/>
        <item x="24"/>
        <item x="14"/>
        <item x="67"/>
        <item x="10"/>
        <item x="69"/>
        <item x="32"/>
        <item x="0"/>
        <item x="22"/>
        <item x="45"/>
        <item x="35"/>
        <item x="5"/>
        <item x="25"/>
        <item x="9"/>
        <item x="16"/>
        <item x="15"/>
        <item x="19"/>
        <item x="30"/>
        <item x="34"/>
        <item x="23"/>
        <item x="6"/>
        <item x="51"/>
        <item x="3"/>
        <item x="21"/>
        <item x="1"/>
        <item x="18"/>
        <item x="7"/>
        <item x="13"/>
        <item x="43"/>
        <item x="42"/>
        <item x="11"/>
        <item x="59"/>
        <item x="4"/>
        <item x="12"/>
        <item t="default"/>
      </items>
    </pivotField>
    <pivotField compact="0" numFmtId="1" showAll="0"/>
    <pivotField dataField="1" compact="0" numFmtId="180" showAll="0">
      <items count="63">
        <item x="13"/>
        <item x="44"/>
        <item x="42"/>
        <item x="24"/>
        <item x="0"/>
        <item x="32"/>
        <item x="20"/>
        <item x="1"/>
        <item x="43"/>
        <item x="6"/>
        <item x="53"/>
        <item x="57"/>
        <item x="8"/>
        <item x="50"/>
        <item x="12"/>
        <item x="54"/>
        <item x="37"/>
        <item x="9"/>
        <item x="25"/>
        <item x="41"/>
        <item x="28"/>
        <item x="61"/>
        <item x="21"/>
        <item x="45"/>
        <item x="52"/>
        <item x="38"/>
        <item x="33"/>
        <item x="56"/>
        <item x="31"/>
        <item x="14"/>
        <item x="46"/>
        <item x="19"/>
        <item x="59"/>
        <item x="39"/>
        <item x="16"/>
        <item x="30"/>
        <item x="29"/>
        <item x="36"/>
        <item x="58"/>
        <item x="17"/>
        <item x="23"/>
        <item x="5"/>
        <item x="15"/>
        <item x="26"/>
        <item x="48"/>
        <item x="55"/>
        <item x="3"/>
        <item x="11"/>
        <item x="49"/>
        <item x="4"/>
        <item x="34"/>
        <item x="18"/>
        <item x="22"/>
        <item x="40"/>
        <item x="47"/>
        <item x="10"/>
        <item x="7"/>
        <item x="60"/>
        <item x="35"/>
        <item x="27"/>
        <item x="2"/>
        <item x="51"/>
        <item t="default"/>
      </items>
    </pivotField>
    <pivotField compact="0" showAll="0"/>
    <pivotField dataField="1" compact="0" numFmtId="180" showAll="0">
      <items count="73">
        <item x="12"/>
        <item x="1"/>
        <item x="43"/>
        <item x="23"/>
        <item x="6"/>
        <item x="42"/>
        <item x="4"/>
        <item x="11"/>
        <item x="59"/>
        <item x="50"/>
        <item x="0"/>
        <item x="7"/>
        <item x="48"/>
        <item x="51"/>
        <item x="52"/>
        <item x="9"/>
        <item x="27"/>
        <item x="62"/>
        <item x="49"/>
        <item x="37"/>
        <item x="38"/>
        <item x="16"/>
        <item x="8"/>
        <item x="58"/>
        <item x="24"/>
        <item x="60"/>
        <item x="63"/>
        <item x="3"/>
        <item x="45"/>
        <item x="14"/>
        <item x="15"/>
        <item x="70"/>
        <item x="56"/>
        <item x="35"/>
        <item x="44"/>
        <item x="68"/>
        <item x="5"/>
        <item x="28"/>
        <item x="20"/>
        <item x="19"/>
        <item x="25"/>
        <item x="18"/>
        <item x="33"/>
        <item x="67"/>
        <item x="30"/>
        <item x="39"/>
        <item x="13"/>
        <item x="10"/>
        <item x="55"/>
        <item x="17"/>
        <item x="47"/>
        <item x="66"/>
        <item x="22"/>
        <item x="46"/>
        <item x="29"/>
        <item x="36"/>
        <item x="21"/>
        <item x="69"/>
        <item x="34"/>
        <item x="71"/>
        <item x="32"/>
        <item x="26"/>
        <item x="64"/>
        <item x="31"/>
        <item x="65"/>
        <item x="40"/>
        <item x="61"/>
        <item x="2"/>
        <item x="53"/>
        <item x="54"/>
        <item x="57"/>
        <item x="41"/>
        <item t="default"/>
      </items>
    </pivotField>
    <pivotField compact="0" numFmtId="1" showAll="0"/>
    <pivotField compact="0" numFmtId="180" showAll="0"/>
    <pivotField compact="0" showAll="0"/>
    <pivotField dataField="1" compact="0" numFmtId="180" showAll="0">
      <items count="73">
        <item x="12"/>
        <item x="18"/>
        <item x="51"/>
        <item x="13"/>
        <item x="3"/>
        <item x="9"/>
        <item x="0"/>
        <item x="31"/>
        <item x="61"/>
        <item x="4"/>
        <item x="16"/>
        <item x="50"/>
        <item x="43"/>
        <item x="26"/>
        <item x="21"/>
        <item x="64"/>
        <item x="2"/>
        <item x="15"/>
        <item x="40"/>
        <item x="57"/>
        <item x="62"/>
        <item x="53"/>
        <item x="1"/>
        <item x="48"/>
        <item x="19"/>
        <item x="45"/>
        <item x="41"/>
        <item x="27"/>
        <item x="59"/>
        <item x="35"/>
        <item x="42"/>
        <item x="49"/>
        <item x="65"/>
        <item x="30"/>
        <item x="24"/>
        <item x="52"/>
        <item x="54"/>
        <item x="5"/>
        <item x="14"/>
        <item x="11"/>
        <item x="68"/>
        <item x="8"/>
        <item x="25"/>
        <item x="38"/>
        <item x="34"/>
        <item x="22"/>
        <item x="44"/>
        <item x="37"/>
        <item x="20"/>
        <item x="23"/>
        <item x="56"/>
        <item x="6"/>
        <item x="10"/>
        <item x="28"/>
        <item x="7"/>
        <item x="60"/>
        <item x="58"/>
        <item x="67"/>
        <item x="63"/>
        <item x="70"/>
        <item x="55"/>
        <item x="46"/>
        <item x="33"/>
        <item x="71"/>
        <item x="17"/>
        <item x="69"/>
        <item x="39"/>
        <item x="32"/>
        <item x="29"/>
        <item x="47"/>
        <item x="36"/>
        <item x="66"/>
        <item t="default"/>
      </items>
    </pivotField>
    <pivotField compact="0" showAll="0"/>
    <pivotField compact="0" numFmtId="180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a de VOLUMEN ASERRIO" fld="8" baseField="0" baseItem="0"/>
    <dataField name="Suma de VOLUMEN ESTIBA" fld="10" baseField="0" baseItem="0"/>
    <dataField name="Suma de VOLUMEN DE PULPA" fld="12" baseField="0" baseItem="0"/>
    <dataField name="Suma de VOLUMEN NO COMERCIAL" fld="16" baseField="0" baseItem="0"/>
  </dataFields>
  <pivotTableStyleInfo name="PivotStyleLight16" showRowHeaders="1" showColHeader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  <outlinePr summaryBelow="0" summaryRight="0"/>
  </sheetPr>
  <dimension ref="A1:S89"/>
  <sheetViews>
    <sheetView workbookViewId="0">
      <pane ySplit="1" topLeftCell="A2" activePane="bottomLeft" state="frozen"/>
      <selection/>
      <selection pane="bottomLeft" activeCell="A2" sqref="A2"/>
    </sheetView>
  </sheetViews>
  <sheetFormatPr defaultColWidth="14.4285714285714" defaultRowHeight="15.75" customHeight="1"/>
  <cols>
    <col min="1" max="1" width="9.71428571428571" style="1" customWidth="1"/>
    <col min="2" max="2" width="7.42857142857143" style="1" customWidth="1"/>
    <col min="3" max="3" width="8.42857142857143" style="1" customWidth="1"/>
    <col min="4" max="4" width="17.5714285714286" style="1" customWidth="1"/>
    <col min="5" max="5" width="19.4285714285714" style="1" customWidth="1"/>
    <col min="6" max="6" width="8.42857142857143" style="35" customWidth="1"/>
    <col min="7" max="7" width="12.8571428571429" style="36" customWidth="1"/>
    <col min="8" max="8" width="17.4285714285714" style="1" customWidth="1"/>
    <col min="9" max="9" width="19.1428571428571" style="1" customWidth="1"/>
    <col min="10" max="10" width="15.7142857142857" style="1" customWidth="1"/>
    <col min="11" max="11" width="17.5714285714286" style="1" customWidth="1"/>
    <col min="12" max="12" width="17.8571428571429" style="1" customWidth="1"/>
    <col min="13" max="13" width="20.1428571428571" style="1" customWidth="1"/>
    <col min="14" max="14" width="22.7142857142857" style="1" customWidth="1"/>
    <col min="15" max="15" width="22" style="1" customWidth="1"/>
    <col min="16" max="16" width="26" style="1" customWidth="1"/>
    <col min="17" max="17" width="25.2857142857143" style="1" customWidth="1"/>
    <col min="18" max="18" width="18.2857142857143" style="1" customWidth="1"/>
    <col min="19" max="19" width="20.5714285714286" style="1" customWidth="1"/>
    <col min="20" max="16384" width="14.4285714285714" style="1"/>
  </cols>
  <sheetData>
    <row r="1" customHeight="1" spans="1:19">
      <c r="A1" s="37" t="s">
        <v>0</v>
      </c>
      <c r="B1" s="37" t="s">
        <v>1</v>
      </c>
      <c r="C1" s="37" t="s">
        <v>2</v>
      </c>
      <c r="D1" s="37" t="s">
        <v>3</v>
      </c>
      <c r="E1" s="37" t="s">
        <v>4</v>
      </c>
      <c r="F1" s="37" t="s">
        <v>5</v>
      </c>
      <c r="G1" s="38" t="s">
        <v>6</v>
      </c>
      <c r="H1" s="39" t="s">
        <v>7</v>
      </c>
      <c r="I1" s="39" t="s">
        <v>8</v>
      </c>
      <c r="J1" s="39" t="s">
        <v>9</v>
      </c>
      <c r="K1" s="39" t="s">
        <v>10</v>
      </c>
      <c r="L1" s="39" t="s">
        <v>11</v>
      </c>
      <c r="M1" s="39" t="s">
        <v>12</v>
      </c>
      <c r="N1" s="38" t="s">
        <v>13</v>
      </c>
      <c r="O1" s="38" t="s">
        <v>14</v>
      </c>
      <c r="P1" s="39" t="s">
        <v>15</v>
      </c>
      <c r="Q1" s="39" t="s">
        <v>16</v>
      </c>
      <c r="R1" s="38" t="s">
        <v>17</v>
      </c>
      <c r="S1" s="38" t="s">
        <v>18</v>
      </c>
    </row>
    <row r="2" customHeight="1" spans="1:19">
      <c r="A2" s="40">
        <v>383</v>
      </c>
      <c r="B2" s="40">
        <v>1</v>
      </c>
      <c r="C2" s="40">
        <v>9185</v>
      </c>
      <c r="D2" s="40" t="s">
        <v>19</v>
      </c>
      <c r="E2" s="40">
        <v>27.4</v>
      </c>
      <c r="F2" s="41">
        <v>22.5264242480997</v>
      </c>
      <c r="G2" s="42">
        <v>0.0589645525152268</v>
      </c>
      <c r="H2" s="43">
        <f>[1]DESPIECE_ASERRIO!BK2</f>
        <v>4</v>
      </c>
      <c r="I2" s="44">
        <f>[1]DESPIECE_ASERRIO!BN2</f>
        <v>0.407635503118056</v>
      </c>
      <c r="J2" s="45">
        <f>[1]DESPIECE_ESTIBA!BK2</f>
        <v>1</v>
      </c>
      <c r="K2" s="44">
        <f>[1]DESPIECE_ESTIBA!BN2</f>
        <v>0.0398006990112573</v>
      </c>
      <c r="L2" s="1">
        <f>[1]DESPIECE_PULPA!BC2</f>
        <v>4</v>
      </c>
      <c r="M2" s="34">
        <f>[1]DESPIECE_PULPA!BD2</f>
        <v>0.030203709119983</v>
      </c>
      <c r="N2" s="46">
        <f t="shared" ref="N2:N65" si="0">SUM(H2,J2,L2)</f>
        <v>9</v>
      </c>
      <c r="O2" s="44">
        <f t="shared" ref="O2:O65" si="1">SUM(I2,K2,M2)</f>
        <v>0.477639911249296</v>
      </c>
      <c r="P2" s="47">
        <f>[1]DESPIECE_NO_COMERCIAL!BC2</f>
        <v>1</v>
      </c>
      <c r="Q2" s="44">
        <f>[1]DESPIECE_NO_COMERCIAL!BD2</f>
        <v>0.000913559915330237</v>
      </c>
      <c r="R2" s="36">
        <f t="shared" ref="R2:R65" si="2">SUM(N2,P2)</f>
        <v>10</v>
      </c>
      <c r="S2" s="42">
        <f t="shared" ref="S2:S65" si="3">SUM(O2,Q2)</f>
        <v>0.478553471164627</v>
      </c>
    </row>
    <row r="3" customHeight="1" spans="1:19">
      <c r="A3" s="40">
        <v>383</v>
      </c>
      <c r="B3" s="40">
        <v>2</v>
      </c>
      <c r="C3" s="40">
        <v>9186</v>
      </c>
      <c r="D3" s="40" t="s">
        <v>19</v>
      </c>
      <c r="E3" s="40">
        <v>36.1</v>
      </c>
      <c r="F3" s="41">
        <v>27.0989082930486</v>
      </c>
      <c r="G3" s="42">
        <v>0.102353874052119</v>
      </c>
      <c r="H3" s="43">
        <f>[1]DESPIECE_ASERRIO!BK3</f>
        <v>6</v>
      </c>
      <c r="I3" s="44">
        <f>[1]DESPIECE_ASERRIO!BN3</f>
        <v>0.941322827854259</v>
      </c>
      <c r="J3" s="45">
        <f>[1]DESPIECE_ESTIBA!BK3</f>
        <v>1</v>
      </c>
      <c r="K3" s="44">
        <f>[1]DESPIECE_ESTIBA!BN3</f>
        <v>0.0400417339501551</v>
      </c>
      <c r="L3" s="1">
        <f>[1]DESPIECE_PULPA!BC3</f>
        <v>3</v>
      </c>
      <c r="M3" s="34">
        <f>[1]DESPIECE_PULPA!BD3</f>
        <v>0.0246759710991884</v>
      </c>
      <c r="N3" s="46">
        <f t="shared" si="0"/>
        <v>10</v>
      </c>
      <c r="O3" s="44">
        <f t="shared" si="1"/>
        <v>1.0060405329036</v>
      </c>
      <c r="P3" s="47">
        <f>[1]DESPIECE_NO_COMERCIAL!BC3</f>
        <v>1</v>
      </c>
      <c r="Q3" s="44">
        <f>[1]DESPIECE_NO_COMERCIAL!BD3</f>
        <v>0.00145800019215111</v>
      </c>
      <c r="R3" s="36">
        <f t="shared" si="2"/>
        <v>11</v>
      </c>
      <c r="S3" s="42">
        <f t="shared" si="3"/>
        <v>1.00749853309575</v>
      </c>
    </row>
    <row r="4" customHeight="1" spans="1:19">
      <c r="A4" s="40">
        <v>383</v>
      </c>
      <c r="B4" s="40">
        <v>3</v>
      </c>
      <c r="C4" s="40">
        <v>9187</v>
      </c>
      <c r="D4" s="40" t="s">
        <v>19</v>
      </c>
      <c r="E4" s="40">
        <v>23.5</v>
      </c>
      <c r="F4" s="41">
        <v>19.9803809835112</v>
      </c>
      <c r="G4" s="42">
        <v>0.0433736135736241</v>
      </c>
      <c r="H4" s="43">
        <f>[1]DESPIECE_ASERRIO!BK4</f>
        <v>2</v>
      </c>
      <c r="I4" s="44">
        <f>[1]DESPIECE_ASERRIO!BN4</f>
        <v>0.174021083280708</v>
      </c>
      <c r="J4" s="45">
        <f>[1]DESPIECE_ESTIBA!BK4</f>
        <v>1</v>
      </c>
      <c r="K4" s="44">
        <f>[1]DESPIECE_ESTIBA!BN4</f>
        <v>0.0475521505275132</v>
      </c>
      <c r="L4" s="1">
        <f>[1]DESPIECE_PULPA!BC4</f>
        <v>5</v>
      </c>
      <c r="M4" s="34">
        <f>[1]DESPIECE_PULPA!BD4</f>
        <v>0.0465705574318648</v>
      </c>
      <c r="N4" s="46">
        <f t="shared" si="0"/>
        <v>8</v>
      </c>
      <c r="O4" s="44">
        <f t="shared" si="1"/>
        <v>0.268143791240086</v>
      </c>
      <c r="P4" s="47">
        <f>[1]DESPIECE_NO_COMERCIAL!BC4</f>
        <v>1</v>
      </c>
      <c r="Q4" s="44">
        <f>[1]DESPIECE_NO_COMERCIAL!BD4</f>
        <v>0.00128096677388609</v>
      </c>
      <c r="R4" s="36">
        <f t="shared" si="2"/>
        <v>9</v>
      </c>
      <c r="S4" s="42">
        <f t="shared" si="3"/>
        <v>0.269424758013972</v>
      </c>
    </row>
    <row r="5" customHeight="1" spans="1:19">
      <c r="A5" s="40">
        <v>383</v>
      </c>
      <c r="B5" s="40">
        <v>4</v>
      </c>
      <c r="C5" s="40">
        <v>9188</v>
      </c>
      <c r="D5" s="40" t="s">
        <v>19</v>
      </c>
      <c r="E5" s="40">
        <v>32.5</v>
      </c>
      <c r="F5" s="41">
        <v>25.3569231613644</v>
      </c>
      <c r="G5" s="42">
        <v>0.0829576810088555</v>
      </c>
      <c r="H5" s="43">
        <f>[1]DESPIECE_ASERRIO!BK5</f>
        <v>5</v>
      </c>
      <c r="I5" s="44">
        <f>[1]DESPIECE_ASERRIO!BN5</f>
        <v>0.681814708486128</v>
      </c>
      <c r="J5" s="45">
        <f>[1]DESPIECE_ESTIBA!BK5</f>
        <v>1</v>
      </c>
      <c r="K5" s="44">
        <f>[1]DESPIECE_ESTIBA!BN5</f>
        <v>0.0452449322723816</v>
      </c>
      <c r="L5" s="1">
        <f>[1]DESPIECE_PULPA!BC5</f>
        <v>4</v>
      </c>
      <c r="M5" s="34">
        <f>[1]DESPIECE_PULPA!BD5</f>
        <v>0.0345364259157526</v>
      </c>
      <c r="N5" s="46">
        <f t="shared" si="0"/>
        <v>10</v>
      </c>
      <c r="O5" s="44">
        <f t="shared" si="1"/>
        <v>0.761596066674262</v>
      </c>
      <c r="P5" s="47">
        <f>[1]DESPIECE_NO_COMERCIAL!BC5</f>
        <v>1</v>
      </c>
      <c r="Q5" s="44">
        <f>[1]DESPIECE_NO_COMERCIAL!BD5</f>
        <v>0.000854017396954137</v>
      </c>
      <c r="R5" s="36">
        <f t="shared" si="2"/>
        <v>11</v>
      </c>
      <c r="S5" s="42">
        <f t="shared" si="3"/>
        <v>0.762450084071216</v>
      </c>
    </row>
    <row r="6" customHeight="1" spans="1:19">
      <c r="A6" s="40">
        <v>383</v>
      </c>
      <c r="B6" s="40">
        <v>5</v>
      </c>
      <c r="C6" s="40">
        <v>9189</v>
      </c>
      <c r="D6" s="40" t="s">
        <v>19</v>
      </c>
      <c r="E6" s="40">
        <v>42.5</v>
      </c>
      <c r="F6" s="41">
        <v>29.8052765870774</v>
      </c>
      <c r="G6" s="42">
        <v>0.141862543263664</v>
      </c>
      <c r="H6" s="43">
        <f>[1]DESPIECE_ASERRIO!BK6</f>
        <v>7</v>
      </c>
      <c r="I6" s="44">
        <f>[1]DESPIECE_ASERRIO!BN6</f>
        <v>1.47033276519003</v>
      </c>
      <c r="J6" s="45">
        <f>[1]DESPIECE_ESTIBA!BK6</f>
        <v>1</v>
      </c>
      <c r="K6" s="44">
        <f>[1]DESPIECE_ESTIBA!BN6</f>
        <v>0.045715586184886</v>
      </c>
      <c r="L6" s="1">
        <f>[1]DESPIECE_PULPA!BC6</f>
        <v>3</v>
      </c>
      <c r="M6" s="34">
        <f>[1]DESPIECE_PULPA!BD6</f>
        <v>0.0277928655603966</v>
      </c>
      <c r="N6" s="46">
        <f t="shared" si="0"/>
        <v>11</v>
      </c>
      <c r="O6" s="44">
        <f t="shared" si="1"/>
        <v>1.54384121693531</v>
      </c>
      <c r="P6" s="47">
        <f>[1]DESPIECE_NO_COMERCIAL!BC6</f>
        <v>1</v>
      </c>
      <c r="Q6" s="44">
        <f>[1]DESPIECE_NO_COMERCIAL!BD6</f>
        <v>0.00111525364894329</v>
      </c>
      <c r="R6" s="36">
        <f t="shared" si="2"/>
        <v>12</v>
      </c>
      <c r="S6" s="42">
        <f t="shared" si="3"/>
        <v>1.54495647058426</v>
      </c>
    </row>
    <row r="7" customHeight="1" spans="1:19">
      <c r="A7" s="40">
        <v>383</v>
      </c>
      <c r="B7" s="40">
        <v>6</v>
      </c>
      <c r="C7" s="40">
        <v>9190</v>
      </c>
      <c r="D7" s="40" t="s">
        <v>19</v>
      </c>
      <c r="E7" s="40">
        <v>28.3</v>
      </c>
      <c r="F7" s="41">
        <v>23.0623344446929</v>
      </c>
      <c r="G7" s="42">
        <v>0.0629017535083382</v>
      </c>
      <c r="H7" s="43">
        <f>[1]DESPIECE_ASERRIO!BK7</f>
        <v>4</v>
      </c>
      <c r="I7" s="44">
        <f>[1]DESPIECE_ASERRIO!BN7</f>
        <v>0.441268800009807</v>
      </c>
      <c r="J7" s="45">
        <f>[1]DESPIECE_ESTIBA!BK7</f>
        <v>1</v>
      </c>
      <c r="K7" s="44">
        <f>[1]DESPIECE_ESTIBA!BN7</f>
        <v>0.0448064344422121</v>
      </c>
      <c r="L7" s="1">
        <f>[1]DESPIECE_PULPA!BC7</f>
        <v>4</v>
      </c>
      <c r="M7" s="34">
        <f>[1]DESPIECE_PULPA!BD7</f>
        <v>0.0361134027165017</v>
      </c>
      <c r="N7" s="46">
        <f t="shared" si="0"/>
        <v>9</v>
      </c>
      <c r="O7" s="44">
        <f t="shared" si="1"/>
        <v>0.522188637168521</v>
      </c>
      <c r="P7" s="47">
        <f>[1]DESPIECE_NO_COMERCIAL!BC7</f>
        <v>1</v>
      </c>
      <c r="Q7" s="44">
        <f>[1]DESPIECE_NO_COMERCIAL!BD7</f>
        <v>0.00172181630473784</v>
      </c>
      <c r="R7" s="36">
        <f t="shared" si="2"/>
        <v>10</v>
      </c>
      <c r="S7" s="42">
        <f t="shared" si="3"/>
        <v>0.523910453473259</v>
      </c>
    </row>
    <row r="8" customHeight="1" spans="1:19">
      <c r="A8" s="40">
        <v>383</v>
      </c>
      <c r="B8" s="40">
        <v>7</v>
      </c>
      <c r="C8" s="40">
        <v>9191</v>
      </c>
      <c r="D8" s="40" t="s">
        <v>19</v>
      </c>
      <c r="E8" s="40">
        <v>31.6</v>
      </c>
      <c r="F8" s="41">
        <v>24.8912513736709</v>
      </c>
      <c r="G8" s="42">
        <v>0.0784267190042156</v>
      </c>
      <c r="H8" s="43">
        <f>[1]DESPIECE_ASERRIO!BK8</f>
        <v>5</v>
      </c>
      <c r="I8" s="44">
        <f>[1]DESPIECE_ASERRIO!BN8</f>
        <v>0.636288834443159</v>
      </c>
      <c r="J8" s="45">
        <f>[1]DESPIECE_ESTIBA!BK8</f>
        <v>1</v>
      </c>
      <c r="K8" s="44">
        <f>[1]DESPIECE_ESTIBA!BN8</f>
        <v>0.040485725234947</v>
      </c>
      <c r="L8" s="1">
        <f>[1]DESPIECE_PULPA!BC8</f>
        <v>3</v>
      </c>
      <c r="M8" s="34">
        <f>[1]DESPIECE_PULPA!BD8</f>
        <v>0.0265654007574484</v>
      </c>
      <c r="N8" s="46">
        <f t="shared" si="0"/>
        <v>9</v>
      </c>
      <c r="O8" s="44">
        <f t="shared" si="1"/>
        <v>0.703339960435554</v>
      </c>
      <c r="P8" s="47">
        <f>[1]DESPIECE_NO_COMERCIAL!BC8</f>
        <v>2</v>
      </c>
      <c r="Q8" s="44">
        <f>[1]DESPIECE_NO_COMERCIAL!BD8</f>
        <v>0.00261204220233841</v>
      </c>
      <c r="R8" s="36">
        <f t="shared" si="2"/>
        <v>11</v>
      </c>
      <c r="S8" s="42">
        <f t="shared" si="3"/>
        <v>0.705952002637893</v>
      </c>
    </row>
    <row r="9" customHeight="1" spans="1:19">
      <c r="A9" s="40">
        <v>383</v>
      </c>
      <c r="B9" s="40">
        <v>8</v>
      </c>
      <c r="C9" s="40">
        <v>9192</v>
      </c>
      <c r="D9" s="40" t="s">
        <v>19</v>
      </c>
      <c r="E9" s="40">
        <v>37.4</v>
      </c>
      <c r="F9" s="41">
        <v>27.6855436207005</v>
      </c>
      <c r="G9" s="42">
        <v>0.109858353503381</v>
      </c>
      <c r="H9" s="43">
        <f>[1]DESPIECE_ASERRIO!BK9</f>
        <v>6</v>
      </c>
      <c r="I9" s="44">
        <f>[1]DESPIECE_ASERRIO!BN9</f>
        <v>1.02700803220922</v>
      </c>
      <c r="J9" s="45">
        <f>[1]DESPIECE_ESTIBA!BK9</f>
        <v>1</v>
      </c>
      <c r="K9" s="44">
        <f>[1]DESPIECE_ESTIBA!BN9</f>
        <v>0.0465033985590234</v>
      </c>
      <c r="L9" s="1">
        <f>[1]DESPIECE_PULPA!BC9</f>
        <v>3</v>
      </c>
      <c r="M9" s="34">
        <f>[1]DESPIECE_PULPA!BD9</f>
        <v>0.0306549669734167</v>
      </c>
      <c r="N9" s="46">
        <f t="shared" si="0"/>
        <v>10</v>
      </c>
      <c r="O9" s="44">
        <f t="shared" si="1"/>
        <v>1.10416639774166</v>
      </c>
      <c r="P9" s="47">
        <f>[1]DESPIECE_NO_COMERCIAL!BC9</f>
        <v>1</v>
      </c>
      <c r="Q9" s="44">
        <f>[1]DESPIECE_NO_COMERCIAL!BD9</f>
        <v>0.00275259866523355</v>
      </c>
      <c r="R9" s="36">
        <f t="shared" si="2"/>
        <v>11</v>
      </c>
      <c r="S9" s="42">
        <f t="shared" si="3"/>
        <v>1.10691899640689</v>
      </c>
    </row>
    <row r="10" customHeight="1" spans="1:19">
      <c r="A10" s="40">
        <v>383</v>
      </c>
      <c r="B10" s="40">
        <v>9</v>
      </c>
      <c r="C10" s="40">
        <v>9193</v>
      </c>
      <c r="D10" s="40" t="s">
        <v>19</v>
      </c>
      <c r="E10" s="40">
        <v>24.1</v>
      </c>
      <c r="F10" s="41">
        <v>20.3984367391148</v>
      </c>
      <c r="G10" s="42">
        <v>0.0456167107282872</v>
      </c>
      <c r="H10" s="43">
        <f>[1]DESPIECE_ASERRIO!BK10</f>
        <v>3</v>
      </c>
      <c r="I10" s="44">
        <f>[1]DESPIECE_ASERRIO!BN10</f>
        <v>0.257137651626807</v>
      </c>
      <c r="J10" s="45">
        <f>[1]DESPIECE_ESTIBA!BK10</f>
        <v>1</v>
      </c>
      <c r="K10" s="44">
        <f>[1]DESPIECE_ESTIBA!BN10</f>
        <v>0.0414530199784181</v>
      </c>
      <c r="L10" s="1">
        <f>[1]DESPIECE_PULPA!BC10</f>
        <v>4</v>
      </c>
      <c r="M10" s="34">
        <f>[1]DESPIECE_PULPA!BD10</f>
        <v>0.0340707344422864</v>
      </c>
      <c r="N10" s="46">
        <f t="shared" si="0"/>
        <v>8</v>
      </c>
      <c r="O10" s="44">
        <f t="shared" si="1"/>
        <v>0.332661406047512</v>
      </c>
      <c r="P10" s="47">
        <f>[1]DESPIECE_NO_COMERCIAL!BC10</f>
        <v>2</v>
      </c>
      <c r="Q10" s="44">
        <f>[1]DESPIECE_NO_COMERCIAL!BD10</f>
        <v>0.00188946751209509</v>
      </c>
      <c r="R10" s="36">
        <f t="shared" si="2"/>
        <v>10</v>
      </c>
      <c r="S10" s="42">
        <f t="shared" si="3"/>
        <v>0.334550873559607</v>
      </c>
    </row>
    <row r="11" customHeight="1" spans="1:19">
      <c r="A11" s="40">
        <v>383</v>
      </c>
      <c r="B11" s="40">
        <v>10</v>
      </c>
      <c r="C11" s="40">
        <v>9194</v>
      </c>
      <c r="D11" s="40" t="s">
        <v>19</v>
      </c>
      <c r="E11" s="40">
        <v>29.8</v>
      </c>
      <c r="F11" s="41">
        <v>23.9187381812054</v>
      </c>
      <c r="G11" s="42">
        <v>0.069746498502347</v>
      </c>
      <c r="H11" s="43">
        <f>[1]DESPIECE_ASERRIO!BK11</f>
        <v>4</v>
      </c>
      <c r="I11" s="44">
        <f>[1]DESPIECE_ASERRIO!BN11</f>
        <v>0.469244426049989</v>
      </c>
      <c r="J11" s="45">
        <f>[1]DESPIECE_ESTIBA!BK11</f>
        <v>1</v>
      </c>
      <c r="K11" s="44">
        <f>[1]DESPIECE_ESTIBA!BN11</f>
        <v>0.0420874231496949</v>
      </c>
      <c r="L11" s="1">
        <f>[1]DESPIECE_PULPA!BC11</f>
        <v>4</v>
      </c>
      <c r="M11" s="34">
        <f>[1]DESPIECE_PULPA!BD11</f>
        <v>0.0319356687327742</v>
      </c>
      <c r="N11" s="46">
        <f t="shared" si="0"/>
        <v>9</v>
      </c>
      <c r="O11" s="44">
        <f t="shared" si="1"/>
        <v>0.543267517932458</v>
      </c>
      <c r="P11" s="47">
        <f>[1]DESPIECE_NO_COMERCIAL!BC11</f>
        <v>1</v>
      </c>
      <c r="Q11" s="44">
        <f>[1]DESPIECE_NO_COMERCIAL!BD11</f>
        <v>0.000854488168454879</v>
      </c>
      <c r="R11" s="36">
        <f t="shared" si="2"/>
        <v>10</v>
      </c>
      <c r="S11" s="42">
        <f t="shared" si="3"/>
        <v>0.544122006100913</v>
      </c>
    </row>
    <row r="12" customHeight="1" spans="1:19">
      <c r="A12" s="40">
        <v>383</v>
      </c>
      <c r="B12" s="40">
        <v>11</v>
      </c>
      <c r="C12" s="40">
        <v>9195</v>
      </c>
      <c r="D12" s="40" t="s">
        <v>19</v>
      </c>
      <c r="E12" s="40">
        <v>26.7</v>
      </c>
      <c r="F12" s="41">
        <v>22.0972912415657</v>
      </c>
      <c r="G12" s="42">
        <v>0.0559902496704407</v>
      </c>
      <c r="H12" s="43">
        <f>[1]DESPIECE_ASERRIO!BK12</f>
        <v>3</v>
      </c>
      <c r="I12" s="44">
        <f>[1]DESPIECE_ASERRIO!BN12</f>
        <v>0.307227862141129</v>
      </c>
      <c r="J12" s="45">
        <f>[1]DESPIECE_ESTIBA!BK12</f>
        <v>1</v>
      </c>
      <c r="K12" s="44">
        <f>[1]DESPIECE_ESTIBA!BN12</f>
        <v>0.0464056538029456</v>
      </c>
      <c r="L12" s="1">
        <f>[1]DESPIECE_PULPA!BC12</f>
        <v>4</v>
      </c>
      <c r="M12" s="34">
        <f>[1]DESPIECE_PULPA!BD12</f>
        <v>0.0391421416517939</v>
      </c>
      <c r="N12" s="46">
        <f t="shared" si="0"/>
        <v>8</v>
      </c>
      <c r="O12" s="44">
        <f t="shared" si="1"/>
        <v>0.392775657595869</v>
      </c>
      <c r="P12" s="47">
        <f>[1]DESPIECE_NO_COMERCIAL!BC12</f>
        <v>2</v>
      </c>
      <c r="Q12" s="44">
        <f>[1]DESPIECE_NO_COMERCIAL!BD12</f>
        <v>0.00267146325011113</v>
      </c>
      <c r="R12" s="36">
        <f t="shared" si="2"/>
        <v>10</v>
      </c>
      <c r="S12" s="42">
        <f t="shared" si="3"/>
        <v>0.39544712084598</v>
      </c>
    </row>
    <row r="13" customHeight="1" spans="1:19">
      <c r="A13" s="40">
        <v>383</v>
      </c>
      <c r="B13" s="40">
        <v>12</v>
      </c>
      <c r="C13" s="40">
        <v>9196</v>
      </c>
      <c r="D13" s="40" t="s">
        <v>19</v>
      </c>
      <c r="E13" s="40">
        <v>39.7</v>
      </c>
      <c r="F13" s="41">
        <v>28.6751653943277</v>
      </c>
      <c r="G13" s="42">
        <v>0.123785819134908</v>
      </c>
      <c r="H13" s="43">
        <f>[1]DESPIECE_ASERRIO!BK13</f>
        <v>6</v>
      </c>
      <c r="I13" s="44">
        <f>[1]DESPIECE_ASERRIO!BN13</f>
        <v>1.12485873291816</v>
      </c>
      <c r="J13" s="45">
        <f>[1]DESPIECE_ESTIBA!BK13</f>
        <v>1</v>
      </c>
      <c r="K13" s="44">
        <f>[1]DESPIECE_ESTIBA!BN13</f>
        <v>0.0452536004208723</v>
      </c>
      <c r="L13" s="1">
        <f>[1]DESPIECE_PULPA!BC13</f>
        <v>3</v>
      </c>
      <c r="M13" s="34">
        <f>[1]DESPIECE_PULPA!BD13</f>
        <v>0.0285220877102516</v>
      </c>
      <c r="N13" s="46">
        <f t="shared" si="0"/>
        <v>10</v>
      </c>
      <c r="O13" s="44">
        <f t="shared" si="1"/>
        <v>1.19863442104928</v>
      </c>
      <c r="P13" s="47">
        <f>[1]DESPIECE_NO_COMERCIAL!BC13</f>
        <v>1</v>
      </c>
      <c r="Q13" s="44">
        <f>[1]DESPIECE_NO_COMERCIAL!BD13</f>
        <v>0.00183631139858332</v>
      </c>
      <c r="R13" s="36">
        <f t="shared" si="2"/>
        <v>11</v>
      </c>
      <c r="S13" s="42">
        <f t="shared" si="3"/>
        <v>1.20047073244787</v>
      </c>
    </row>
    <row r="14" customHeight="1" spans="1:19">
      <c r="A14" s="40">
        <v>383</v>
      </c>
      <c r="B14" s="40">
        <v>13</v>
      </c>
      <c r="C14" s="40">
        <v>9197</v>
      </c>
      <c r="D14" s="40" t="s">
        <v>19</v>
      </c>
      <c r="E14" s="40">
        <v>47.5</v>
      </c>
      <c r="F14" s="41">
        <v>31.6496200684752</v>
      </c>
      <c r="G14" s="42">
        <v>0.177205460616549</v>
      </c>
      <c r="H14" s="43">
        <f>[1]DESPIECE_ASERRIO!BK14</f>
        <v>8</v>
      </c>
      <c r="I14" s="44">
        <f>[1]DESPIECE_ASERRIO!BN14</f>
        <v>1.99343544763829</v>
      </c>
      <c r="J14" s="45">
        <f>[1]DESPIECE_ESTIBA!BK14</f>
        <v>1</v>
      </c>
      <c r="K14" s="44">
        <f>[1]DESPIECE_ESTIBA!BN14</f>
        <v>0.0416059634958834</v>
      </c>
      <c r="L14" s="1">
        <f>[1]DESPIECE_PULPA!BC14</f>
        <v>2</v>
      </c>
      <c r="M14" s="34">
        <f>[1]DESPIECE_PULPA!BD14</f>
        <v>0.0185495865997072</v>
      </c>
      <c r="N14" s="46">
        <f t="shared" si="0"/>
        <v>11</v>
      </c>
      <c r="O14" s="44">
        <f t="shared" si="1"/>
        <v>2.05359099773388</v>
      </c>
      <c r="P14" s="47">
        <f>[1]DESPIECE_NO_COMERCIAL!BC14</f>
        <v>0</v>
      </c>
      <c r="Q14" s="44">
        <f>[1]DESPIECE_NO_COMERCIAL!BD14</f>
        <v>0</v>
      </c>
      <c r="R14" s="36">
        <f t="shared" si="2"/>
        <v>11</v>
      </c>
      <c r="S14" s="42">
        <f t="shared" si="3"/>
        <v>2.05359099773388</v>
      </c>
    </row>
    <row r="15" customHeight="1" spans="1:19">
      <c r="A15" s="40">
        <v>383</v>
      </c>
      <c r="B15" s="40">
        <v>14</v>
      </c>
      <c r="C15" s="40">
        <v>9198</v>
      </c>
      <c r="D15" s="40" t="s">
        <v>19</v>
      </c>
      <c r="E15" s="40">
        <v>38.3</v>
      </c>
      <c r="F15" s="41">
        <v>28.0798501785662</v>
      </c>
      <c r="G15" s="42">
        <v>0.115209271190608</v>
      </c>
      <c r="H15" s="43">
        <f>[1]DESPIECE_ASERRIO!BK15</f>
        <v>6</v>
      </c>
      <c r="I15" s="44">
        <f>[1]DESPIECE_ASERRIO!BN15</f>
        <v>1.02957456826528</v>
      </c>
      <c r="J15" s="45">
        <f>[1]DESPIECE_ESTIBA!BK15</f>
        <v>0</v>
      </c>
      <c r="K15" s="44">
        <f>[1]DESPIECE_ESTIBA!BN15</f>
        <v>0</v>
      </c>
      <c r="L15" s="1">
        <f>[1]DESPIECE_PULPA!BC15</f>
        <v>4</v>
      </c>
      <c r="M15" s="34">
        <f>[1]DESPIECE_PULPA!BD15</f>
        <v>0.0388327638339692</v>
      </c>
      <c r="N15" s="46">
        <f t="shared" si="0"/>
        <v>10</v>
      </c>
      <c r="O15" s="44">
        <f t="shared" si="1"/>
        <v>1.06840733209925</v>
      </c>
      <c r="P15" s="47">
        <f>[1]DESPIECE_NO_COMERCIAL!BC15</f>
        <v>1</v>
      </c>
      <c r="Q15" s="44">
        <f>[1]DESPIECE_NO_COMERCIAL!BD15</f>
        <v>0.000486686335662383</v>
      </c>
      <c r="R15" s="36">
        <f t="shared" si="2"/>
        <v>11</v>
      </c>
      <c r="S15" s="42">
        <f t="shared" si="3"/>
        <v>1.06889401843491</v>
      </c>
    </row>
    <row r="16" customHeight="1" spans="1:19">
      <c r="A16" s="40">
        <v>383</v>
      </c>
      <c r="B16" s="40">
        <v>15</v>
      </c>
      <c r="C16" s="40">
        <v>9199</v>
      </c>
      <c r="D16" s="40" t="s">
        <v>19</v>
      </c>
      <c r="E16" s="40">
        <v>26.1</v>
      </c>
      <c r="F16" s="41">
        <v>21.7204113821976</v>
      </c>
      <c r="G16" s="42">
        <v>0.0535021082887976</v>
      </c>
      <c r="H16" s="43">
        <f>[1]DESPIECE_ASERRIO!BK16</f>
        <v>3</v>
      </c>
      <c r="I16" s="44">
        <f>[1]DESPIECE_ASERRIO!BN16</f>
        <v>0.290675388838742</v>
      </c>
      <c r="J16" s="45">
        <f>[1]DESPIECE_ESTIBA!BK16</f>
        <v>1</v>
      </c>
      <c r="K16" s="44">
        <f>[1]DESPIECE_ESTIBA!BN16</f>
        <v>0.0429185722729725</v>
      </c>
      <c r="L16" s="1">
        <f>[1]DESPIECE_PULPA!BC16</f>
        <v>4</v>
      </c>
      <c r="M16" s="34">
        <f>[1]DESPIECE_PULPA!BD16</f>
        <v>0.0348455310812498</v>
      </c>
      <c r="N16" s="46">
        <f t="shared" si="0"/>
        <v>8</v>
      </c>
      <c r="O16" s="44">
        <f t="shared" si="1"/>
        <v>0.368439492192964</v>
      </c>
      <c r="P16" s="47">
        <f>[1]DESPIECE_NO_COMERCIAL!BC16</f>
        <v>1</v>
      </c>
      <c r="Q16" s="44">
        <f>[1]DESPIECE_NO_COMERCIAL!BD16</f>
        <v>0.00176917342647984</v>
      </c>
      <c r="R16" s="36">
        <f t="shared" si="2"/>
        <v>9</v>
      </c>
      <c r="S16" s="42">
        <f t="shared" si="3"/>
        <v>0.370208665619444</v>
      </c>
    </row>
    <row r="17" customHeight="1" spans="1:19">
      <c r="A17" s="40">
        <v>383</v>
      </c>
      <c r="B17" s="40">
        <v>16</v>
      </c>
      <c r="C17" s="40">
        <v>9200</v>
      </c>
      <c r="D17" s="40" t="s">
        <v>19</v>
      </c>
      <c r="E17" s="40">
        <v>30.3</v>
      </c>
      <c r="F17" s="41">
        <v>24.1946513689291</v>
      </c>
      <c r="G17" s="42">
        <v>0.0721066199833563</v>
      </c>
      <c r="H17" s="43">
        <f>[1]DESPIECE_ASERRIO!BK17</f>
        <v>4</v>
      </c>
      <c r="I17" s="44">
        <f>[1]DESPIECE_ASERRIO!BN17</f>
        <v>0.488805480736735</v>
      </c>
      <c r="J17" s="45">
        <f>[1]DESPIECE_ESTIBA!BK17</f>
        <v>1</v>
      </c>
      <c r="K17" s="44">
        <f>[1]DESPIECE_ESTIBA!BN17</f>
        <v>0.0448282159864875</v>
      </c>
      <c r="L17" s="1">
        <f>[1]DESPIECE_PULPA!BC17</f>
        <v>4</v>
      </c>
      <c r="M17" s="34">
        <f>[1]DESPIECE_PULPA!BD17</f>
        <v>0.0351204411157322</v>
      </c>
      <c r="N17" s="46">
        <f t="shared" si="0"/>
        <v>9</v>
      </c>
      <c r="O17" s="44">
        <f t="shared" si="1"/>
        <v>0.568754137838955</v>
      </c>
      <c r="P17" s="47">
        <f>[1]DESPIECE_NO_COMERCIAL!BC17</f>
        <v>1</v>
      </c>
      <c r="Q17" s="44">
        <f>[1]DESPIECE_NO_COMERCIAL!BD17</f>
        <v>0.00130046979699458</v>
      </c>
      <c r="R17" s="36">
        <f t="shared" si="2"/>
        <v>10</v>
      </c>
      <c r="S17" s="42">
        <f t="shared" si="3"/>
        <v>0.570054607635949</v>
      </c>
    </row>
    <row r="18" customHeight="1" spans="1:19">
      <c r="A18" s="40">
        <v>383</v>
      </c>
      <c r="B18" s="40">
        <v>17</v>
      </c>
      <c r="C18" s="40">
        <v>9201</v>
      </c>
      <c r="D18" s="40" t="s">
        <v>19</v>
      </c>
      <c r="E18" s="40">
        <v>30.1</v>
      </c>
      <c r="F18" s="41">
        <v>24.0848363980386</v>
      </c>
      <c r="G18" s="42">
        <v>0.0711578590019722</v>
      </c>
      <c r="H18" s="43">
        <f>[1]DESPIECE_ASERRIO!BK18</f>
        <v>4</v>
      </c>
      <c r="I18" s="44">
        <f>[1]DESPIECE_ASERRIO!BN18</f>
        <v>0.480933501736062</v>
      </c>
      <c r="J18" s="45">
        <f>[1]DESPIECE_ESTIBA!BK18</f>
        <v>1</v>
      </c>
      <c r="K18" s="44">
        <f>[1]DESPIECE_ESTIBA!BN18</f>
        <v>0.0437228556623971</v>
      </c>
      <c r="L18" s="1">
        <f>[1]DESPIECE_PULPA!BC18</f>
        <v>4</v>
      </c>
      <c r="M18" s="34">
        <f>[1]DESPIECE_PULPA!BD18</f>
        <v>0.0338308731535909</v>
      </c>
      <c r="N18" s="46">
        <f t="shared" si="0"/>
        <v>9</v>
      </c>
      <c r="O18" s="44">
        <f t="shared" si="1"/>
        <v>0.55848723055205</v>
      </c>
      <c r="P18" s="47">
        <f>[1]DESPIECE_NO_COMERCIAL!BC18</f>
        <v>1</v>
      </c>
      <c r="Q18" s="44">
        <f>[1]DESPIECE_NO_COMERCIAL!BD18</f>
        <v>0.00112013850669829</v>
      </c>
      <c r="R18" s="36">
        <f t="shared" si="2"/>
        <v>10</v>
      </c>
      <c r="S18" s="42">
        <f t="shared" si="3"/>
        <v>0.559607369058748</v>
      </c>
    </row>
    <row r="19" customHeight="1" spans="1:19">
      <c r="A19" s="40">
        <v>385</v>
      </c>
      <c r="B19" s="40">
        <v>1</v>
      </c>
      <c r="C19" s="40">
        <v>9202</v>
      </c>
      <c r="D19" s="40" t="s">
        <v>19</v>
      </c>
      <c r="E19" s="40">
        <v>23</v>
      </c>
      <c r="F19" s="41">
        <v>19.6237650885372</v>
      </c>
      <c r="G19" s="42">
        <v>0.041547562843725</v>
      </c>
      <c r="H19" s="43">
        <f>[1]DESPIECE_ASERRIO!BK19</f>
        <v>2</v>
      </c>
      <c r="I19" s="44">
        <f>[1]DESPIECE_ASERRIO!BN19</f>
        <v>0.165206917627636</v>
      </c>
      <c r="J19" s="45">
        <f>[1]DESPIECE_ESTIBA!BK19</f>
        <v>1</v>
      </c>
      <c r="K19" s="44">
        <f>[1]DESPIECE_ESTIBA!BN19</f>
        <v>0.0445377469540068</v>
      </c>
      <c r="L19" s="1">
        <f>[1]DESPIECE_PULPA!BC19</f>
        <v>4</v>
      </c>
      <c r="M19" s="34">
        <f>[1]DESPIECE_PULPA!BD19</f>
        <v>0.0393106107578083</v>
      </c>
      <c r="N19" s="46">
        <f t="shared" si="0"/>
        <v>7</v>
      </c>
      <c r="O19" s="44">
        <f t="shared" si="1"/>
        <v>0.249055275339451</v>
      </c>
      <c r="P19" s="47">
        <f>[1]DESPIECE_NO_COMERCIAL!BC19</f>
        <v>2</v>
      </c>
      <c r="Q19" s="44">
        <f>[1]DESPIECE_NO_COMERCIAL!BD19</f>
        <v>0.00349661566123442</v>
      </c>
      <c r="R19" s="36">
        <f t="shared" si="2"/>
        <v>9</v>
      </c>
      <c r="S19" s="42">
        <f t="shared" si="3"/>
        <v>0.252551891000686</v>
      </c>
    </row>
    <row r="20" customHeight="1" spans="1:19">
      <c r="A20" s="40">
        <v>385</v>
      </c>
      <c r="B20" s="40">
        <v>2</v>
      </c>
      <c r="C20" s="40">
        <v>9203</v>
      </c>
      <c r="D20" s="40" t="s">
        <v>19</v>
      </c>
      <c r="E20" s="40">
        <v>38.1</v>
      </c>
      <c r="F20" s="41">
        <v>27.9930332263237</v>
      </c>
      <c r="G20" s="42">
        <v>0.114009182796937</v>
      </c>
      <c r="H20" s="43">
        <f>[1]DESPIECE_ASERRIO!BK20</f>
        <v>6</v>
      </c>
      <c r="I20" s="44">
        <f>[1]DESPIECE_ASERRIO!BN20</f>
        <v>1.01631276598152</v>
      </c>
      <c r="J20" s="45">
        <f>[1]DESPIECE_ESTIBA!BK20</f>
        <v>0</v>
      </c>
      <c r="K20" s="44">
        <f>[1]DESPIECE_ESTIBA!BN20</f>
        <v>0</v>
      </c>
      <c r="L20" s="1">
        <f>[1]DESPIECE_PULPA!BC20</f>
        <v>4</v>
      </c>
      <c r="M20" s="34">
        <f>[1]DESPIECE_PULPA!BD20</f>
        <v>0.0375989716698188</v>
      </c>
      <c r="N20" s="46">
        <f t="shared" si="0"/>
        <v>10</v>
      </c>
      <c r="O20" s="44">
        <f t="shared" si="1"/>
        <v>1.05391173765134</v>
      </c>
      <c r="P20" s="47">
        <f>[1]DESPIECE_NO_COMERCIAL!BC20</f>
        <v>1</v>
      </c>
      <c r="Q20" s="44">
        <f>[1]DESPIECE_NO_COMERCIAL!BD20</f>
        <v>0.000301915188395537</v>
      </c>
      <c r="R20" s="36">
        <f t="shared" si="2"/>
        <v>11</v>
      </c>
      <c r="S20" s="42">
        <f t="shared" si="3"/>
        <v>1.05421365283973</v>
      </c>
    </row>
    <row r="21" customHeight="1" spans="1:19">
      <c r="A21" s="40">
        <v>385</v>
      </c>
      <c r="B21" s="40">
        <v>3</v>
      </c>
      <c r="C21" s="40">
        <v>9204</v>
      </c>
      <c r="D21" s="40" t="s">
        <v>19</v>
      </c>
      <c r="E21" s="40">
        <v>30.5</v>
      </c>
      <c r="F21" s="41">
        <v>24.3037438676768</v>
      </c>
      <c r="G21" s="42">
        <v>0.0730616641500476</v>
      </c>
      <c r="H21" s="43">
        <f>[1]DESPIECE_ASERRIO!BK21</f>
        <v>4</v>
      </c>
      <c r="I21" s="44">
        <f>[1]DESPIECE_ASERRIO!BN21</f>
        <v>0.496740942074011</v>
      </c>
      <c r="J21" s="45">
        <f>[1]DESPIECE_ESTIBA!BK21</f>
        <v>1</v>
      </c>
      <c r="K21" s="44">
        <f>[1]DESPIECE_ESTIBA!BN21</f>
        <v>0.0459455934448385</v>
      </c>
      <c r="L21" s="1">
        <f>[1]DESPIECE_PULPA!BC21</f>
        <v>4</v>
      </c>
      <c r="M21" s="34">
        <f>[1]DESPIECE_PULPA!BD21</f>
        <v>0.0364309808141824</v>
      </c>
      <c r="N21" s="46">
        <f t="shared" si="0"/>
        <v>9</v>
      </c>
      <c r="O21" s="44">
        <f t="shared" si="1"/>
        <v>0.579117516333032</v>
      </c>
      <c r="P21" s="47">
        <f>[1]DESPIECE_NO_COMERCIAL!BC21</f>
        <v>1</v>
      </c>
      <c r="Q21" s="44">
        <f>[1]DESPIECE_NO_COMERCIAL!BD21</f>
        <v>0.00148350622716248</v>
      </c>
      <c r="R21" s="36">
        <f t="shared" si="2"/>
        <v>10</v>
      </c>
      <c r="S21" s="42">
        <f t="shared" si="3"/>
        <v>0.580601022560194</v>
      </c>
    </row>
    <row r="22" customHeight="1" spans="1:19">
      <c r="A22" s="40">
        <v>385</v>
      </c>
      <c r="B22" s="40">
        <v>4</v>
      </c>
      <c r="C22" s="40">
        <v>9205</v>
      </c>
      <c r="D22" s="40" t="s">
        <v>19</v>
      </c>
      <c r="E22" s="40">
        <v>24.4</v>
      </c>
      <c r="F22" s="41">
        <v>20.6035774997846</v>
      </c>
      <c r="G22" s="42">
        <v>0.0467594650560305</v>
      </c>
      <c r="H22" s="43">
        <f>[1]DESPIECE_ASERRIO!BK22</f>
        <v>3</v>
      </c>
      <c r="I22" s="44">
        <f>[1]DESPIECE_ASERRIO!BN22</f>
        <v>0.265009515321803</v>
      </c>
      <c r="J22" s="45">
        <f>[1]DESPIECE_ESTIBA!BK22</f>
        <v>1</v>
      </c>
      <c r="K22" s="44">
        <f>[1]DESPIECE_ESTIBA!BN22</f>
        <v>0.0431881646892045</v>
      </c>
      <c r="L22" s="1">
        <f>[1]DESPIECE_PULPA!BC22</f>
        <v>4</v>
      </c>
      <c r="M22" s="34">
        <f>[1]DESPIECE_PULPA!BD22</f>
        <v>0.0362569431407833</v>
      </c>
      <c r="N22" s="46">
        <f t="shared" si="0"/>
        <v>8</v>
      </c>
      <c r="O22" s="44">
        <f t="shared" si="1"/>
        <v>0.344454623151791</v>
      </c>
      <c r="P22" s="47">
        <f>[1]DESPIECE_NO_COMERCIAL!BC22</f>
        <v>2</v>
      </c>
      <c r="Q22" s="44">
        <f>[1]DESPIECE_NO_COMERCIAL!BD22</f>
        <v>0.00241878456419082</v>
      </c>
      <c r="R22" s="36">
        <f t="shared" si="2"/>
        <v>10</v>
      </c>
      <c r="S22" s="42">
        <f t="shared" si="3"/>
        <v>0.346873407715982</v>
      </c>
    </row>
    <row r="23" ht="15" spans="1:19">
      <c r="A23" s="40">
        <v>385</v>
      </c>
      <c r="B23" s="40">
        <v>5</v>
      </c>
      <c r="C23" s="40">
        <v>9206</v>
      </c>
      <c r="D23" s="40" t="s">
        <v>19</v>
      </c>
      <c r="E23" s="40">
        <v>29.8</v>
      </c>
      <c r="F23" s="41">
        <v>23.9187381812054</v>
      </c>
      <c r="G23" s="42">
        <v>0.069746498502347</v>
      </c>
      <c r="H23" s="43">
        <f>[1]DESPIECE_ASERRIO!BK23</f>
        <v>4</v>
      </c>
      <c r="I23" s="44">
        <f>[1]DESPIECE_ASERRIO!BN23</f>
        <v>0.469244426049989</v>
      </c>
      <c r="J23" s="45">
        <f>[1]DESPIECE_ESTIBA!BK23</f>
        <v>1</v>
      </c>
      <c r="K23" s="44">
        <f>[1]DESPIECE_ESTIBA!BN23</f>
        <v>0.0420874231496949</v>
      </c>
      <c r="L23" s="1">
        <f>[1]DESPIECE_PULPA!BC23</f>
        <v>4</v>
      </c>
      <c r="M23" s="34">
        <f>[1]DESPIECE_PULPA!BD23</f>
        <v>0.0319356687327742</v>
      </c>
      <c r="N23" s="46">
        <f t="shared" si="0"/>
        <v>9</v>
      </c>
      <c r="O23" s="44">
        <f t="shared" si="1"/>
        <v>0.543267517932458</v>
      </c>
      <c r="P23" s="47">
        <f>[1]DESPIECE_NO_COMERCIAL!BC23</f>
        <v>1</v>
      </c>
      <c r="Q23" s="44">
        <f>[1]DESPIECE_NO_COMERCIAL!BD23</f>
        <v>0.000854488168454879</v>
      </c>
      <c r="R23" s="36">
        <f t="shared" si="2"/>
        <v>10</v>
      </c>
      <c r="S23" s="42">
        <f t="shared" si="3"/>
        <v>0.544122006100913</v>
      </c>
    </row>
    <row r="24" ht="15" spans="1:19">
      <c r="A24" s="40">
        <v>385</v>
      </c>
      <c r="B24" s="40">
        <v>6</v>
      </c>
      <c r="C24" s="40">
        <v>9207</v>
      </c>
      <c r="D24" s="40" t="s">
        <v>19</v>
      </c>
      <c r="E24" s="40">
        <v>35.9</v>
      </c>
      <c r="F24" s="41">
        <v>27.0067858338854</v>
      </c>
      <c r="G24" s="42">
        <v>0.101222900696827</v>
      </c>
      <c r="H24" s="43">
        <f>[1]DESPIECE_ASERRIO!BK24</f>
        <v>6</v>
      </c>
      <c r="I24" s="44">
        <f>[1]DESPIECE_ASERRIO!BN24</f>
        <v>0.928475171391732</v>
      </c>
      <c r="J24" s="45">
        <f>[1]DESPIECE_ESTIBA!BK24</f>
        <v>0</v>
      </c>
      <c r="K24" s="44">
        <f>[1]DESPIECE_ESTIBA!BN24</f>
        <v>0</v>
      </c>
      <c r="L24" s="1">
        <f>[1]DESPIECE_PULPA!BC24</f>
        <v>4</v>
      </c>
      <c r="M24" s="34">
        <f>[1]DESPIECE_PULPA!BD24</f>
        <v>0.0404743180774603</v>
      </c>
      <c r="N24" s="46">
        <f t="shared" si="0"/>
        <v>10</v>
      </c>
      <c r="O24" s="44">
        <f t="shared" si="1"/>
        <v>0.968949489469192</v>
      </c>
      <c r="P24" s="47">
        <f>[1]DESPIECE_NO_COMERCIAL!BC24</f>
        <v>1</v>
      </c>
      <c r="Q24" s="44">
        <f>[1]DESPIECE_NO_COMERCIAL!BD24</f>
        <v>0.00126802134585955</v>
      </c>
      <c r="R24" s="36">
        <f t="shared" si="2"/>
        <v>11</v>
      </c>
      <c r="S24" s="42">
        <f t="shared" si="3"/>
        <v>0.970217510815052</v>
      </c>
    </row>
    <row r="25" ht="15" spans="1:19">
      <c r="A25" s="40">
        <v>385</v>
      </c>
      <c r="B25" s="40">
        <v>7</v>
      </c>
      <c r="C25" s="40">
        <v>9208</v>
      </c>
      <c r="D25" s="40" t="s">
        <v>19</v>
      </c>
      <c r="E25" s="40">
        <v>28.8</v>
      </c>
      <c r="F25" s="41">
        <v>23.352744669587</v>
      </c>
      <c r="G25" s="42">
        <v>0.065144065264838</v>
      </c>
      <c r="H25" s="43">
        <f>[1]DESPIECE_ASERRIO!BK25</f>
        <v>4</v>
      </c>
      <c r="I25" s="44">
        <f>[1]DESPIECE_ASERRIO!BN25</f>
        <v>0.431308708971196</v>
      </c>
      <c r="J25" s="45">
        <f>[1]DESPIECE_ESTIBA!BK25</f>
        <v>0</v>
      </c>
      <c r="K25" s="44">
        <f>[1]DESPIECE_ESTIBA!BN25</f>
        <v>0</v>
      </c>
      <c r="L25" s="1">
        <f>[1]DESPIECE_PULPA!BC25</f>
        <v>4</v>
      </c>
      <c r="M25" s="34">
        <f>[1]DESPIECE_PULPA!BD25</f>
        <v>0.039595609362563</v>
      </c>
      <c r="N25" s="46">
        <f t="shared" si="0"/>
        <v>8</v>
      </c>
      <c r="O25" s="44">
        <f t="shared" si="1"/>
        <v>0.470904318333759</v>
      </c>
      <c r="P25" s="47">
        <f>[1]DESPIECE_NO_COMERCIAL!BC25</f>
        <v>2</v>
      </c>
      <c r="Q25" s="44">
        <f>[1]DESPIECE_NO_COMERCIAL!BD25</f>
        <v>0.00220506855250614</v>
      </c>
      <c r="R25" s="36">
        <f t="shared" si="2"/>
        <v>10</v>
      </c>
      <c r="S25" s="42">
        <f t="shared" si="3"/>
        <v>0.473109386886265</v>
      </c>
    </row>
    <row r="26" ht="15" spans="1:19">
      <c r="A26" s="40">
        <v>385</v>
      </c>
      <c r="B26" s="40">
        <v>8</v>
      </c>
      <c r="C26" s="40">
        <v>9209</v>
      </c>
      <c r="D26" s="40" t="s">
        <v>19</v>
      </c>
      <c r="E26" s="40">
        <v>31.5</v>
      </c>
      <c r="F26" s="41">
        <v>24.8386934849794</v>
      </c>
      <c r="G26" s="42">
        <v>0.0779311327631118</v>
      </c>
      <c r="H26" s="43">
        <f>[1]DESPIECE_ASERRIO!BK26</f>
        <v>5</v>
      </c>
      <c r="I26" s="44">
        <f>[1]DESPIECE_ASERRIO!BN26</f>
        <v>0.631327135075471</v>
      </c>
      <c r="J26" s="45">
        <f>[1]DESPIECE_ESTIBA!BK26</f>
        <v>1</v>
      </c>
      <c r="K26" s="44">
        <f>[1]DESPIECE_ESTIBA!BN26</f>
        <v>0.0399717185581314</v>
      </c>
      <c r="L26" s="1">
        <f>[1]DESPIECE_PULPA!BC26</f>
        <v>3</v>
      </c>
      <c r="M26" s="34">
        <f>[1]DESPIECE_PULPA!BD26</f>
        <v>0.0260859796069499</v>
      </c>
      <c r="N26" s="46">
        <f t="shared" si="0"/>
        <v>9</v>
      </c>
      <c r="O26" s="44">
        <f t="shared" si="1"/>
        <v>0.697384833240552</v>
      </c>
      <c r="P26" s="47">
        <f>[1]DESPIECE_NO_COMERCIAL!BC26</f>
        <v>1</v>
      </c>
      <c r="Q26" s="44">
        <f>[1]DESPIECE_NO_COMERCIAL!BD26</f>
        <v>0.00244254190343657</v>
      </c>
      <c r="R26" s="36">
        <f t="shared" si="2"/>
        <v>10</v>
      </c>
      <c r="S26" s="42">
        <f t="shared" si="3"/>
        <v>0.699827375143989</v>
      </c>
    </row>
    <row r="27" ht="15" spans="1:19">
      <c r="A27" s="40">
        <v>385</v>
      </c>
      <c r="B27" s="40">
        <v>9</v>
      </c>
      <c r="C27" s="40">
        <v>9210</v>
      </c>
      <c r="D27" s="40" t="s">
        <v>19</v>
      </c>
      <c r="E27" s="40">
        <v>26</v>
      </c>
      <c r="F27" s="41">
        <v>21.6567567934722</v>
      </c>
      <c r="G27" s="42">
        <v>0.0530929158456675</v>
      </c>
      <c r="H27" s="43">
        <f>[1]DESPIECE_ASERRIO!BK27</f>
        <v>3</v>
      </c>
      <c r="I27" s="44">
        <f>[1]DESPIECE_ASERRIO!BN27</f>
        <v>0.287960753242138</v>
      </c>
      <c r="J27" s="45">
        <f>[1]DESPIECE_ESTIBA!BK27</f>
        <v>1</v>
      </c>
      <c r="K27" s="44">
        <f>[1]DESPIECE_ESTIBA!BN27</f>
        <v>0.0423480156786182</v>
      </c>
      <c r="L27" s="1">
        <f>[1]DESPIECE_PULPA!BC27</f>
        <v>4</v>
      </c>
      <c r="M27" s="34">
        <f>[1]DESPIECE_PULPA!BD27</f>
        <v>0.0341508594463235</v>
      </c>
      <c r="N27" s="46">
        <f t="shared" si="0"/>
        <v>8</v>
      </c>
      <c r="O27" s="44">
        <f t="shared" si="1"/>
        <v>0.36445962836708</v>
      </c>
      <c r="P27" s="47">
        <f>[1]DESPIECE_NO_COMERCIAL!BC27</f>
        <v>1</v>
      </c>
      <c r="Q27" s="44">
        <f>[1]DESPIECE_NO_COMERCIAL!BD27</f>
        <v>0.00167602253634318</v>
      </c>
      <c r="R27" s="36">
        <f t="shared" si="2"/>
        <v>9</v>
      </c>
      <c r="S27" s="42">
        <f t="shared" si="3"/>
        <v>0.366135650903423</v>
      </c>
    </row>
    <row r="28" ht="15" spans="1:19">
      <c r="A28" s="40">
        <v>385</v>
      </c>
      <c r="B28" s="40">
        <v>10</v>
      </c>
      <c r="C28" s="40">
        <v>9211</v>
      </c>
      <c r="D28" s="40" t="s">
        <v>19</v>
      </c>
      <c r="E28" s="40">
        <v>28.5</v>
      </c>
      <c r="F28" s="41">
        <v>23.1791095751875</v>
      </c>
      <c r="G28" s="42">
        <v>0.0637939658219577</v>
      </c>
      <c r="H28" s="43">
        <f>[1]DESPIECE_ASERRIO!BK28</f>
        <v>4</v>
      </c>
      <c r="I28" s="44">
        <f>[1]DESPIECE_ASERRIO!BN28</f>
        <v>0.448921857757901</v>
      </c>
      <c r="J28" s="45">
        <f>[1]DESPIECE_ESTIBA!BK28</f>
        <v>1</v>
      </c>
      <c r="K28" s="44">
        <f>[1]DESPIECE_ESTIBA!BN28</f>
        <v>0.0459523225356123</v>
      </c>
      <c r="L28" s="1">
        <f>[1]DESPIECE_PULPA!BC28</f>
        <v>4</v>
      </c>
      <c r="M28" s="34">
        <f>[1]DESPIECE_PULPA!BD28</f>
        <v>0.0374891656594298</v>
      </c>
      <c r="N28" s="46">
        <f t="shared" si="0"/>
        <v>9</v>
      </c>
      <c r="O28" s="44">
        <f t="shared" si="1"/>
        <v>0.532363345952943</v>
      </c>
      <c r="P28" s="47">
        <f>[1]DESPIECE_NO_COMERCIAL!BC28</f>
        <v>1</v>
      </c>
      <c r="Q28" s="44">
        <f>[1]DESPIECE_NO_COMERCIAL!BD28</f>
        <v>0.00191002977224435</v>
      </c>
      <c r="R28" s="36">
        <f t="shared" si="2"/>
        <v>10</v>
      </c>
      <c r="S28" s="42">
        <f t="shared" si="3"/>
        <v>0.534273375725187</v>
      </c>
    </row>
    <row r="29" ht="15" spans="1:19">
      <c r="A29" s="40">
        <v>385</v>
      </c>
      <c r="B29" s="40">
        <v>11</v>
      </c>
      <c r="C29" s="40">
        <v>9212</v>
      </c>
      <c r="D29" s="40" t="s">
        <v>19</v>
      </c>
      <c r="E29" s="40">
        <v>21.5</v>
      </c>
      <c r="F29" s="41">
        <v>18.5054537703856</v>
      </c>
      <c r="G29" s="42">
        <v>0.036305030103047</v>
      </c>
      <c r="H29" s="43">
        <f>[1]DESPIECE_ASERRIO!BK29</f>
        <v>2</v>
      </c>
      <c r="I29" s="44">
        <f>[1]DESPIECE_ASERRIO!BN29</f>
        <v>0.152542895702379</v>
      </c>
      <c r="J29" s="45">
        <f>[1]DESPIECE_ESTIBA!BK29</f>
        <v>1</v>
      </c>
      <c r="K29" s="44">
        <f>[1]DESPIECE_ESTIBA!BN29</f>
        <v>0.044596996250951</v>
      </c>
      <c r="L29" s="1">
        <f>[1]DESPIECE_PULPA!BC29</f>
        <v>5</v>
      </c>
      <c r="M29" s="34">
        <f>[1]DESPIECE_PULPA!BD29</f>
        <v>0.0439723578752305</v>
      </c>
      <c r="N29" s="46">
        <f t="shared" si="0"/>
        <v>8</v>
      </c>
      <c r="O29" s="44">
        <f t="shared" si="1"/>
        <v>0.24111224982856</v>
      </c>
      <c r="P29" s="47">
        <f>[1]DESPIECE_NO_COMERCIAL!BC29</f>
        <v>1</v>
      </c>
      <c r="Q29" s="44">
        <f>[1]DESPIECE_NO_COMERCIAL!BD29</f>
        <v>0.00118781204167439</v>
      </c>
      <c r="R29" s="36">
        <f t="shared" si="2"/>
        <v>9</v>
      </c>
      <c r="S29" s="42">
        <f t="shared" si="3"/>
        <v>0.242300061870235</v>
      </c>
    </row>
    <row r="30" ht="15" spans="1:19">
      <c r="A30" s="40">
        <v>385</v>
      </c>
      <c r="B30" s="40">
        <v>12</v>
      </c>
      <c r="C30" s="40">
        <v>9213</v>
      </c>
      <c r="D30" s="40" t="s">
        <v>19</v>
      </c>
      <c r="E30" s="40">
        <v>23.8</v>
      </c>
      <c r="F30" s="41">
        <v>20.1907262987931</v>
      </c>
      <c r="G30" s="42">
        <v>0.0444880935674851</v>
      </c>
      <c r="H30" s="43">
        <f>[1]DESPIECE_ASERRIO!BK30</f>
        <v>3</v>
      </c>
      <c r="I30" s="44">
        <f>[1]DESPIECE_ASERRIO!BN30</f>
        <v>0.24938332972106</v>
      </c>
      <c r="J30" s="45">
        <f>[1]DESPIECE_ESTIBA!BK30</f>
        <v>1</v>
      </c>
      <c r="K30" s="44">
        <f>[1]DESPIECE_ESTIBA!BN30</f>
        <v>0.039745003077156</v>
      </c>
      <c r="L30" s="1">
        <f>[1]DESPIECE_PULPA!BC30</f>
        <v>4</v>
      </c>
      <c r="M30" s="34">
        <f>[1]DESPIECE_PULPA!BD30</f>
        <v>0.0319433353699431</v>
      </c>
      <c r="N30" s="46">
        <f t="shared" si="0"/>
        <v>8</v>
      </c>
      <c r="O30" s="44">
        <f t="shared" si="1"/>
        <v>0.321071668168159</v>
      </c>
      <c r="P30" s="47">
        <f>[1]DESPIECE_NO_COMERCIAL!BC30</f>
        <v>1</v>
      </c>
      <c r="Q30" s="44">
        <f>[1]DESPIECE_NO_COMERCIAL!BD30</f>
        <v>0.00155191905345931</v>
      </c>
      <c r="R30" s="36">
        <f t="shared" si="2"/>
        <v>9</v>
      </c>
      <c r="S30" s="42">
        <f t="shared" si="3"/>
        <v>0.322623587221618</v>
      </c>
    </row>
    <row r="31" ht="15" spans="1:19">
      <c r="A31" s="40">
        <v>385</v>
      </c>
      <c r="B31" s="40">
        <v>13</v>
      </c>
      <c r="C31" s="40">
        <v>9214</v>
      </c>
      <c r="D31" s="40" t="s">
        <v>19</v>
      </c>
      <c r="E31" s="40">
        <v>22.6</v>
      </c>
      <c r="F31" s="41">
        <v>19.3328453459058</v>
      </c>
      <c r="G31" s="42">
        <v>0.0401149965936881</v>
      </c>
      <c r="H31" s="43">
        <f>[1]DESPIECE_ASERRIO!BK31</f>
        <v>2</v>
      </c>
      <c r="I31" s="44">
        <f>[1]DESPIECE_ASERRIO!BN31</f>
        <v>0.15832184453104</v>
      </c>
      <c r="J31" s="45">
        <f>[1]DESPIECE_ESTIBA!BK31</f>
        <v>1</v>
      </c>
      <c r="K31" s="44">
        <f>[1]DESPIECE_ESTIBA!BN31</f>
        <v>0.0421793618270834</v>
      </c>
      <c r="L31" s="1">
        <f>[1]DESPIECE_PULPA!BC31</f>
        <v>4</v>
      </c>
      <c r="M31" s="34">
        <f>[1]DESPIECE_PULPA!BD31</f>
        <v>0.036185830802473</v>
      </c>
      <c r="N31" s="46">
        <f t="shared" si="0"/>
        <v>7</v>
      </c>
      <c r="O31" s="44">
        <f t="shared" si="1"/>
        <v>0.236687037160596</v>
      </c>
      <c r="P31" s="47">
        <f>[1]DESPIECE_NO_COMERCIAL!BC31</f>
        <v>2</v>
      </c>
      <c r="Q31" s="44">
        <f>[1]DESPIECE_NO_COMERCIAL!BD31</f>
        <v>0.00274759223358221</v>
      </c>
      <c r="R31" s="36">
        <f t="shared" si="2"/>
        <v>9</v>
      </c>
      <c r="S31" s="42">
        <f t="shared" si="3"/>
        <v>0.239434629394179</v>
      </c>
    </row>
    <row r="32" ht="15" spans="1:19">
      <c r="A32" s="40">
        <v>385</v>
      </c>
      <c r="B32" s="40">
        <v>14</v>
      </c>
      <c r="C32" s="40">
        <v>9215</v>
      </c>
      <c r="D32" s="40" t="s">
        <v>19</v>
      </c>
      <c r="E32" s="40">
        <v>23.1</v>
      </c>
      <c r="F32" s="41">
        <v>19.6957044638451</v>
      </c>
      <c r="G32" s="42">
        <v>0.0419096313970512</v>
      </c>
      <c r="H32" s="43">
        <f>[1]DESPIECE_ASERRIO!BK32</f>
        <v>2</v>
      </c>
      <c r="I32" s="44">
        <f>[1]DESPIECE_ASERRIO!BN32</f>
        <v>0.166951239058679</v>
      </c>
      <c r="J32" s="45">
        <f>[1]DESPIECE_ESTIBA!BK32</f>
        <v>1</v>
      </c>
      <c r="K32" s="44">
        <f>[1]DESPIECE_ESTIBA!BN32</f>
        <v>0.0451347246739243</v>
      </c>
      <c r="L32" s="1">
        <f>[1]DESPIECE_PULPA!BC32</f>
        <v>4</v>
      </c>
      <c r="M32" s="34">
        <f>[1]DESPIECE_PULPA!BD32</f>
        <v>0.0401087748779738</v>
      </c>
      <c r="N32" s="46">
        <f t="shared" si="0"/>
        <v>7</v>
      </c>
      <c r="O32" s="44">
        <f t="shared" si="1"/>
        <v>0.252194738610577</v>
      </c>
      <c r="P32" s="47">
        <f>[1]DESPIECE_NO_COMERCIAL!BC32</f>
        <v>2</v>
      </c>
      <c r="Q32" s="44">
        <f>[1]DESPIECE_NO_COMERCIAL!BD32</f>
        <v>0.00368926993742808</v>
      </c>
      <c r="R32" s="36">
        <f t="shared" si="2"/>
        <v>9</v>
      </c>
      <c r="S32" s="42">
        <f t="shared" si="3"/>
        <v>0.255884008548005</v>
      </c>
    </row>
    <row r="33" ht="15" spans="1:19">
      <c r="A33" s="40">
        <v>385</v>
      </c>
      <c r="B33" s="40">
        <v>15</v>
      </c>
      <c r="C33" s="40">
        <v>9216</v>
      </c>
      <c r="D33" s="40" t="s">
        <v>19</v>
      </c>
      <c r="E33" s="40">
        <v>30.7</v>
      </c>
      <c r="F33" s="41">
        <v>24.4121233384636</v>
      </c>
      <c r="G33" s="42">
        <v>0.0740229915020461</v>
      </c>
      <c r="H33" s="43">
        <f>[1]DESPIECE_ASERRIO!BK33</f>
        <v>4</v>
      </c>
      <c r="I33" s="44">
        <f>[1]DESPIECE_ASERRIO!BN33</f>
        <v>0.504739948130372</v>
      </c>
      <c r="J33" s="45">
        <f>[1]DESPIECE_ESTIBA!BK33</f>
        <v>1</v>
      </c>
      <c r="K33" s="44">
        <f>[1]DESPIECE_ESTIBA!BN33</f>
        <v>0.0470749546330655</v>
      </c>
      <c r="L33" s="1">
        <f>[1]DESPIECE_PULPA!BC33</f>
        <v>4</v>
      </c>
      <c r="M33" s="34">
        <f>[1]DESPIECE_PULPA!BD33</f>
        <v>0.037762564314712</v>
      </c>
      <c r="N33" s="46">
        <f t="shared" si="0"/>
        <v>9</v>
      </c>
      <c r="O33" s="44">
        <f t="shared" si="1"/>
        <v>0.58957746707815</v>
      </c>
      <c r="P33" s="47">
        <f>[1]DESPIECE_NO_COMERCIAL!BC33</f>
        <v>1</v>
      </c>
      <c r="Q33" s="44">
        <f>[1]DESPIECE_NO_COMERCIAL!BD33</f>
        <v>0.00166934570271387</v>
      </c>
      <c r="R33" s="36">
        <f t="shared" si="2"/>
        <v>10</v>
      </c>
      <c r="S33" s="42">
        <f t="shared" si="3"/>
        <v>0.591246812780863</v>
      </c>
    </row>
    <row r="34" ht="15" spans="1:19">
      <c r="A34" s="40">
        <v>385</v>
      </c>
      <c r="B34" s="40">
        <v>16</v>
      </c>
      <c r="C34" s="40">
        <v>9217</v>
      </c>
      <c r="D34" s="40" t="s">
        <v>19</v>
      </c>
      <c r="E34" s="40">
        <v>25.2</v>
      </c>
      <c r="F34" s="41">
        <v>21.1385271170872</v>
      </c>
      <c r="G34" s="42">
        <v>0.0498759249683915</v>
      </c>
      <c r="H34" s="43">
        <f>[1]DESPIECE_ASERRIO!BK34</f>
        <v>3</v>
      </c>
      <c r="I34" s="44">
        <f>[1]DESPIECE_ASERRIO!BN34</f>
        <v>0.266695461864223</v>
      </c>
      <c r="J34" s="45">
        <f>[1]DESPIECE_ESTIBA!BK34</f>
        <v>0</v>
      </c>
      <c r="K34" s="44">
        <f>[1]DESPIECE_ESTIBA!BN34</f>
        <v>0</v>
      </c>
      <c r="L34" s="1">
        <f>[1]DESPIECE_PULPA!BC34</f>
        <v>5</v>
      </c>
      <c r="M34" s="34">
        <f>[1]DESPIECE_PULPA!BD34</f>
        <v>0.0453182869289338</v>
      </c>
      <c r="N34" s="46">
        <f t="shared" si="0"/>
        <v>8</v>
      </c>
      <c r="O34" s="44">
        <f t="shared" si="1"/>
        <v>0.312013748793157</v>
      </c>
      <c r="P34" s="47">
        <f>[1]DESPIECE_NO_COMERCIAL!BC34</f>
        <v>1</v>
      </c>
      <c r="Q34" s="44">
        <f>[1]DESPIECE_NO_COMERCIAL!BD34</f>
        <v>0.000962235471728803</v>
      </c>
      <c r="R34" s="36">
        <f t="shared" si="2"/>
        <v>9</v>
      </c>
      <c r="S34" s="42">
        <f t="shared" si="3"/>
        <v>0.312975984264886</v>
      </c>
    </row>
    <row r="35" ht="15" spans="1:19">
      <c r="A35" s="40">
        <v>385</v>
      </c>
      <c r="B35" s="40">
        <v>17</v>
      </c>
      <c r="C35" s="40">
        <v>9218</v>
      </c>
      <c r="D35" s="40" t="s">
        <v>19</v>
      </c>
      <c r="E35" s="40">
        <v>27.2</v>
      </c>
      <c r="F35" s="41">
        <v>22.404943851293</v>
      </c>
      <c r="G35" s="42">
        <v>0.0581068977207968</v>
      </c>
      <c r="H35" s="43">
        <f>[1]DESPIECE_ASERRIO!BK35</f>
        <v>4</v>
      </c>
      <c r="I35" s="44">
        <f>[1]DESPIECE_ASERRIO!BN35</f>
        <v>0.400339927836952</v>
      </c>
      <c r="J35" s="45">
        <f>[1]DESPIECE_ESTIBA!BK35</f>
        <v>0</v>
      </c>
      <c r="K35" s="44">
        <f>[1]DESPIECE_ESTIBA!BN35</f>
        <v>0</v>
      </c>
      <c r="L35" s="1">
        <f>[1]DESPIECE_PULPA!BC35</f>
        <v>4</v>
      </c>
      <c r="M35" s="34">
        <f>[1]DESPIECE_PULPA!BD35</f>
        <v>0.0428909056989918</v>
      </c>
      <c r="N35" s="46">
        <f t="shared" si="0"/>
        <v>8</v>
      </c>
      <c r="O35" s="44">
        <f t="shared" si="1"/>
        <v>0.443230833535944</v>
      </c>
      <c r="P35" s="47">
        <f>[1]DESPIECE_NO_COMERCIAL!BC35</f>
        <v>2</v>
      </c>
      <c r="Q35" s="44">
        <f>[1]DESPIECE_NO_COMERCIAL!BD35</f>
        <v>0.00360029712589982</v>
      </c>
      <c r="R35" s="36">
        <f t="shared" si="2"/>
        <v>10</v>
      </c>
      <c r="S35" s="42">
        <f t="shared" si="3"/>
        <v>0.446831130661844</v>
      </c>
    </row>
    <row r="36" ht="15" spans="1:19">
      <c r="A36" s="40">
        <v>385</v>
      </c>
      <c r="B36" s="40">
        <v>18</v>
      </c>
      <c r="C36" s="40">
        <v>9219</v>
      </c>
      <c r="D36" s="40" t="s">
        <v>19</v>
      </c>
      <c r="E36" s="40">
        <v>28.3</v>
      </c>
      <c r="F36" s="41">
        <v>23.0623344446929</v>
      </c>
      <c r="G36" s="42">
        <v>0.0629017535083382</v>
      </c>
      <c r="H36" s="43">
        <f>[1]DESPIECE_ASERRIO!BK36</f>
        <v>4</v>
      </c>
      <c r="I36" s="44">
        <f>[1]DESPIECE_ASERRIO!BN36</f>
        <v>0.441268800009807</v>
      </c>
      <c r="J36" s="45">
        <f>[1]DESPIECE_ESTIBA!BK36</f>
        <v>1</v>
      </c>
      <c r="K36" s="44">
        <f>[1]DESPIECE_ESTIBA!BN36</f>
        <v>0.0448064344422121</v>
      </c>
      <c r="L36" s="1">
        <f>[1]DESPIECE_PULPA!BC36</f>
        <v>4</v>
      </c>
      <c r="M36" s="34">
        <f>[1]DESPIECE_PULPA!BD36</f>
        <v>0.0361134027165017</v>
      </c>
      <c r="N36" s="46">
        <f t="shared" si="0"/>
        <v>9</v>
      </c>
      <c r="O36" s="44">
        <f t="shared" si="1"/>
        <v>0.522188637168521</v>
      </c>
      <c r="P36" s="47">
        <f>[1]DESPIECE_NO_COMERCIAL!BC36</f>
        <v>1</v>
      </c>
      <c r="Q36" s="44">
        <f>[1]DESPIECE_NO_COMERCIAL!BD36</f>
        <v>0.00172181630473784</v>
      </c>
      <c r="R36" s="36">
        <f t="shared" si="2"/>
        <v>10</v>
      </c>
      <c r="S36" s="42">
        <f t="shared" si="3"/>
        <v>0.523910453473259</v>
      </c>
    </row>
    <row r="37" ht="15" spans="1:19">
      <c r="A37" s="40">
        <v>385</v>
      </c>
      <c r="B37" s="40">
        <v>19</v>
      </c>
      <c r="C37" s="40">
        <v>9220</v>
      </c>
      <c r="D37" s="40" t="s">
        <v>19</v>
      </c>
      <c r="E37" s="40">
        <v>21.1</v>
      </c>
      <c r="F37" s="41">
        <v>18.1940455572729</v>
      </c>
      <c r="G37" s="42">
        <v>0.0349667116326178</v>
      </c>
      <c r="H37" s="43">
        <f>[1]DESPIECE_ASERRIO!BK37</f>
        <v>2</v>
      </c>
      <c r="I37" s="44">
        <f>[1]DESPIECE_ASERRIO!BN37</f>
        <v>0.145755373600014</v>
      </c>
      <c r="J37" s="45">
        <f>[1]DESPIECE_ESTIBA!BK37</f>
        <v>1</v>
      </c>
      <c r="K37" s="44">
        <f>[1]DESPIECE_ESTIBA!BN37</f>
        <v>0.0422280436901418</v>
      </c>
      <c r="L37" s="1">
        <f>[1]DESPIECE_PULPA!BC37</f>
        <v>4</v>
      </c>
      <c r="M37" s="34">
        <f>[1]DESPIECE_PULPA!BD37</f>
        <v>0.0377068111365763</v>
      </c>
      <c r="N37" s="46">
        <f t="shared" si="0"/>
        <v>7</v>
      </c>
      <c r="O37" s="44">
        <f t="shared" si="1"/>
        <v>0.225690228426732</v>
      </c>
      <c r="P37" s="47">
        <f>[1]DESPIECE_NO_COMERCIAL!BC37</f>
        <v>2</v>
      </c>
      <c r="Q37" s="44">
        <f>[1]DESPIECE_NO_COMERCIAL!BD37</f>
        <v>0.00335973886964205</v>
      </c>
      <c r="R37" s="36">
        <f t="shared" si="2"/>
        <v>9</v>
      </c>
      <c r="S37" s="42">
        <f t="shared" si="3"/>
        <v>0.229049967296374</v>
      </c>
    </row>
    <row r="38" ht="15" spans="1:19">
      <c r="A38" s="40">
        <v>385</v>
      </c>
      <c r="B38" s="40">
        <v>20</v>
      </c>
      <c r="C38" s="40">
        <v>9221</v>
      </c>
      <c r="D38" s="40" t="s">
        <v>19</v>
      </c>
      <c r="E38" s="40">
        <v>31.2</v>
      </c>
      <c r="F38" s="41">
        <v>24.6800128482296</v>
      </c>
      <c r="G38" s="42">
        <v>0.0764537988177612</v>
      </c>
      <c r="H38" s="43">
        <f>[1]DESPIECE_ASERRIO!BK38</f>
        <v>5</v>
      </c>
      <c r="I38" s="44">
        <f>[1]DESPIECE_ASERRIO!BN38</f>
        <v>0.616557923933496</v>
      </c>
      <c r="J38" s="45">
        <f>[1]DESPIECE_ESTIBA!BK38</f>
        <v>0</v>
      </c>
      <c r="K38" s="44">
        <f>[1]DESPIECE_ESTIBA!BN38</f>
        <v>0</v>
      </c>
      <c r="L38" s="1">
        <f>[1]DESPIECE_PULPA!BC38</f>
        <v>4</v>
      </c>
      <c r="M38" s="34">
        <f>[1]DESPIECE_PULPA!BD38</f>
        <v>0.0411840066173631</v>
      </c>
      <c r="N38" s="46">
        <f t="shared" si="0"/>
        <v>9</v>
      </c>
      <c r="O38" s="44">
        <f t="shared" si="1"/>
        <v>0.657741930550859</v>
      </c>
      <c r="P38" s="47">
        <f>[1]DESPIECE_NO_COMERCIAL!BC38</f>
        <v>1</v>
      </c>
      <c r="Q38" s="44">
        <f>[1]DESPIECE_NO_COMERCIAL!BD38</f>
        <v>0.00214681097958449</v>
      </c>
      <c r="R38" s="36">
        <f t="shared" si="2"/>
        <v>10</v>
      </c>
      <c r="S38" s="42">
        <f t="shared" si="3"/>
        <v>0.659888741530444</v>
      </c>
    </row>
    <row r="39" ht="15" spans="1:19">
      <c r="A39" s="40">
        <v>385</v>
      </c>
      <c r="B39" s="40">
        <v>21</v>
      </c>
      <c r="C39" s="40">
        <v>9222</v>
      </c>
      <c r="D39" s="40" t="s">
        <v>19</v>
      </c>
      <c r="E39" s="40">
        <v>28.2</v>
      </c>
      <c r="F39" s="41">
        <v>23.0036370382685</v>
      </c>
      <c r="G39" s="42">
        <v>0.0624580035460187</v>
      </c>
      <c r="H39" s="43">
        <f>[1]DESPIECE_ASERRIO!BK39</f>
        <v>4</v>
      </c>
      <c r="I39" s="44">
        <f>[1]DESPIECE_ASERRIO!BN39</f>
        <v>0.437466720902452</v>
      </c>
      <c r="J39" s="45">
        <f>[1]DESPIECE_ESTIBA!BK39</f>
        <v>1</v>
      </c>
      <c r="K39" s="44">
        <f>[1]DESPIECE_ESTIBA!BN39</f>
        <v>0.0442380388934423</v>
      </c>
      <c r="L39" s="1">
        <f>[1]DESPIECE_PULPA!BC39</f>
        <v>4</v>
      </c>
      <c r="M39" s="34">
        <f>[1]DESPIECE_PULPA!BD39</f>
        <v>0.035434067725534</v>
      </c>
      <c r="N39" s="46">
        <f t="shared" si="0"/>
        <v>9</v>
      </c>
      <c r="O39" s="44">
        <f t="shared" si="1"/>
        <v>0.517138827521428</v>
      </c>
      <c r="P39" s="47">
        <f>[1]DESPIECE_NO_COMERCIAL!BC39</f>
        <v>1</v>
      </c>
      <c r="Q39" s="44">
        <f>[1]DESPIECE_NO_COMERCIAL!BD39</f>
        <v>0.00162894019241393</v>
      </c>
      <c r="R39" s="36">
        <f t="shared" si="2"/>
        <v>10</v>
      </c>
      <c r="S39" s="42">
        <f t="shared" si="3"/>
        <v>0.518767767713842</v>
      </c>
    </row>
    <row r="40" ht="15" spans="1:19">
      <c r="A40" s="40">
        <v>385</v>
      </c>
      <c r="B40" s="40">
        <v>22</v>
      </c>
      <c r="C40" s="40">
        <v>9223</v>
      </c>
      <c r="D40" s="40" t="s">
        <v>19</v>
      </c>
      <c r="E40" s="40">
        <v>21.4</v>
      </c>
      <c r="F40" s="41">
        <v>18.4281482690651</v>
      </c>
      <c r="G40" s="42">
        <v>0.0359680942909495</v>
      </c>
      <c r="H40" s="43">
        <f>[1]DESPIECE_ASERRIO!BK40</f>
        <v>2</v>
      </c>
      <c r="I40" s="44">
        <f>[1]DESPIECE_ASERRIO!BN40</f>
        <v>0.150831166771309</v>
      </c>
      <c r="J40" s="45">
        <f>[1]DESPIECE_ESTIBA!BK40</f>
        <v>1</v>
      </c>
      <c r="K40" s="44">
        <f>[1]DESPIECE_ESTIBA!BN40</f>
        <v>0.0440003496856302</v>
      </c>
      <c r="L40" s="1">
        <f>[1]DESPIECE_PULPA!BC40</f>
        <v>4</v>
      </c>
      <c r="M40" s="34">
        <f>[1]DESPIECE_PULPA!BD40</f>
        <v>0.0401705620779465</v>
      </c>
      <c r="N40" s="46">
        <f t="shared" si="0"/>
        <v>7</v>
      </c>
      <c r="O40" s="44">
        <f t="shared" si="1"/>
        <v>0.235002078534886</v>
      </c>
      <c r="P40" s="47">
        <f>[1]DESPIECE_NO_COMERCIAL!BC40</f>
        <v>2</v>
      </c>
      <c r="Q40" s="44">
        <f>[1]DESPIECE_NO_COMERCIAL!BD40</f>
        <v>0.00395185069403936</v>
      </c>
      <c r="R40" s="36">
        <f t="shared" si="2"/>
        <v>9</v>
      </c>
      <c r="S40" s="42">
        <f t="shared" si="3"/>
        <v>0.238953929228925</v>
      </c>
    </row>
    <row r="41" ht="15" spans="1:19">
      <c r="A41" s="40">
        <v>385</v>
      </c>
      <c r="B41" s="40">
        <v>23</v>
      </c>
      <c r="C41" s="40">
        <v>9224</v>
      </c>
      <c r="D41" s="40" t="s">
        <v>19</v>
      </c>
      <c r="E41" s="40">
        <v>20.5</v>
      </c>
      <c r="F41" s="41">
        <v>17.7156854620458</v>
      </c>
      <c r="G41" s="42">
        <v>0.0330063578167778</v>
      </c>
      <c r="H41" s="43">
        <f>[1]DESPIECE_ASERRIO!BK41</f>
        <v>1</v>
      </c>
      <c r="I41" s="44">
        <f>[1]DESPIECE_ASERRIO!BN41</f>
        <v>0.0748319884898326</v>
      </c>
      <c r="J41" s="45">
        <f>[1]DESPIECE_ESTIBA!BK41</f>
        <v>1</v>
      </c>
      <c r="K41" s="44">
        <f>[1]DESPIECE_ESTIBA!BN41</f>
        <v>0.0428663099989143</v>
      </c>
      <c r="L41" s="1">
        <f>[1]DESPIECE_PULPA!BC41</f>
        <v>4</v>
      </c>
      <c r="M41" s="34">
        <f>[1]DESPIECE_PULPA!BD41</f>
        <v>0.0329692133608264</v>
      </c>
      <c r="N41" s="46">
        <f t="shared" si="0"/>
        <v>6</v>
      </c>
      <c r="O41" s="44">
        <f t="shared" si="1"/>
        <v>0.150667511849573</v>
      </c>
      <c r="P41" s="47">
        <f>[1]DESPIECE_NO_COMERCIAL!BC41</f>
        <v>2</v>
      </c>
      <c r="Q41" s="44">
        <f>[1]DESPIECE_NO_COMERCIAL!BD41</f>
        <v>0.0022417620361388</v>
      </c>
      <c r="R41" s="36">
        <f t="shared" si="2"/>
        <v>8</v>
      </c>
      <c r="S41" s="42">
        <f t="shared" si="3"/>
        <v>0.152909273885712</v>
      </c>
    </row>
    <row r="42" ht="15" spans="1:19">
      <c r="A42" s="40">
        <v>385</v>
      </c>
      <c r="B42" s="40">
        <v>24</v>
      </c>
      <c r="C42" s="40">
        <v>9225</v>
      </c>
      <c r="D42" s="40" t="s">
        <v>19</v>
      </c>
      <c r="E42" s="40">
        <v>22.2</v>
      </c>
      <c r="F42" s="41">
        <v>19.0367303341789</v>
      </c>
      <c r="G42" s="42">
        <v>0.0387075630848798</v>
      </c>
      <c r="H42" s="43">
        <f>[1]DESPIECE_ASERRIO!BK42</f>
        <v>2</v>
      </c>
      <c r="I42" s="44">
        <f>[1]DESPIECE_ASERRIO!BN42</f>
        <v>0.151583739270001</v>
      </c>
      <c r="J42" s="45">
        <f>[1]DESPIECE_ESTIBA!BK42</f>
        <v>1</v>
      </c>
      <c r="K42" s="44">
        <f>[1]DESPIECE_ESTIBA!BN42</f>
        <v>0.0398682548171924</v>
      </c>
      <c r="L42" s="1">
        <f>[1]DESPIECE_PULPA!BC42</f>
        <v>4</v>
      </c>
      <c r="M42" s="34">
        <f>[1]DESPIECE_PULPA!BD42</f>
        <v>0.033170461242697</v>
      </c>
      <c r="N42" s="46">
        <f t="shared" si="0"/>
        <v>7</v>
      </c>
      <c r="O42" s="44">
        <f t="shared" si="1"/>
        <v>0.22462245532989</v>
      </c>
      <c r="P42" s="47">
        <f>[1]DESPIECE_NO_COMERCIAL!BC42</f>
        <v>2</v>
      </c>
      <c r="Q42" s="44">
        <f>[1]DESPIECE_NO_COMERCIAL!BD42</f>
        <v>0.00203079589569623</v>
      </c>
      <c r="R42" s="36">
        <f t="shared" si="2"/>
        <v>9</v>
      </c>
      <c r="S42" s="42">
        <f t="shared" si="3"/>
        <v>0.226653251225587</v>
      </c>
    </row>
    <row r="43" ht="15" spans="1:19">
      <c r="A43" s="40">
        <v>385</v>
      </c>
      <c r="B43" s="40">
        <v>25</v>
      </c>
      <c r="C43" s="40">
        <v>9226</v>
      </c>
      <c r="D43" s="40" t="s">
        <v>19</v>
      </c>
      <c r="E43" s="40">
        <v>21.2</v>
      </c>
      <c r="F43" s="41">
        <v>18.2724475945841</v>
      </c>
      <c r="G43" s="42">
        <v>0.0352989350557349</v>
      </c>
      <c r="H43" s="43">
        <f>[1]DESPIECE_ASERRIO!BK43</f>
        <v>2</v>
      </c>
      <c r="I43" s="44">
        <f>[1]DESPIECE_ASERRIO!BN43</f>
        <v>0.147437420297464</v>
      </c>
      <c r="J43" s="45">
        <f>[1]DESPIECE_ESTIBA!BK43</f>
        <v>1</v>
      </c>
      <c r="K43" s="44">
        <f>[1]DESPIECE_ESTIBA!BN43</f>
        <v>0.0428158771222504</v>
      </c>
      <c r="L43" s="1">
        <f>[1]DESPIECE_PULPA!BC43</f>
        <v>4</v>
      </c>
      <c r="M43" s="34">
        <f>[1]DESPIECE_PULPA!BD43</f>
        <v>0.0385210906046539</v>
      </c>
      <c r="N43" s="46">
        <f t="shared" si="0"/>
        <v>7</v>
      </c>
      <c r="O43" s="44">
        <f t="shared" si="1"/>
        <v>0.228774388024368</v>
      </c>
      <c r="P43" s="47">
        <f>[1]DESPIECE_NO_COMERCIAL!BC43</f>
        <v>2</v>
      </c>
      <c r="Q43" s="44">
        <f>[1]DESPIECE_NO_COMERCIAL!BD43</f>
        <v>0.00355453172526467</v>
      </c>
      <c r="R43" s="36">
        <f t="shared" si="2"/>
        <v>9</v>
      </c>
      <c r="S43" s="42">
        <f t="shared" si="3"/>
        <v>0.232328919749633</v>
      </c>
    </row>
    <row r="44" ht="15" spans="1:19">
      <c r="A44" s="40">
        <v>385</v>
      </c>
      <c r="B44" s="40">
        <v>26</v>
      </c>
      <c r="C44" s="40">
        <v>9227</v>
      </c>
      <c r="D44" s="40" t="s">
        <v>19</v>
      </c>
      <c r="E44" s="40">
        <v>21.7</v>
      </c>
      <c r="F44" s="41">
        <v>18.6589919043806</v>
      </c>
      <c r="G44" s="42">
        <v>0.0369836141162224</v>
      </c>
      <c r="H44" s="43">
        <f>[1]DESPIECE_ASERRIO!BK44</f>
        <v>2</v>
      </c>
      <c r="I44" s="44">
        <f>[1]DESPIECE_ASERRIO!BN44</f>
        <v>0.155996136527655</v>
      </c>
      <c r="J44" s="45">
        <f>[1]DESPIECE_ESTIBA!BK44</f>
        <v>1</v>
      </c>
      <c r="K44" s="44">
        <f>[1]DESPIECE_ESTIBA!BN44</f>
        <v>0.0457991287265831</v>
      </c>
      <c r="L44" s="1">
        <f>[1]DESPIECE_PULPA!BC44</f>
        <v>5</v>
      </c>
      <c r="M44" s="34">
        <f>[1]DESPIECE_PULPA!BD44</f>
        <v>0.0458976767921919</v>
      </c>
      <c r="N44" s="46">
        <f t="shared" si="0"/>
        <v>8</v>
      </c>
      <c r="O44" s="44">
        <f t="shared" si="1"/>
        <v>0.24769294204643</v>
      </c>
      <c r="P44" s="47">
        <f>[1]DESPIECE_NO_COMERCIAL!BC44</f>
        <v>1</v>
      </c>
      <c r="Q44" s="44">
        <f>[1]DESPIECE_NO_COMERCIAL!BD44</f>
        <v>0.00136681123906624</v>
      </c>
      <c r="R44" s="36">
        <f t="shared" si="2"/>
        <v>9</v>
      </c>
      <c r="S44" s="42">
        <f t="shared" si="3"/>
        <v>0.249059753285496</v>
      </c>
    </row>
    <row r="45" ht="15" spans="1:19">
      <c r="A45" s="40">
        <v>385</v>
      </c>
      <c r="B45" s="40">
        <v>27</v>
      </c>
      <c r="C45" s="40">
        <v>9228</v>
      </c>
      <c r="D45" s="40" t="s">
        <v>19</v>
      </c>
      <c r="E45" s="40">
        <v>21.9</v>
      </c>
      <c r="F45" s="41">
        <v>18.81112141179</v>
      </c>
      <c r="G45" s="42">
        <v>0.037668481314705</v>
      </c>
      <c r="H45" s="43">
        <f>[1]DESPIECE_ASERRIO!BK45</f>
        <v>2</v>
      </c>
      <c r="I45" s="44">
        <f>[1]DESPIECE_ASERRIO!BN45</f>
        <v>0.159489181449489</v>
      </c>
      <c r="J45" s="45">
        <f>[1]DESPIECE_ESTIBA!BK45</f>
        <v>1</v>
      </c>
      <c r="K45" s="44">
        <f>[1]DESPIECE_ESTIBA!BN45</f>
        <v>0.0470130722503864</v>
      </c>
      <c r="L45" s="1">
        <f>[1]DESPIECE_PULPA!BC45</f>
        <v>5</v>
      </c>
      <c r="M45" s="34">
        <f>[1]DESPIECE_PULPA!BD45</f>
        <v>0.0478569745826285</v>
      </c>
      <c r="N45" s="46">
        <f t="shared" si="0"/>
        <v>8</v>
      </c>
      <c r="O45" s="44">
        <f t="shared" si="1"/>
        <v>0.254359228282504</v>
      </c>
      <c r="P45" s="47">
        <f>[1]DESPIECE_NO_COMERCIAL!BC45</f>
        <v>1</v>
      </c>
      <c r="Q45" s="44">
        <f>[1]DESPIECE_NO_COMERCIAL!BD45</f>
        <v>0.00155031864351593</v>
      </c>
      <c r="R45" s="36">
        <f t="shared" si="2"/>
        <v>9</v>
      </c>
      <c r="S45" s="42">
        <f t="shared" si="3"/>
        <v>0.25590954692602</v>
      </c>
    </row>
    <row r="46" ht="15" spans="1:19">
      <c r="A46" s="40">
        <v>385</v>
      </c>
      <c r="B46" s="40">
        <v>28</v>
      </c>
      <c r="C46" s="40">
        <v>9229</v>
      </c>
      <c r="D46" s="40" t="s">
        <v>19</v>
      </c>
      <c r="E46" s="40">
        <v>39.5</v>
      </c>
      <c r="F46" s="41">
        <v>28.5914177415631</v>
      </c>
      <c r="G46" s="42">
        <v>0.122541748444087</v>
      </c>
      <c r="H46" s="43">
        <f>[1]DESPIECE_ASERRIO!BK46</f>
        <v>6</v>
      </c>
      <c r="I46" s="44">
        <f>[1]DESPIECE_ASERRIO!BN46</f>
        <v>1.11098377367329</v>
      </c>
      <c r="J46" s="45">
        <f>[1]DESPIECE_ESTIBA!BK46</f>
        <v>1</v>
      </c>
      <c r="K46" s="44">
        <f>[1]DESPIECE_ESTIBA!BN46</f>
        <v>0.0442767444850865</v>
      </c>
      <c r="L46" s="1">
        <f>[1]DESPIECE_PULPA!BC46</f>
        <v>3</v>
      </c>
      <c r="M46" s="34">
        <f>[1]DESPIECE_PULPA!BD46</f>
        <v>0.0276183745317233</v>
      </c>
      <c r="N46" s="46">
        <f t="shared" si="0"/>
        <v>10</v>
      </c>
      <c r="O46" s="44">
        <f t="shared" si="1"/>
        <v>1.1828788926901</v>
      </c>
      <c r="P46" s="47">
        <f>[1]DESPIECE_NO_COMERCIAL!BC46</f>
        <v>1</v>
      </c>
      <c r="Q46" s="44">
        <f>[1]DESPIECE_NO_COMERCIAL!BD46</f>
        <v>0.0016371017372344</v>
      </c>
      <c r="R46" s="36">
        <f t="shared" si="2"/>
        <v>11</v>
      </c>
      <c r="S46" s="42">
        <f t="shared" si="3"/>
        <v>1.18451599442733</v>
      </c>
    </row>
    <row r="47" ht="15" spans="1:19">
      <c r="A47" s="40">
        <v>385</v>
      </c>
      <c r="B47" s="40">
        <v>29</v>
      </c>
      <c r="C47" s="40">
        <v>9230</v>
      </c>
      <c r="D47" s="40" t="s">
        <v>19</v>
      </c>
      <c r="E47" s="40">
        <v>39</v>
      </c>
      <c r="F47" s="41">
        <v>28.3801792161218</v>
      </c>
      <c r="G47" s="42">
        <v>0.119459060652752</v>
      </c>
      <c r="H47" s="43">
        <f>[1]DESPIECE_ASERRIO!BK47</f>
        <v>6</v>
      </c>
      <c r="I47" s="44">
        <f>[1]DESPIECE_ASERRIO!BN47</f>
        <v>1.07668002133174</v>
      </c>
      <c r="J47" s="45">
        <f>[1]DESPIECE_ESTIBA!BK47</f>
        <v>1</v>
      </c>
      <c r="K47" s="44">
        <f>[1]DESPIECE_ESTIBA!BN47</f>
        <v>0.041879945452475</v>
      </c>
      <c r="L47" s="1">
        <f>[1]DESPIECE_PULPA!BC47</f>
        <v>3</v>
      </c>
      <c r="M47" s="34">
        <f>[1]DESPIECE_PULPA!BD47</f>
        <v>0.0254103308812051</v>
      </c>
      <c r="N47" s="46">
        <f t="shared" si="0"/>
        <v>10</v>
      </c>
      <c r="O47" s="44">
        <f t="shared" si="1"/>
        <v>1.14397029766542</v>
      </c>
      <c r="P47" s="47">
        <f>[1]DESPIECE_NO_COMERCIAL!BC47</f>
        <v>1</v>
      </c>
      <c r="Q47" s="44">
        <f>[1]DESPIECE_NO_COMERCIAL!BD47</f>
        <v>0.0011486897553312</v>
      </c>
      <c r="R47" s="36">
        <f t="shared" si="2"/>
        <v>11</v>
      </c>
      <c r="S47" s="42">
        <f t="shared" si="3"/>
        <v>1.14511898742075</v>
      </c>
    </row>
    <row r="48" ht="15" spans="1:19">
      <c r="A48" s="40">
        <v>385</v>
      </c>
      <c r="B48" s="40">
        <v>30</v>
      </c>
      <c r="C48" s="40">
        <v>9231</v>
      </c>
      <c r="D48" s="40" t="s">
        <v>19</v>
      </c>
      <c r="E48" s="40">
        <v>24.3</v>
      </c>
      <c r="F48" s="41">
        <v>20.5354788414457</v>
      </c>
      <c r="G48" s="42">
        <v>0.0463769761504559</v>
      </c>
      <c r="H48" s="43">
        <f>[1]DESPIECE_ASERRIO!BK48</f>
        <v>3</v>
      </c>
      <c r="I48" s="44">
        <f>[1]DESPIECE_ASERRIO!BN48</f>
        <v>0.262372476952441</v>
      </c>
      <c r="J48" s="45">
        <f>[1]DESPIECE_ESTIBA!BK48</f>
        <v>1</v>
      </c>
      <c r="K48" s="44">
        <f>[1]DESPIECE_ESTIBA!BN48</f>
        <v>0.0426067756414721</v>
      </c>
      <c r="L48" s="1">
        <f>[1]DESPIECE_PULPA!BC48</f>
        <v>4</v>
      </c>
      <c r="M48" s="34">
        <f>[1]DESPIECE_PULPA!BD48</f>
        <v>0.0355216835998326</v>
      </c>
      <c r="N48" s="46">
        <f t="shared" si="0"/>
        <v>8</v>
      </c>
      <c r="O48" s="44">
        <f t="shared" si="1"/>
        <v>0.340500936193746</v>
      </c>
      <c r="P48" s="47">
        <f>[1]DESPIECE_NO_COMERCIAL!BC48</f>
        <v>2</v>
      </c>
      <c r="Q48" s="44">
        <f>[1]DESPIECE_NO_COMERCIAL!BD48</f>
        <v>0.00224071534878514</v>
      </c>
      <c r="R48" s="36">
        <f t="shared" si="2"/>
        <v>10</v>
      </c>
      <c r="S48" s="42">
        <f t="shared" si="3"/>
        <v>0.342741651542531</v>
      </c>
    </row>
    <row r="49" ht="15" spans="1:19">
      <c r="A49" s="40">
        <v>385</v>
      </c>
      <c r="B49" s="40">
        <v>31</v>
      </c>
      <c r="C49" s="40">
        <v>9232</v>
      </c>
      <c r="D49" s="40" t="s">
        <v>19</v>
      </c>
      <c r="E49" s="40">
        <v>28.1</v>
      </c>
      <c r="F49" s="41">
        <v>22.9447311148649</v>
      </c>
      <c r="G49" s="42">
        <v>0.0620158243800259</v>
      </c>
      <c r="H49" s="43">
        <f>[1]DESPIECE_ASERRIO!BK49</f>
        <v>4</v>
      </c>
      <c r="I49" s="44">
        <f>[1]DESPIECE_ASERRIO!BN49</f>
        <v>0.433680927768065</v>
      </c>
      <c r="J49" s="45">
        <f>[1]DESPIECE_ESTIBA!BK49</f>
        <v>1</v>
      </c>
      <c r="K49" s="44">
        <f>[1]DESPIECE_ESTIBA!BN49</f>
        <v>0.043672682090778</v>
      </c>
      <c r="L49" s="1">
        <f>[1]DESPIECE_PULPA!BC49</f>
        <v>4</v>
      </c>
      <c r="M49" s="34">
        <f>[1]DESPIECE_PULPA!BD49</f>
        <v>0.0347604234686578</v>
      </c>
      <c r="N49" s="46">
        <f t="shared" si="0"/>
        <v>9</v>
      </c>
      <c r="O49" s="44">
        <f t="shared" si="1"/>
        <v>0.512114033327501</v>
      </c>
      <c r="P49" s="47">
        <f>[1]DESPIECE_NO_COMERCIAL!BC49</f>
        <v>1</v>
      </c>
      <c r="Q49" s="44">
        <f>[1]DESPIECE_NO_COMERCIAL!BD49</f>
        <v>0.00153686617932773</v>
      </c>
      <c r="R49" s="36">
        <f t="shared" si="2"/>
        <v>10</v>
      </c>
      <c r="S49" s="42">
        <f t="shared" si="3"/>
        <v>0.513650899506829</v>
      </c>
    </row>
    <row r="50" ht="15" spans="1:19">
      <c r="A50" s="40">
        <v>385</v>
      </c>
      <c r="B50" s="40">
        <v>32</v>
      </c>
      <c r="C50" s="40">
        <v>9233</v>
      </c>
      <c r="D50" s="40" t="s">
        <v>19</v>
      </c>
      <c r="E50" s="40">
        <v>24.9</v>
      </c>
      <c r="F50" s="41">
        <v>20.9399379171505</v>
      </c>
      <c r="G50" s="42">
        <v>0.0486954715288052</v>
      </c>
      <c r="H50" s="43">
        <f>[1]DESPIECE_ASERRIO!BK50</f>
        <v>3</v>
      </c>
      <c r="I50" s="44">
        <f>[1]DESPIECE_ASERRIO!BN50</f>
        <v>0.278391518485606</v>
      </c>
      <c r="J50" s="45">
        <f>[1]DESPIECE_ESTIBA!BK50</f>
        <v>1</v>
      </c>
      <c r="K50" s="44">
        <f>[1]DESPIECE_ESTIBA!BN50</f>
        <v>0.0461400793834725</v>
      </c>
      <c r="L50" s="1">
        <f>[1]DESPIECE_PULPA!BC50</f>
        <v>4</v>
      </c>
      <c r="M50" s="34">
        <f>[1]DESPIECE_PULPA!BD50</f>
        <v>0.0400307827427244</v>
      </c>
      <c r="N50" s="46">
        <f t="shared" si="0"/>
        <v>8</v>
      </c>
      <c r="O50" s="44">
        <f t="shared" si="1"/>
        <v>0.364562380611803</v>
      </c>
      <c r="P50" s="47">
        <f>[1]DESPIECE_NO_COMERCIAL!BC50</f>
        <v>2</v>
      </c>
      <c r="Q50" s="44">
        <f>[1]DESPIECE_NO_COMERCIAL!BD50</f>
        <v>0.00333535185515666</v>
      </c>
      <c r="R50" s="36">
        <f t="shared" si="2"/>
        <v>10</v>
      </c>
      <c r="S50" s="42">
        <f t="shared" si="3"/>
        <v>0.36789773246696</v>
      </c>
    </row>
    <row r="51" ht="15" spans="1:19">
      <c r="A51" s="40">
        <v>385</v>
      </c>
      <c r="B51" s="40">
        <v>33</v>
      </c>
      <c r="C51" s="40">
        <v>9234</v>
      </c>
      <c r="D51" s="40" t="s">
        <v>19</v>
      </c>
      <c r="E51" s="40">
        <v>19.7</v>
      </c>
      <c r="F51" s="41">
        <v>17.0556182179061</v>
      </c>
      <c r="G51" s="42">
        <v>0.0304805173232916</v>
      </c>
      <c r="H51" s="43">
        <f>[1]DESPIECE_ASERRIO!BK51</f>
        <v>1</v>
      </c>
      <c r="I51" s="44">
        <f>[1]DESPIECE_ASERRIO!BN51</f>
        <v>0.0679355089000626</v>
      </c>
      <c r="J51" s="45">
        <f>[1]DESPIECE_ESTIBA!BK51</f>
        <v>1</v>
      </c>
      <c r="K51" s="44">
        <f>[1]DESPIECE_ESTIBA!BN51</f>
        <v>0.0421963024843561</v>
      </c>
      <c r="L51" s="1">
        <f>[1]DESPIECE_PULPA!BC51</f>
        <v>4</v>
      </c>
      <c r="M51" s="34">
        <f>[1]DESPIECE_PULPA!BD51</f>
        <v>0.0394130483304637</v>
      </c>
      <c r="N51" s="46">
        <f t="shared" si="0"/>
        <v>6</v>
      </c>
      <c r="O51" s="44">
        <f t="shared" si="1"/>
        <v>0.149544859714882</v>
      </c>
      <c r="P51" s="47">
        <f>[1]DESPIECE_NO_COMERCIAL!BC51</f>
        <v>2</v>
      </c>
      <c r="Q51" s="44">
        <f>[1]DESPIECE_NO_COMERCIAL!BD51</f>
        <v>0.00394748949795704</v>
      </c>
      <c r="R51" s="36">
        <f t="shared" si="2"/>
        <v>8</v>
      </c>
      <c r="S51" s="42">
        <f t="shared" si="3"/>
        <v>0.153492349212839</v>
      </c>
    </row>
    <row r="52" ht="15" spans="1:19">
      <c r="A52" s="40">
        <v>385</v>
      </c>
      <c r="B52" s="40">
        <v>34</v>
      </c>
      <c r="C52" s="40">
        <v>9235</v>
      </c>
      <c r="D52" s="40" t="s">
        <v>19</v>
      </c>
      <c r="E52" s="40">
        <v>28.8</v>
      </c>
      <c r="F52" s="41">
        <v>23.352744669587</v>
      </c>
      <c r="G52" s="42">
        <v>0.065144065264838</v>
      </c>
      <c r="H52" s="43">
        <f>[1]DESPIECE_ASERRIO!BK52</f>
        <v>4</v>
      </c>
      <c r="I52" s="44">
        <f>[1]DESPIECE_ASERRIO!BN52</f>
        <v>0.431308708971196</v>
      </c>
      <c r="J52" s="45">
        <f>[1]DESPIECE_ESTIBA!BK52</f>
        <v>0</v>
      </c>
      <c r="K52" s="44">
        <f>[1]DESPIECE_ESTIBA!BN52</f>
        <v>0</v>
      </c>
      <c r="L52" s="1">
        <f>[1]DESPIECE_PULPA!BC52</f>
        <v>4</v>
      </c>
      <c r="M52" s="34">
        <f>[1]DESPIECE_PULPA!BD52</f>
        <v>0.039595609362563</v>
      </c>
      <c r="N52" s="46">
        <f t="shared" si="0"/>
        <v>8</v>
      </c>
      <c r="O52" s="44">
        <f t="shared" si="1"/>
        <v>0.470904318333759</v>
      </c>
      <c r="P52" s="47">
        <f>[1]DESPIECE_NO_COMERCIAL!BC52</f>
        <v>2</v>
      </c>
      <c r="Q52" s="44">
        <f>[1]DESPIECE_NO_COMERCIAL!BD52</f>
        <v>0.00220506855250614</v>
      </c>
      <c r="R52" s="36">
        <f t="shared" si="2"/>
        <v>10</v>
      </c>
      <c r="S52" s="42">
        <f t="shared" si="3"/>
        <v>0.473109386886265</v>
      </c>
    </row>
    <row r="53" ht="15" spans="1:19">
      <c r="A53" s="40">
        <v>384</v>
      </c>
      <c r="B53" s="40">
        <v>1</v>
      </c>
      <c r="C53" s="40">
        <v>9236</v>
      </c>
      <c r="D53" s="40" t="s">
        <v>19</v>
      </c>
      <c r="E53" s="40">
        <v>23.7</v>
      </c>
      <c r="F53" s="41">
        <v>20.1209072482755</v>
      </c>
      <c r="G53" s="42">
        <v>0.0441150294398713</v>
      </c>
      <c r="H53" s="43">
        <f>[1]DESPIECE_ASERRIO!BK53</f>
        <v>3</v>
      </c>
      <c r="I53" s="44">
        <f>[1]DESPIECE_ASERRIO!BN53</f>
        <v>0.246824609246977</v>
      </c>
      <c r="J53" s="45">
        <f>[1]DESPIECE_ESTIBA!BK53</f>
        <v>1</v>
      </c>
      <c r="K53" s="44">
        <f>[1]DESPIECE_ESTIBA!BN53</f>
        <v>0.0391817126328461</v>
      </c>
      <c r="L53" s="1">
        <f>[1]DESPIECE_PULPA!BC53</f>
        <v>4</v>
      </c>
      <c r="M53" s="34">
        <f>[1]DESPIECE_PULPA!BD53</f>
        <v>0.0312472989972825</v>
      </c>
      <c r="N53" s="46">
        <f t="shared" si="0"/>
        <v>8</v>
      </c>
      <c r="O53" s="44">
        <f t="shared" si="1"/>
        <v>0.317253620877106</v>
      </c>
      <c r="P53" s="47">
        <f>[1]DESPIECE_NO_COMERCIAL!BC53</f>
        <v>1</v>
      </c>
      <c r="Q53" s="44">
        <f>[1]DESPIECE_NO_COMERCIAL!BD53</f>
        <v>0.00146061142033881</v>
      </c>
      <c r="R53" s="36">
        <f t="shared" si="2"/>
        <v>9</v>
      </c>
      <c r="S53" s="42">
        <f t="shared" si="3"/>
        <v>0.318714232297444</v>
      </c>
    </row>
    <row r="54" ht="15" spans="1:19">
      <c r="A54" s="40">
        <v>384</v>
      </c>
      <c r="B54" s="40">
        <v>2</v>
      </c>
      <c r="C54" s="40">
        <v>9237</v>
      </c>
      <c r="D54" s="40" t="s">
        <v>19</v>
      </c>
      <c r="E54" s="40">
        <v>23.9</v>
      </c>
      <c r="F54" s="41">
        <v>20.260252606101</v>
      </c>
      <c r="G54" s="42">
        <v>0.0448627284914256</v>
      </c>
      <c r="H54" s="43">
        <f>[1]DESPIECE_ASERRIO!BK54</f>
        <v>3</v>
      </c>
      <c r="I54" s="44">
        <f>[1]DESPIECE_ASERRIO!BN54</f>
        <v>0.251955067287626</v>
      </c>
      <c r="J54" s="45">
        <f>[1]DESPIECE_ESTIBA!BK54</f>
        <v>1</v>
      </c>
      <c r="K54" s="44">
        <f>[1]DESPIECE_ESTIBA!BN54</f>
        <v>0.040311320815868</v>
      </c>
      <c r="L54" s="1">
        <f>[1]DESPIECE_PULPA!BC54</f>
        <v>4</v>
      </c>
      <c r="M54" s="34">
        <f>[1]DESPIECE_PULPA!BD54</f>
        <v>0.0326459236375451</v>
      </c>
      <c r="N54" s="46">
        <f t="shared" si="0"/>
        <v>8</v>
      </c>
      <c r="O54" s="44">
        <f t="shared" si="1"/>
        <v>0.324912311741039</v>
      </c>
      <c r="P54" s="47">
        <f>[1]DESPIECE_NO_COMERCIAL!BC54</f>
        <v>1</v>
      </c>
      <c r="Q54" s="44">
        <f>[1]DESPIECE_NO_COMERCIAL!BD54</f>
        <v>0.001644245720331</v>
      </c>
      <c r="R54" s="36">
        <f t="shared" si="2"/>
        <v>9</v>
      </c>
      <c r="S54" s="42">
        <f t="shared" si="3"/>
        <v>0.32655655746137</v>
      </c>
    </row>
    <row r="55" ht="15" spans="1:19">
      <c r="A55" s="40">
        <v>384</v>
      </c>
      <c r="B55" s="40">
        <v>3</v>
      </c>
      <c r="C55" s="40">
        <v>9238</v>
      </c>
      <c r="D55" s="40" t="s">
        <v>19</v>
      </c>
      <c r="E55" s="40">
        <v>25.4</v>
      </c>
      <c r="F55" s="41">
        <v>21.2696108036741</v>
      </c>
      <c r="G55" s="42">
        <v>0.0506707479097498</v>
      </c>
      <c r="H55" s="43">
        <f>[1]DESPIECE_ASERRIO!BK55</f>
        <v>3</v>
      </c>
      <c r="I55" s="44">
        <f>[1]DESPIECE_ASERRIO!BN55</f>
        <v>0.271936636765279</v>
      </c>
      <c r="J55" s="45">
        <f>[1]DESPIECE_ESTIBA!BK55</f>
        <v>1</v>
      </c>
      <c r="K55" s="44">
        <f>[1]DESPIECE_ESTIBA!BN55</f>
        <v>0.0389888830549487</v>
      </c>
      <c r="L55" s="1">
        <f>[1]DESPIECE_PULPA!BC55</f>
        <v>4</v>
      </c>
      <c r="M55" s="34">
        <f>[1]DESPIECE_PULPA!BD55</f>
        <v>0.0301113379548213</v>
      </c>
      <c r="N55" s="46">
        <f t="shared" si="0"/>
        <v>8</v>
      </c>
      <c r="O55" s="44">
        <f t="shared" si="1"/>
        <v>0.341036857775049</v>
      </c>
      <c r="P55" s="47">
        <f>[1]DESPIECE_NO_COMERCIAL!BC55</f>
        <v>1</v>
      </c>
      <c r="Q55" s="44">
        <f>[1]DESPIECE_NO_COMERCIAL!BD55</f>
        <v>0.00113570627002764</v>
      </c>
      <c r="R55" s="36">
        <f t="shared" si="2"/>
        <v>9</v>
      </c>
      <c r="S55" s="42">
        <f t="shared" si="3"/>
        <v>0.342172564045077</v>
      </c>
    </row>
    <row r="56" ht="15" spans="1:19">
      <c r="A56" s="40">
        <v>384</v>
      </c>
      <c r="B56" s="40">
        <v>4</v>
      </c>
      <c r="C56" s="40">
        <v>9239</v>
      </c>
      <c r="D56" s="40" t="s">
        <v>19</v>
      </c>
      <c r="E56" s="40">
        <v>32</v>
      </c>
      <c r="F56" s="41">
        <v>25.0998327402251</v>
      </c>
      <c r="G56" s="42">
        <v>0.0804247719318987</v>
      </c>
      <c r="H56" s="43">
        <f>[1]DESPIECE_ASERRIO!BK56</f>
        <v>5</v>
      </c>
      <c r="I56" s="44">
        <f>[1]DESPIECE_ASERRIO!BN56</f>
        <v>0.656328971531449</v>
      </c>
      <c r="J56" s="45">
        <f>[1]DESPIECE_ESTIBA!BK56</f>
        <v>1</v>
      </c>
      <c r="K56" s="44">
        <f>[1]DESPIECE_ESTIBA!BN56</f>
        <v>0.0425713983309358</v>
      </c>
      <c r="L56" s="1">
        <f>[1]DESPIECE_PULPA!BC56</f>
        <v>4</v>
      </c>
      <c r="M56" s="34">
        <f>[1]DESPIECE_PULPA!BD56</f>
        <v>0.0314733701457919</v>
      </c>
      <c r="N56" s="46">
        <f t="shared" si="0"/>
        <v>10</v>
      </c>
      <c r="O56" s="44">
        <f t="shared" si="1"/>
        <v>0.730373740008177</v>
      </c>
      <c r="P56" s="47">
        <f>[1]DESPIECE_NO_COMERCIAL!BC56</f>
        <v>1</v>
      </c>
      <c r="Q56" s="44">
        <f>[1]DESPIECE_NO_COMERCIAL!BD56</f>
        <v>0.000412954147938772</v>
      </c>
      <c r="R56" s="36">
        <f t="shared" si="2"/>
        <v>11</v>
      </c>
      <c r="S56" s="42">
        <f t="shared" si="3"/>
        <v>0.730786694156115</v>
      </c>
    </row>
    <row r="57" ht="15" spans="1:19">
      <c r="A57" s="40">
        <v>384</v>
      </c>
      <c r="B57" s="40">
        <v>5</v>
      </c>
      <c r="C57" s="40">
        <v>9240</v>
      </c>
      <c r="D57" s="40" t="s">
        <v>19</v>
      </c>
      <c r="E57" s="40">
        <v>31.2</v>
      </c>
      <c r="F57" s="41">
        <v>24.6800128482296</v>
      </c>
      <c r="G57" s="42">
        <v>0.0764537988177612</v>
      </c>
      <c r="H57" s="43">
        <f>[1]DESPIECE_ASERRIO!BK57</f>
        <v>5</v>
      </c>
      <c r="I57" s="44">
        <f>[1]DESPIECE_ASERRIO!BN57</f>
        <v>0.616557923933496</v>
      </c>
      <c r="J57" s="45">
        <f>[1]DESPIECE_ESTIBA!BK57</f>
        <v>0</v>
      </c>
      <c r="K57" s="44">
        <f>[1]DESPIECE_ESTIBA!BN57</f>
        <v>0</v>
      </c>
      <c r="L57" s="1">
        <f>[1]DESPIECE_PULPA!BC57</f>
        <v>4</v>
      </c>
      <c r="M57" s="34">
        <f>[1]DESPIECE_PULPA!BD57</f>
        <v>0.0411840066173631</v>
      </c>
      <c r="N57" s="46">
        <f t="shared" si="0"/>
        <v>9</v>
      </c>
      <c r="O57" s="44">
        <f t="shared" si="1"/>
        <v>0.657741930550859</v>
      </c>
      <c r="P57" s="47">
        <f>[1]DESPIECE_NO_COMERCIAL!BC57</f>
        <v>1</v>
      </c>
      <c r="Q57" s="44">
        <f>[1]DESPIECE_NO_COMERCIAL!BD57</f>
        <v>0.00214681097958449</v>
      </c>
      <c r="R57" s="36">
        <f t="shared" si="2"/>
        <v>10</v>
      </c>
      <c r="S57" s="42">
        <f t="shared" si="3"/>
        <v>0.659888741530444</v>
      </c>
    </row>
    <row r="58" ht="15" spans="1:19">
      <c r="A58" s="40">
        <v>384</v>
      </c>
      <c r="B58" s="40">
        <v>6</v>
      </c>
      <c r="C58" s="40">
        <v>9241</v>
      </c>
      <c r="D58" s="40" t="s">
        <v>19</v>
      </c>
      <c r="E58" s="40">
        <v>21.5</v>
      </c>
      <c r="F58" s="41">
        <v>18.5054537703856</v>
      </c>
      <c r="G58" s="42">
        <v>0.036305030103047</v>
      </c>
      <c r="H58" s="43">
        <f>[1]DESPIECE_ASERRIO!BK58</f>
        <v>2</v>
      </c>
      <c r="I58" s="44">
        <f>[1]DESPIECE_ASERRIO!BN58</f>
        <v>0.152542895702379</v>
      </c>
      <c r="J58" s="45">
        <f>[1]DESPIECE_ESTIBA!BK58</f>
        <v>1</v>
      </c>
      <c r="K58" s="44">
        <f>[1]DESPIECE_ESTIBA!BN58</f>
        <v>0.044596996250951</v>
      </c>
      <c r="L58" s="1">
        <f>[1]DESPIECE_PULPA!BC58</f>
        <v>5</v>
      </c>
      <c r="M58" s="34">
        <f>[1]DESPIECE_PULPA!BD58</f>
        <v>0.0439723578752305</v>
      </c>
      <c r="N58" s="46">
        <f t="shared" si="0"/>
        <v>8</v>
      </c>
      <c r="O58" s="44">
        <f t="shared" si="1"/>
        <v>0.24111224982856</v>
      </c>
      <c r="P58" s="47">
        <f>[1]DESPIECE_NO_COMERCIAL!BC58</f>
        <v>1</v>
      </c>
      <c r="Q58" s="44">
        <f>[1]DESPIECE_NO_COMERCIAL!BD58</f>
        <v>0.00118781204167439</v>
      </c>
      <c r="R58" s="36">
        <f t="shared" si="2"/>
        <v>9</v>
      </c>
      <c r="S58" s="42">
        <f t="shared" si="3"/>
        <v>0.242300061870235</v>
      </c>
    </row>
    <row r="59" ht="15" spans="1:19">
      <c r="A59" s="40">
        <v>384</v>
      </c>
      <c r="B59" s="40">
        <v>7</v>
      </c>
      <c r="C59" s="40">
        <v>9242</v>
      </c>
      <c r="D59" s="40" t="s">
        <v>19</v>
      </c>
      <c r="E59" s="40">
        <v>22.2</v>
      </c>
      <c r="F59" s="41">
        <v>19.0367303341789</v>
      </c>
      <c r="G59" s="42">
        <v>0.0387075630848798</v>
      </c>
      <c r="H59" s="43">
        <f>[1]DESPIECE_ASERRIO!BK59</f>
        <v>2</v>
      </c>
      <c r="I59" s="44">
        <f>[1]DESPIECE_ASERRIO!BN59</f>
        <v>0.151583739270001</v>
      </c>
      <c r="J59" s="45">
        <f>[1]DESPIECE_ESTIBA!BK59</f>
        <v>1</v>
      </c>
      <c r="K59" s="44">
        <f>[1]DESPIECE_ESTIBA!BN59</f>
        <v>0.0398682548171924</v>
      </c>
      <c r="L59" s="1">
        <f>[1]DESPIECE_PULPA!BC59</f>
        <v>4</v>
      </c>
      <c r="M59" s="34">
        <f>[1]DESPIECE_PULPA!BD59</f>
        <v>0.033170461242697</v>
      </c>
      <c r="N59" s="46">
        <f t="shared" si="0"/>
        <v>7</v>
      </c>
      <c r="O59" s="44">
        <f t="shared" si="1"/>
        <v>0.22462245532989</v>
      </c>
      <c r="P59" s="47">
        <f>[1]DESPIECE_NO_COMERCIAL!BC59</f>
        <v>2</v>
      </c>
      <c r="Q59" s="44">
        <f>[1]DESPIECE_NO_COMERCIAL!BD59</f>
        <v>0.00203079589569623</v>
      </c>
      <c r="R59" s="36">
        <f t="shared" si="2"/>
        <v>9</v>
      </c>
      <c r="S59" s="42">
        <f t="shared" si="3"/>
        <v>0.226653251225587</v>
      </c>
    </row>
    <row r="60" ht="15" spans="1:19">
      <c r="A60" s="40">
        <v>384</v>
      </c>
      <c r="B60" s="40">
        <v>8</v>
      </c>
      <c r="C60" s="40">
        <v>9243</v>
      </c>
      <c r="D60" s="40" t="s">
        <v>19</v>
      </c>
      <c r="E60" s="40">
        <v>22</v>
      </c>
      <c r="F60" s="41">
        <v>18.8866659615876</v>
      </c>
      <c r="G60" s="42">
        <v>0.0380132711084365</v>
      </c>
      <c r="H60" s="43">
        <f>[1]DESPIECE_ASERRIO!BK60</f>
        <v>2</v>
      </c>
      <c r="I60" s="44">
        <f>[1]DESPIECE_ASERRIO!BN60</f>
        <v>0.161250664899518</v>
      </c>
      <c r="J60" s="45">
        <f>[1]DESPIECE_ESTIBA!BK60</f>
        <v>1</v>
      </c>
      <c r="K60" s="44">
        <f>[1]DESPIECE_ESTIBA!BN60</f>
        <v>0.0431797820333114</v>
      </c>
      <c r="L60" s="1">
        <f>[1]DESPIECE_PULPA!BC60</f>
        <v>4</v>
      </c>
      <c r="M60" s="34">
        <f>[1]DESPIECE_PULPA!BD60</f>
        <v>0.0317041325096911</v>
      </c>
      <c r="N60" s="46">
        <f t="shared" si="0"/>
        <v>7</v>
      </c>
      <c r="O60" s="44">
        <f t="shared" si="1"/>
        <v>0.236134579442521</v>
      </c>
      <c r="P60" s="47">
        <f>[1]DESPIECE_NO_COMERCIAL!BC60</f>
        <v>2</v>
      </c>
      <c r="Q60" s="44">
        <f>[1]DESPIECE_NO_COMERCIAL!BD60</f>
        <v>0.00168338559131685</v>
      </c>
      <c r="R60" s="36">
        <f t="shared" si="2"/>
        <v>9</v>
      </c>
      <c r="S60" s="42">
        <f t="shared" si="3"/>
        <v>0.237817965033837</v>
      </c>
    </row>
    <row r="61" ht="15" spans="1:19">
      <c r="A61" s="40">
        <v>384</v>
      </c>
      <c r="B61" s="40">
        <v>9</v>
      </c>
      <c r="C61" s="40">
        <v>9244</v>
      </c>
      <c r="D61" s="40" t="s">
        <v>19</v>
      </c>
      <c r="E61" s="40">
        <v>21.8</v>
      </c>
      <c r="F61" s="41">
        <v>18.7352311191414</v>
      </c>
      <c r="G61" s="42">
        <v>0.0373252623173003</v>
      </c>
      <c r="H61" s="43">
        <f>[1]DESPIECE_ASERRIO!BK61</f>
        <v>2</v>
      </c>
      <c r="I61" s="44">
        <f>[1]DESPIECE_ASERRIO!BN61</f>
        <v>0.157737676546653</v>
      </c>
      <c r="J61" s="45">
        <f>[1]DESPIECE_ESTIBA!BK61</f>
        <v>1</v>
      </c>
      <c r="K61" s="44">
        <f>[1]DESPIECE_ESTIBA!BN61</f>
        <v>0.0464046222064176</v>
      </c>
      <c r="L61" s="1">
        <f>[1]DESPIECE_PULPA!BC61</f>
        <v>5</v>
      </c>
      <c r="M61" s="34">
        <f>[1]DESPIECE_PULPA!BD61</f>
        <v>0.0468730867631884</v>
      </c>
      <c r="N61" s="46">
        <f t="shared" si="0"/>
        <v>8</v>
      </c>
      <c r="O61" s="44">
        <f t="shared" si="1"/>
        <v>0.251015385516259</v>
      </c>
      <c r="P61" s="47">
        <f>[1]DESPIECE_NO_COMERCIAL!BC61</f>
        <v>1</v>
      </c>
      <c r="Q61" s="44">
        <f>[1]DESPIECE_NO_COMERCIAL!BD61</f>
        <v>0.00145798780701361</v>
      </c>
      <c r="R61" s="36">
        <f t="shared" si="2"/>
        <v>9</v>
      </c>
      <c r="S61" s="42">
        <f t="shared" si="3"/>
        <v>0.252473373323273</v>
      </c>
    </row>
    <row r="62" ht="15" spans="1:19">
      <c r="A62" s="40">
        <v>384</v>
      </c>
      <c r="B62" s="40">
        <v>10</v>
      </c>
      <c r="C62" s="40">
        <v>9245</v>
      </c>
      <c r="D62" s="40" t="s">
        <v>19</v>
      </c>
      <c r="E62" s="40">
        <v>20.2</v>
      </c>
      <c r="F62" s="41">
        <v>17.4712289462795</v>
      </c>
      <c r="G62" s="42">
        <v>0.0320473866592695</v>
      </c>
      <c r="H62" s="43">
        <f>[1]DESPIECE_ASERRIO!BK62</f>
        <v>1</v>
      </c>
      <c r="I62" s="44">
        <f>[1]DESPIECE_ASERRIO!BN62</f>
        <v>0.0722046486043542</v>
      </c>
      <c r="J62" s="45">
        <f>[1]DESPIECE_ESTIBA!BK62</f>
        <v>1</v>
      </c>
      <c r="K62" s="44">
        <f>[1]DESPIECE_ESTIBA!BN62</f>
        <v>0.0451664200666725</v>
      </c>
      <c r="L62" s="1">
        <f>[1]DESPIECE_PULPA!BC62</f>
        <v>5</v>
      </c>
      <c r="M62" s="34">
        <f>[1]DESPIECE_PULPA!BD62</f>
        <v>0.0471962041041586</v>
      </c>
      <c r="N62" s="46">
        <f t="shared" si="0"/>
        <v>7</v>
      </c>
      <c r="O62" s="44">
        <f t="shared" si="1"/>
        <v>0.164567272775185</v>
      </c>
      <c r="P62" s="47">
        <f>[1]DESPIECE_NO_COMERCIAL!BC62</f>
        <v>2</v>
      </c>
      <c r="Q62" s="44">
        <f>[1]DESPIECE_NO_COMERCIAL!BD62</f>
        <v>0.00171256378982417</v>
      </c>
      <c r="R62" s="36">
        <f t="shared" si="2"/>
        <v>9</v>
      </c>
      <c r="S62" s="42">
        <f t="shared" si="3"/>
        <v>0.166279836565009</v>
      </c>
    </row>
    <row r="63" ht="15" spans="1:19">
      <c r="A63" s="40">
        <v>384</v>
      </c>
      <c r="B63" s="40">
        <v>11</v>
      </c>
      <c r="C63" s="40">
        <v>9246</v>
      </c>
      <c r="D63" s="40" t="s">
        <v>19</v>
      </c>
      <c r="E63" s="40">
        <v>23.7</v>
      </c>
      <c r="F63" s="41">
        <v>20.1209072482755</v>
      </c>
      <c r="G63" s="42">
        <v>0.0441150294398713</v>
      </c>
      <c r="H63" s="43">
        <f>[1]DESPIECE_ASERRIO!BK63</f>
        <v>3</v>
      </c>
      <c r="I63" s="44">
        <f>[1]DESPIECE_ASERRIO!BN63</f>
        <v>0.246824609246977</v>
      </c>
      <c r="J63" s="45">
        <f>[1]DESPIECE_ESTIBA!BK63</f>
        <v>1</v>
      </c>
      <c r="K63" s="44">
        <f>[1]DESPIECE_ESTIBA!BN63</f>
        <v>0.0391817126328461</v>
      </c>
      <c r="L63" s="1">
        <f>[1]DESPIECE_PULPA!BC63</f>
        <v>4</v>
      </c>
      <c r="M63" s="34">
        <f>[1]DESPIECE_PULPA!BD63</f>
        <v>0.0312472989972825</v>
      </c>
      <c r="N63" s="46">
        <f t="shared" si="0"/>
        <v>8</v>
      </c>
      <c r="O63" s="44">
        <f t="shared" si="1"/>
        <v>0.317253620877106</v>
      </c>
      <c r="P63" s="47">
        <f>[1]DESPIECE_NO_COMERCIAL!BC63</f>
        <v>1</v>
      </c>
      <c r="Q63" s="44">
        <f>[1]DESPIECE_NO_COMERCIAL!BD63</f>
        <v>0.00146061142033881</v>
      </c>
      <c r="R63" s="36">
        <f t="shared" si="2"/>
        <v>9</v>
      </c>
      <c r="S63" s="42">
        <f t="shared" si="3"/>
        <v>0.318714232297444</v>
      </c>
    </row>
    <row r="64" ht="15" spans="1:19">
      <c r="A64" s="40">
        <v>384</v>
      </c>
      <c r="B64" s="40">
        <v>12</v>
      </c>
      <c r="C64" s="40">
        <v>9247</v>
      </c>
      <c r="D64" s="40" t="s">
        <v>19</v>
      </c>
      <c r="E64" s="40">
        <v>24.8</v>
      </c>
      <c r="F64" s="41">
        <v>20.8732094568805</v>
      </c>
      <c r="G64" s="42">
        <v>0.0483051286415967</v>
      </c>
      <c r="H64" s="43">
        <f>[1]DESPIECE_ASERRIO!BK64</f>
        <v>3</v>
      </c>
      <c r="I64" s="44">
        <f>[1]DESPIECE_ASERRIO!BN64</f>
        <v>0.275688830789816</v>
      </c>
      <c r="J64" s="45">
        <f>[1]DESPIECE_ESTIBA!BK64</f>
        <v>1</v>
      </c>
      <c r="K64" s="44">
        <f>[1]DESPIECE_ESTIBA!BN64</f>
        <v>0.0455437114895374</v>
      </c>
      <c r="L64" s="1">
        <f>[1]DESPIECE_PULPA!BC64</f>
        <v>4</v>
      </c>
      <c r="M64" s="34">
        <f>[1]DESPIECE_PULPA!BD64</f>
        <v>0.0392630367155005</v>
      </c>
      <c r="N64" s="46">
        <f t="shared" si="0"/>
        <v>8</v>
      </c>
      <c r="O64" s="44">
        <f t="shared" si="1"/>
        <v>0.360495578994854</v>
      </c>
      <c r="P64" s="47">
        <f>[1]DESPIECE_NO_COMERCIAL!BC64</f>
        <v>2</v>
      </c>
      <c r="Q64" s="44">
        <f>[1]DESPIECE_NO_COMERCIAL!BD64</f>
        <v>0.00314840408621439</v>
      </c>
      <c r="R64" s="36">
        <f t="shared" si="2"/>
        <v>10</v>
      </c>
      <c r="S64" s="42">
        <f t="shared" si="3"/>
        <v>0.363643983081068</v>
      </c>
    </row>
    <row r="65" ht="15" spans="1:19">
      <c r="A65" s="40">
        <v>384</v>
      </c>
      <c r="B65" s="40">
        <v>13</v>
      </c>
      <c r="C65" s="40">
        <v>9248</v>
      </c>
      <c r="D65" s="40" t="s">
        <v>19</v>
      </c>
      <c r="E65" s="40">
        <v>22</v>
      </c>
      <c r="F65" s="41">
        <v>18.8866659615876</v>
      </c>
      <c r="G65" s="42">
        <v>0.0380132711084365</v>
      </c>
      <c r="H65" s="43">
        <f>[1]DESPIECE_ASERRIO!BK65</f>
        <v>2</v>
      </c>
      <c r="I65" s="44">
        <f>[1]DESPIECE_ASERRIO!BN65</f>
        <v>0.161250664899518</v>
      </c>
      <c r="J65" s="45">
        <f>[1]DESPIECE_ESTIBA!BK65</f>
        <v>1</v>
      </c>
      <c r="K65" s="44">
        <f>[1]DESPIECE_ESTIBA!BN65</f>
        <v>0.0431797820333114</v>
      </c>
      <c r="L65" s="1">
        <f>[1]DESPIECE_PULPA!BC65</f>
        <v>4</v>
      </c>
      <c r="M65" s="34">
        <f>[1]DESPIECE_PULPA!BD65</f>
        <v>0.0317041325096911</v>
      </c>
      <c r="N65" s="46">
        <f t="shared" si="0"/>
        <v>7</v>
      </c>
      <c r="O65" s="44">
        <f t="shared" si="1"/>
        <v>0.236134579442521</v>
      </c>
      <c r="P65" s="47">
        <f>[1]DESPIECE_NO_COMERCIAL!BC65</f>
        <v>2</v>
      </c>
      <c r="Q65" s="44">
        <f>[1]DESPIECE_NO_COMERCIAL!BD65</f>
        <v>0.00168338559131685</v>
      </c>
      <c r="R65" s="36">
        <f t="shared" si="2"/>
        <v>9</v>
      </c>
      <c r="S65" s="42">
        <f t="shared" si="3"/>
        <v>0.237817965033837</v>
      </c>
    </row>
    <row r="66" ht="15" spans="1:19">
      <c r="A66" s="40">
        <v>384</v>
      </c>
      <c r="B66" s="40">
        <v>14</v>
      </c>
      <c r="C66" s="40">
        <v>9249</v>
      </c>
      <c r="D66" s="40" t="s">
        <v>19</v>
      </c>
      <c r="E66" s="40">
        <v>22.5</v>
      </c>
      <c r="F66" s="41">
        <v>19.2593108573264</v>
      </c>
      <c r="G66" s="42">
        <v>0.0397607820219958</v>
      </c>
      <c r="H66" s="43">
        <f>[1]DESPIECE_ASERRIO!BK66</f>
        <v>2</v>
      </c>
      <c r="I66" s="44">
        <f>[1]DESPIECE_ASERRIO!BN66</f>
        <v>0.156623570268078</v>
      </c>
      <c r="J66" s="45">
        <f>[1]DESPIECE_ESTIBA!BK66</f>
        <v>1</v>
      </c>
      <c r="K66" s="44">
        <f>[1]DESPIECE_ESTIBA!BN66</f>
        <v>0.0415971503050976</v>
      </c>
      <c r="L66" s="1">
        <f>[1]DESPIECE_PULPA!BC66</f>
        <v>4</v>
      </c>
      <c r="M66" s="34">
        <f>[1]DESPIECE_PULPA!BD66</f>
        <v>0.0354216896169617</v>
      </c>
      <c r="N66" s="46">
        <f t="shared" ref="N66:N88" si="4">SUM(H66,J66,L66)</f>
        <v>7</v>
      </c>
      <c r="O66" s="44">
        <f t="shared" ref="O66:O88" si="5">SUM(I66,K66,M66)</f>
        <v>0.233642410190137</v>
      </c>
      <c r="P66" s="47">
        <f>[1]DESPIECE_NO_COMERCIAL!BC66</f>
        <v>2</v>
      </c>
      <c r="Q66" s="44">
        <f>[1]DESPIECE_NO_COMERCIAL!BD66</f>
        <v>0.00256550131722954</v>
      </c>
      <c r="R66" s="36">
        <f t="shared" ref="R66:R88" si="6">SUM(N66,P66)</f>
        <v>9</v>
      </c>
      <c r="S66" s="42">
        <f t="shared" ref="S66:S88" si="7">SUM(O66,Q66)</f>
        <v>0.236207911507367</v>
      </c>
    </row>
    <row r="67" ht="15" spans="1:19">
      <c r="A67" s="40">
        <v>384</v>
      </c>
      <c r="B67" s="40">
        <v>15</v>
      </c>
      <c r="C67" s="40">
        <v>9250</v>
      </c>
      <c r="D67" s="40" t="s">
        <v>19</v>
      </c>
      <c r="E67" s="40">
        <v>23.6</v>
      </c>
      <c r="F67" s="41">
        <v>20.0507929789074</v>
      </c>
      <c r="G67" s="42">
        <v>0.0437435361085843</v>
      </c>
      <c r="H67" s="43">
        <f>[1]DESPIECE_ASERRIO!BK67</f>
        <v>2</v>
      </c>
      <c r="I67" s="44">
        <f>[1]DESPIECE_ASERRIO!BN67</f>
        <v>0.175811740173524</v>
      </c>
      <c r="J67" s="45">
        <f>[1]DESPIECE_ESTIBA!BK67</f>
        <v>1</v>
      </c>
      <c r="K67" s="44">
        <f>[1]DESPIECE_ESTIBA!BN67</f>
        <v>0.0481638852970094</v>
      </c>
      <c r="L67" s="1">
        <f>[1]DESPIECE_PULPA!BC67</f>
        <v>5</v>
      </c>
      <c r="M67" s="34">
        <f>[1]DESPIECE_PULPA!BD67</f>
        <v>0.0475172433200553</v>
      </c>
      <c r="N67" s="46">
        <f t="shared" si="4"/>
        <v>8</v>
      </c>
      <c r="O67" s="44">
        <f t="shared" si="5"/>
        <v>0.271492868790589</v>
      </c>
      <c r="P67" s="47">
        <f>[1]DESPIECE_NO_COMERCIAL!BC67</f>
        <v>1</v>
      </c>
      <c r="Q67" s="44">
        <f>[1]DESPIECE_NO_COMERCIAL!BD67</f>
        <v>0.00137030143127559</v>
      </c>
      <c r="R67" s="36">
        <f t="shared" si="6"/>
        <v>9</v>
      </c>
      <c r="S67" s="42">
        <f t="shared" si="7"/>
        <v>0.272863170221864</v>
      </c>
    </row>
    <row r="68" ht="15" spans="1:19">
      <c r="A68" s="40">
        <v>384</v>
      </c>
      <c r="B68" s="40">
        <v>16</v>
      </c>
      <c r="C68" s="40">
        <v>9251</v>
      </c>
      <c r="D68" s="40" t="s">
        <v>19</v>
      </c>
      <c r="E68" s="40">
        <v>13.5</v>
      </c>
      <c r="F68" s="41">
        <v>10.7888003640388</v>
      </c>
      <c r="G68" s="42">
        <v>0.0143138815279185</v>
      </c>
      <c r="H68" s="43">
        <f>[1]DESPIECE_ASERRIO!BK68</f>
        <v>0</v>
      </c>
      <c r="I68" s="44">
        <f>[1]DESPIECE_ASERRIO!BN68</f>
        <v>0</v>
      </c>
      <c r="J68" s="45">
        <f>[1]DESPIECE_ESTIBA!BK68</f>
        <v>0</v>
      </c>
      <c r="K68" s="44">
        <f>[1]DESPIECE_ESTIBA!BN68</f>
        <v>0</v>
      </c>
      <c r="L68" s="1">
        <f>[1]DESPIECE_PULPA!BC68</f>
        <v>4</v>
      </c>
      <c r="M68" s="34">
        <f>[1]DESPIECE_PULPA!BD68</f>
        <v>0.0340839321307878</v>
      </c>
      <c r="N68" s="46">
        <f t="shared" si="4"/>
        <v>4</v>
      </c>
      <c r="O68" s="44">
        <f t="shared" si="5"/>
        <v>0.0340839321307878</v>
      </c>
      <c r="P68" s="47">
        <f>[1]DESPIECE_NO_COMERCIAL!BC68</f>
        <v>2</v>
      </c>
      <c r="Q68" s="44">
        <f>[1]DESPIECE_NO_COMERCIAL!BD68</f>
        <v>0.00275655205015057</v>
      </c>
      <c r="R68" s="36">
        <f t="shared" si="6"/>
        <v>6</v>
      </c>
      <c r="S68" s="42">
        <f t="shared" si="7"/>
        <v>0.0368404841809384</v>
      </c>
    </row>
    <row r="69" ht="15" spans="1:19">
      <c r="A69" s="40">
        <v>384</v>
      </c>
      <c r="B69" s="40">
        <v>17</v>
      </c>
      <c r="C69" s="40">
        <v>9252</v>
      </c>
      <c r="D69" s="40" t="s">
        <v>19</v>
      </c>
      <c r="E69" s="40">
        <v>43</v>
      </c>
      <c r="F69" s="41">
        <v>29.9992203184307</v>
      </c>
      <c r="G69" s="42">
        <v>0.145220120412188</v>
      </c>
      <c r="H69" s="43">
        <f>[1]DESPIECE_ASERRIO!BK69</f>
        <v>7</v>
      </c>
      <c r="I69" s="44">
        <f>[1]DESPIECE_ASERRIO!BN69</f>
        <v>1.43595205781145</v>
      </c>
      <c r="J69" s="45">
        <f>[1]DESPIECE_ESTIBA!BK69</f>
        <v>0</v>
      </c>
      <c r="K69" s="44">
        <f>[1]DESPIECE_ESTIBA!BN69</f>
        <v>0</v>
      </c>
      <c r="L69" s="1">
        <f>[1]DESPIECE_PULPA!BC69</f>
        <v>3</v>
      </c>
      <c r="M69" s="34">
        <f>[1]DESPIECE_PULPA!BD69</f>
        <v>0.0300337724887619</v>
      </c>
      <c r="N69" s="46">
        <f t="shared" si="4"/>
        <v>10</v>
      </c>
      <c r="O69" s="44">
        <f t="shared" si="5"/>
        <v>1.46598583030021</v>
      </c>
      <c r="P69" s="47">
        <f>[1]DESPIECE_NO_COMERCIAL!BC69</f>
        <v>1</v>
      </c>
      <c r="Q69" s="44">
        <f>[1]DESPIECE_NO_COMERCIAL!BD69</f>
        <v>0.00161777753748926</v>
      </c>
      <c r="R69" s="36">
        <f t="shared" si="6"/>
        <v>11</v>
      </c>
      <c r="S69" s="42">
        <f t="shared" si="7"/>
        <v>1.4676036078377</v>
      </c>
    </row>
    <row r="70" ht="15" spans="1:19">
      <c r="A70" s="48">
        <v>384</v>
      </c>
      <c r="B70" s="48">
        <v>18</v>
      </c>
      <c r="C70" s="48">
        <v>9253</v>
      </c>
      <c r="D70" s="48" t="s">
        <v>19</v>
      </c>
      <c r="E70" s="48">
        <v>19.1</v>
      </c>
      <c r="F70" s="41">
        <v>16.542731971842</v>
      </c>
      <c r="G70" s="42">
        <v>0.0286521103989023</v>
      </c>
      <c r="H70" s="43">
        <f>[1]DESPIECE_ASERRIO!BK70</f>
        <v>1</v>
      </c>
      <c r="I70" s="44">
        <f>[1]DESPIECE_ASERRIO!BN70</f>
        <v>0.0712068688960382</v>
      </c>
      <c r="J70" s="45">
        <f>[1]DESPIECE_ESTIBA!BK70</f>
        <v>1</v>
      </c>
      <c r="K70" s="44">
        <f>[1]DESPIECE_ESTIBA!BN70</f>
        <v>0.0426004140862399</v>
      </c>
      <c r="L70" s="1">
        <f>[1]DESPIECE_PULPA!BC70</f>
        <v>4</v>
      </c>
      <c r="M70" s="34">
        <f>[1]DESPIECE_PULPA!BD70</f>
        <v>0.0344189803764786</v>
      </c>
      <c r="N70" s="46">
        <f t="shared" si="4"/>
        <v>6</v>
      </c>
      <c r="O70" s="44">
        <f t="shared" si="5"/>
        <v>0.148226263358757</v>
      </c>
      <c r="P70" s="47">
        <f>[1]DESPIECE_NO_COMERCIAL!BC70</f>
        <v>2</v>
      </c>
      <c r="Q70" s="44">
        <f>[1]DESPIECE_NO_COMERCIAL!BD70</f>
        <v>0.00275426155978504</v>
      </c>
      <c r="R70" s="36">
        <f t="shared" si="6"/>
        <v>8</v>
      </c>
      <c r="S70" s="42">
        <f t="shared" si="7"/>
        <v>0.150980524918542</v>
      </c>
    </row>
    <row r="71" ht="15" spans="1:19">
      <c r="A71" s="40">
        <v>384</v>
      </c>
      <c r="B71" s="40">
        <v>19</v>
      </c>
      <c r="C71" s="40">
        <v>9254</v>
      </c>
      <c r="D71" s="40" t="s">
        <v>19</v>
      </c>
      <c r="E71" s="40">
        <v>25.3</v>
      </c>
      <c r="F71" s="41">
        <v>21.2041984900525</v>
      </c>
      <c r="G71" s="42">
        <v>0.0502725510409073</v>
      </c>
      <c r="H71" s="43">
        <f>[1]DESPIECE_ASERRIO!BK71</f>
        <v>3</v>
      </c>
      <c r="I71" s="44">
        <f>[1]DESPIECE_ASERRIO!BN71</f>
        <v>0.2693097996932</v>
      </c>
      <c r="J71" s="45">
        <f>[1]DESPIECE_ESTIBA!BK71</f>
        <v>0</v>
      </c>
      <c r="K71" s="44">
        <f>[1]DESPIECE_ESTIBA!BN71</f>
        <v>0</v>
      </c>
      <c r="L71" s="1">
        <f>[1]DESPIECE_PULPA!BC71</f>
        <v>5</v>
      </c>
      <c r="M71" s="34">
        <f>[1]DESPIECE_PULPA!BD71</f>
        <v>0.0462202602434753</v>
      </c>
      <c r="N71" s="46">
        <f t="shared" si="4"/>
        <v>8</v>
      </c>
      <c r="O71" s="44">
        <f t="shared" si="5"/>
        <v>0.315530059936675</v>
      </c>
      <c r="P71" s="47">
        <f>[1]DESPIECE_NO_COMERCIAL!BC71</f>
        <v>1</v>
      </c>
      <c r="Q71" s="44">
        <f>[1]DESPIECE_NO_COMERCIAL!BD71</f>
        <v>0.00104857944314925</v>
      </c>
      <c r="R71" s="36">
        <f t="shared" si="6"/>
        <v>9</v>
      </c>
      <c r="S71" s="42">
        <f t="shared" si="7"/>
        <v>0.316578639379825</v>
      </c>
    </row>
    <row r="72" ht="15" spans="1:19">
      <c r="A72" s="40">
        <v>384</v>
      </c>
      <c r="B72" s="40">
        <v>20</v>
      </c>
      <c r="C72" s="40">
        <v>9255</v>
      </c>
      <c r="D72" s="40" t="s">
        <v>19</v>
      </c>
      <c r="E72" s="40">
        <v>25.7</v>
      </c>
      <c r="F72" s="41">
        <v>21.4643136277053</v>
      </c>
      <c r="G72" s="42">
        <v>0.0518747632942381</v>
      </c>
      <c r="H72" s="43">
        <f>[1]DESPIECE_ASERRIO!BK72</f>
        <v>3</v>
      </c>
      <c r="I72" s="44">
        <f>[1]DESPIECE_ASERRIO!BN72</f>
        <v>0.279892252767405</v>
      </c>
      <c r="J72" s="45">
        <f>[1]DESPIECE_ESTIBA!BK72</f>
        <v>1</v>
      </c>
      <c r="K72" s="44">
        <f>[1]DESPIECE_ESTIBA!BN72</f>
        <v>0.0406546577499724</v>
      </c>
      <c r="L72" s="1">
        <f>[1]DESPIECE_PULPA!BC72</f>
        <v>4</v>
      </c>
      <c r="M72" s="34">
        <f>[1]DESPIECE_PULPA!BD72</f>
        <v>0.0321035735800958</v>
      </c>
      <c r="N72" s="46">
        <f t="shared" si="4"/>
        <v>8</v>
      </c>
      <c r="O72" s="44">
        <f t="shared" si="5"/>
        <v>0.352650484097473</v>
      </c>
      <c r="P72" s="47">
        <f>[1]DESPIECE_NO_COMERCIAL!BC72</f>
        <v>1</v>
      </c>
      <c r="Q72" s="44">
        <f>[1]DESPIECE_NO_COMERCIAL!BD72</f>
        <v>0.00140198802495404</v>
      </c>
      <c r="R72" s="36">
        <f t="shared" si="6"/>
        <v>9</v>
      </c>
      <c r="S72" s="42">
        <f t="shared" si="7"/>
        <v>0.354052472122427</v>
      </c>
    </row>
    <row r="73" ht="15" spans="1:19">
      <c r="A73" s="40">
        <v>384</v>
      </c>
      <c r="B73" s="40">
        <v>21</v>
      </c>
      <c r="C73" s="40">
        <v>9256</v>
      </c>
      <c r="D73" s="40" t="s">
        <v>19</v>
      </c>
      <c r="E73" s="40">
        <v>21.5</v>
      </c>
      <c r="F73" s="41">
        <v>18.5054537703856</v>
      </c>
      <c r="G73" s="42">
        <v>0.036305030103047</v>
      </c>
      <c r="H73" s="43">
        <f>[1]DESPIECE_ASERRIO!BK73</f>
        <v>2</v>
      </c>
      <c r="I73" s="44">
        <f>[1]DESPIECE_ASERRIO!BN73</f>
        <v>0.152542895702379</v>
      </c>
      <c r="J73" s="45">
        <f>[1]DESPIECE_ESTIBA!BK73</f>
        <v>1</v>
      </c>
      <c r="K73" s="44">
        <f>[1]DESPIECE_ESTIBA!BN73</f>
        <v>0.044596996250951</v>
      </c>
      <c r="L73" s="1">
        <f>[1]DESPIECE_PULPA!BC73</f>
        <v>5</v>
      </c>
      <c r="M73" s="34">
        <f>[1]DESPIECE_PULPA!BD73</f>
        <v>0.0439723578752305</v>
      </c>
      <c r="N73" s="46">
        <f t="shared" si="4"/>
        <v>8</v>
      </c>
      <c r="O73" s="44">
        <f t="shared" si="5"/>
        <v>0.24111224982856</v>
      </c>
      <c r="P73" s="47">
        <f>[1]DESPIECE_NO_COMERCIAL!BC73</f>
        <v>1</v>
      </c>
      <c r="Q73" s="44">
        <f>[1]DESPIECE_NO_COMERCIAL!BD73</f>
        <v>0.00118781204167439</v>
      </c>
      <c r="R73" s="36">
        <f t="shared" si="6"/>
        <v>9</v>
      </c>
      <c r="S73" s="42">
        <f t="shared" si="7"/>
        <v>0.242300061870235</v>
      </c>
    </row>
    <row r="74" ht="15" spans="1:19">
      <c r="A74" s="40">
        <v>384</v>
      </c>
      <c r="B74" s="40">
        <v>22</v>
      </c>
      <c r="C74" s="40">
        <v>9257</v>
      </c>
      <c r="D74" s="40" t="s">
        <v>19</v>
      </c>
      <c r="E74" s="40">
        <v>17.6</v>
      </c>
      <c r="F74" s="41">
        <v>15.1864995936954</v>
      </c>
      <c r="G74" s="42">
        <v>0.0243284935093994</v>
      </c>
      <c r="H74" s="43">
        <f>[1]DESPIECE_ASERRIO!BK74</f>
        <v>0</v>
      </c>
      <c r="I74" s="44">
        <f>[1]DESPIECE_ASERRIO!BN74</f>
        <v>0</v>
      </c>
      <c r="J74" s="45">
        <f>[1]DESPIECE_ESTIBA!BK74</f>
        <v>1</v>
      </c>
      <c r="K74" s="44">
        <f>[1]DESPIECE_ESTIBA!BN74</f>
        <v>0.0417171677320085</v>
      </c>
      <c r="L74" s="1">
        <f>[1]DESPIECE_PULPA!BC74</f>
        <v>4</v>
      </c>
      <c r="M74" s="34">
        <f>[1]DESPIECE_PULPA!BD74</f>
        <v>0.034419797170014</v>
      </c>
      <c r="N74" s="46">
        <f t="shared" si="4"/>
        <v>5</v>
      </c>
      <c r="O74" s="44">
        <f t="shared" si="5"/>
        <v>0.0761369649020225</v>
      </c>
      <c r="P74" s="47">
        <f>[1]DESPIECE_NO_COMERCIAL!BC74</f>
        <v>2</v>
      </c>
      <c r="Q74" s="44">
        <f>[1]DESPIECE_NO_COMERCIAL!BD74</f>
        <v>0.00286154703539732</v>
      </c>
      <c r="R74" s="36">
        <f t="shared" si="6"/>
        <v>7</v>
      </c>
      <c r="S74" s="42">
        <f t="shared" si="7"/>
        <v>0.0789985119374198</v>
      </c>
    </row>
    <row r="75" ht="15" spans="1:19">
      <c r="A75" s="40">
        <v>384</v>
      </c>
      <c r="B75" s="40">
        <v>23</v>
      </c>
      <c r="C75" s="40">
        <v>9258</v>
      </c>
      <c r="D75" s="40" t="s">
        <v>19</v>
      </c>
      <c r="E75" s="40">
        <v>21.6</v>
      </c>
      <c r="F75" s="41">
        <v>18.5824005441916</v>
      </c>
      <c r="G75" s="42">
        <v>0.0366435367114714</v>
      </c>
      <c r="H75" s="43">
        <f>[1]DESPIECE_ASERRIO!BK75</f>
        <v>2</v>
      </c>
      <c r="I75" s="44">
        <f>[1]DESPIECE_ASERRIO!BN75</f>
        <v>0.154264547572902</v>
      </c>
      <c r="J75" s="45">
        <f>[1]DESPIECE_ESTIBA!BK75</f>
        <v>1</v>
      </c>
      <c r="K75" s="44">
        <f>[1]DESPIECE_ESTIBA!BN75</f>
        <v>0.0451965880057063</v>
      </c>
      <c r="L75" s="1">
        <f>[1]DESPIECE_PULPA!BC75</f>
        <v>5</v>
      </c>
      <c r="M75" s="34">
        <f>[1]DESPIECE_PULPA!BD75</f>
        <v>0.0449307616501859</v>
      </c>
      <c r="N75" s="46">
        <f t="shared" si="4"/>
        <v>8</v>
      </c>
      <c r="O75" s="44">
        <f t="shared" si="5"/>
        <v>0.244391897228794</v>
      </c>
      <c r="P75" s="47">
        <f>[1]DESPIECE_NO_COMERCIAL!BC75</f>
        <v>1</v>
      </c>
      <c r="Q75" s="44">
        <f>[1]DESPIECE_NO_COMERCIAL!BD75</f>
        <v>0.00127676208677175</v>
      </c>
      <c r="R75" s="36">
        <f t="shared" si="6"/>
        <v>9</v>
      </c>
      <c r="S75" s="42">
        <f t="shared" si="7"/>
        <v>0.245668659315566</v>
      </c>
    </row>
    <row r="76" ht="15" spans="1:19">
      <c r="A76" s="40">
        <v>384</v>
      </c>
      <c r="B76" s="40">
        <v>24</v>
      </c>
      <c r="C76" s="40">
        <v>9259</v>
      </c>
      <c r="D76" s="40" t="s">
        <v>19</v>
      </c>
      <c r="E76" s="40">
        <v>18.5</v>
      </c>
      <c r="F76" s="41">
        <v>16.0134742794215</v>
      </c>
      <c r="G76" s="42">
        <v>0.0268802521422777</v>
      </c>
      <c r="H76" s="43">
        <f>[1]DESPIECE_ASERRIO!BK76</f>
        <v>1</v>
      </c>
      <c r="I76" s="44">
        <f>[1]DESPIECE_ASERRIO!BN76</f>
        <v>0.0658258223457592</v>
      </c>
      <c r="J76" s="45">
        <f>[1]DESPIECE_ESTIBA!BK76</f>
        <v>1</v>
      </c>
      <c r="K76" s="44">
        <f>[1]DESPIECE_ESTIBA!BN76</f>
        <v>0.0428225843653944</v>
      </c>
      <c r="L76" s="1">
        <f>[1]DESPIECE_PULPA!BC76</f>
        <v>5</v>
      </c>
      <c r="M76" s="34">
        <f>[1]DESPIECE_PULPA!BD76</f>
        <v>0.045520170281124</v>
      </c>
      <c r="N76" s="46">
        <f t="shared" si="4"/>
        <v>7</v>
      </c>
      <c r="O76" s="44">
        <f t="shared" si="5"/>
        <v>0.154168576992278</v>
      </c>
      <c r="P76" s="47">
        <f>[1]DESPIECE_NO_COMERCIAL!BC76</f>
        <v>2</v>
      </c>
      <c r="Q76" s="44">
        <f>[1]DESPIECE_NO_COMERCIAL!BD76</f>
        <v>0.00165853667956869</v>
      </c>
      <c r="R76" s="36">
        <f t="shared" si="6"/>
        <v>9</v>
      </c>
      <c r="S76" s="42">
        <f t="shared" si="7"/>
        <v>0.155827113671846</v>
      </c>
    </row>
    <row r="77" ht="15" spans="1:19">
      <c r="A77" s="40">
        <v>384</v>
      </c>
      <c r="B77" s="40">
        <v>25</v>
      </c>
      <c r="C77" s="40">
        <v>9260</v>
      </c>
      <c r="D77" s="40" t="s">
        <v>19</v>
      </c>
      <c r="E77" s="40">
        <v>18.2</v>
      </c>
      <c r="F77" s="41">
        <v>15.7423728730801</v>
      </c>
      <c r="G77" s="42">
        <v>0.0260155287643771</v>
      </c>
      <c r="H77" s="43">
        <f>[1]DESPIECE_ASERRIO!BK77</f>
        <v>1</v>
      </c>
      <c r="I77" s="44">
        <f>[1]DESPIECE_ASERRIO!BN77</f>
        <v>0.0632208358656461</v>
      </c>
      <c r="J77" s="45">
        <f>[1]DESPIECE_ESTIBA!BK77</f>
        <v>1</v>
      </c>
      <c r="K77" s="44">
        <f>[1]DESPIECE_ESTIBA!BN77</f>
        <v>0.0410583309862086</v>
      </c>
      <c r="L77" s="1">
        <f>[1]DESPIECE_PULPA!BC77</f>
        <v>4</v>
      </c>
      <c r="M77" s="34">
        <f>[1]DESPIECE_PULPA!BD77</f>
        <v>0.0395745927765268</v>
      </c>
      <c r="N77" s="46">
        <f t="shared" si="4"/>
        <v>6</v>
      </c>
      <c r="O77" s="44">
        <f t="shared" si="5"/>
        <v>0.143853759628382</v>
      </c>
      <c r="P77" s="47">
        <f>[1]DESPIECE_NO_COMERCIAL!BC77</f>
        <v>2</v>
      </c>
      <c r="Q77" s="44">
        <f>[1]DESPIECE_NO_COMERCIAL!BD77</f>
        <v>0.00411609708086639</v>
      </c>
      <c r="R77" s="36">
        <f t="shared" si="6"/>
        <v>8</v>
      </c>
      <c r="S77" s="42">
        <f t="shared" si="7"/>
        <v>0.147969856709248</v>
      </c>
    </row>
    <row r="78" ht="15" spans="1:19">
      <c r="A78" s="40">
        <v>384</v>
      </c>
      <c r="B78" s="40">
        <v>26</v>
      </c>
      <c r="C78" s="40">
        <v>9261</v>
      </c>
      <c r="D78" s="40" t="s">
        <v>19</v>
      </c>
      <c r="E78" s="40">
        <v>24.6</v>
      </c>
      <c r="F78" s="41">
        <v>20.7389415168032</v>
      </c>
      <c r="G78" s="42">
        <v>0.04752915525616</v>
      </c>
      <c r="H78" s="43">
        <f>[1]DESPIECE_ASERRIO!BK78</f>
        <v>3</v>
      </c>
      <c r="I78" s="44">
        <f>[1]DESPIECE_ASERRIO!BN78</f>
        <v>0.27032291316459</v>
      </c>
      <c r="J78" s="45">
        <f>[1]DESPIECE_ESTIBA!BK78</f>
        <v>1</v>
      </c>
      <c r="K78" s="44">
        <f>[1]DESPIECE_ESTIBA!BN78</f>
        <v>0.0443599467788995</v>
      </c>
      <c r="L78" s="1">
        <f>[1]DESPIECE_PULPA!BC78</f>
        <v>4</v>
      </c>
      <c r="M78" s="34">
        <f>[1]DESPIECE_PULPA!BD78</f>
        <v>0.0377469949045292</v>
      </c>
      <c r="N78" s="46">
        <f t="shared" si="4"/>
        <v>8</v>
      </c>
      <c r="O78" s="44">
        <f t="shared" si="5"/>
        <v>0.352429854848019</v>
      </c>
      <c r="P78" s="47">
        <f>[1]DESPIECE_NO_COMERCIAL!BC78</f>
        <v>2</v>
      </c>
      <c r="Q78" s="44">
        <f>[1]DESPIECE_NO_COMERCIAL!BD78</f>
        <v>0.00278004061360842</v>
      </c>
      <c r="R78" s="36">
        <f t="shared" si="6"/>
        <v>10</v>
      </c>
      <c r="S78" s="42">
        <f t="shared" si="7"/>
        <v>0.355209895461627</v>
      </c>
    </row>
    <row r="79" ht="15" spans="1:19">
      <c r="A79" s="40">
        <v>384</v>
      </c>
      <c r="B79" s="40">
        <v>27</v>
      </c>
      <c r="C79" s="40">
        <v>9262</v>
      </c>
      <c r="D79" s="40" t="s">
        <v>19</v>
      </c>
      <c r="E79" s="40">
        <v>24.8</v>
      </c>
      <c r="F79" s="41">
        <v>20.8732094568805</v>
      </c>
      <c r="G79" s="42">
        <v>0.0483051286415967</v>
      </c>
      <c r="H79" s="43">
        <f>[1]DESPIECE_ASERRIO!BK79</f>
        <v>3</v>
      </c>
      <c r="I79" s="44">
        <f>[1]DESPIECE_ASERRIO!BN79</f>
        <v>0.275688830789816</v>
      </c>
      <c r="J79" s="45">
        <f>[1]DESPIECE_ESTIBA!BK79</f>
        <v>1</v>
      </c>
      <c r="K79" s="44">
        <f>[1]DESPIECE_ESTIBA!BN79</f>
        <v>0.0455437114895374</v>
      </c>
      <c r="L79" s="1">
        <f>[1]DESPIECE_PULPA!BC79</f>
        <v>4</v>
      </c>
      <c r="M79" s="34">
        <f>[1]DESPIECE_PULPA!BD79</f>
        <v>0.0392630367155005</v>
      </c>
      <c r="N79" s="46">
        <f t="shared" si="4"/>
        <v>8</v>
      </c>
      <c r="O79" s="44">
        <f t="shared" si="5"/>
        <v>0.360495578994854</v>
      </c>
      <c r="P79" s="47">
        <f>[1]DESPIECE_NO_COMERCIAL!BC79</f>
        <v>2</v>
      </c>
      <c r="Q79" s="44">
        <f>[1]DESPIECE_NO_COMERCIAL!BD79</f>
        <v>0.00314840408621439</v>
      </c>
      <c r="R79" s="36">
        <f t="shared" si="6"/>
        <v>10</v>
      </c>
      <c r="S79" s="42">
        <f t="shared" si="7"/>
        <v>0.363643983081068</v>
      </c>
    </row>
    <row r="80" ht="15" spans="1:19">
      <c r="A80" s="40">
        <v>384</v>
      </c>
      <c r="B80" s="40">
        <v>28</v>
      </c>
      <c r="C80" s="40">
        <v>9263</v>
      </c>
      <c r="D80" s="40" t="s">
        <v>19</v>
      </c>
      <c r="E80" s="40">
        <v>26.2</v>
      </c>
      <c r="F80" s="41">
        <v>21.7838225493392</v>
      </c>
      <c r="G80" s="42">
        <v>0.0539128715282544</v>
      </c>
      <c r="H80" s="43">
        <f>[1]DESPIECE_ASERRIO!BK80</f>
        <v>3</v>
      </c>
      <c r="I80" s="44">
        <f>[1]DESPIECE_ASERRIO!BN80</f>
        <v>0.293402609829911</v>
      </c>
      <c r="J80" s="45">
        <f>[1]DESPIECE_ESTIBA!BK80</f>
        <v>1</v>
      </c>
      <c r="K80" s="44">
        <f>[1]DESPIECE_ESTIBA!BN80</f>
        <v>0.0434921722114214</v>
      </c>
      <c r="L80" s="1">
        <f>[1]DESPIECE_PULPA!BC80</f>
        <v>4</v>
      </c>
      <c r="M80" s="34">
        <f>[1]DESPIECE_PULPA!BD80</f>
        <v>0.0355463258773572</v>
      </c>
      <c r="N80" s="46">
        <f t="shared" si="4"/>
        <v>8</v>
      </c>
      <c r="O80" s="44">
        <f t="shared" si="5"/>
        <v>0.37244110791869</v>
      </c>
      <c r="P80" s="47">
        <f>[1]DESPIECE_NO_COMERCIAL!BC80</f>
        <v>1</v>
      </c>
      <c r="Q80" s="44">
        <f>[1]DESPIECE_NO_COMERCIAL!BD80</f>
        <v>0.00186325508484361</v>
      </c>
      <c r="R80" s="36">
        <f t="shared" si="6"/>
        <v>9</v>
      </c>
      <c r="S80" s="42">
        <f t="shared" si="7"/>
        <v>0.374304363003533</v>
      </c>
    </row>
    <row r="81" ht="15" spans="1:19">
      <c r="A81" s="40">
        <v>384</v>
      </c>
      <c r="B81" s="40">
        <v>29</v>
      </c>
      <c r="C81" s="40">
        <v>9264</v>
      </c>
      <c r="D81" s="40" t="s">
        <v>19</v>
      </c>
      <c r="E81" s="40">
        <v>25</v>
      </c>
      <c r="F81" s="41">
        <v>21.0063989279645</v>
      </c>
      <c r="G81" s="42">
        <v>0.0490873852123405</v>
      </c>
      <c r="H81" s="43">
        <f>[1]DESPIECE_ASERRIO!BK81</f>
        <v>3</v>
      </c>
      <c r="I81" s="44">
        <f>[1]DESPIECE_ASERRIO!BN81</f>
        <v>0.281107376674678</v>
      </c>
      <c r="J81" s="45">
        <f>[1]DESPIECE_ESTIBA!BK81</f>
        <v>1</v>
      </c>
      <c r="K81" s="44">
        <f>[1]DESPIECE_ESTIBA!BN81</f>
        <v>0.0467394336884954</v>
      </c>
      <c r="L81" s="1">
        <f>[1]DESPIECE_PULPA!BC81</f>
        <v>4</v>
      </c>
      <c r="M81" s="34">
        <f>[1]DESPIECE_PULPA!BD81</f>
        <v>0.0408050004076572</v>
      </c>
      <c r="N81" s="46">
        <f t="shared" si="4"/>
        <v>8</v>
      </c>
      <c r="O81" s="44">
        <f t="shared" si="5"/>
        <v>0.368651810770831</v>
      </c>
      <c r="P81" s="47">
        <f>[1]DESPIECE_NO_COMERCIAL!BC81</f>
        <v>2</v>
      </c>
      <c r="Q81" s="44">
        <f>[1]DESPIECE_NO_COMERCIAL!BD81</f>
        <v>0.00352419446263533</v>
      </c>
      <c r="R81" s="36">
        <f t="shared" si="6"/>
        <v>10</v>
      </c>
      <c r="S81" s="42">
        <f t="shared" si="7"/>
        <v>0.372176005233466</v>
      </c>
    </row>
    <row r="82" ht="15" spans="1:19">
      <c r="A82" s="40">
        <v>384</v>
      </c>
      <c r="B82" s="40">
        <v>30</v>
      </c>
      <c r="C82" s="40">
        <v>9265</v>
      </c>
      <c r="D82" s="40" t="s">
        <v>19</v>
      </c>
      <c r="E82" s="40">
        <v>23.6</v>
      </c>
      <c r="F82" s="41">
        <v>20.0507929789074</v>
      </c>
      <c r="G82" s="42">
        <v>0.0437435361085843</v>
      </c>
      <c r="H82" s="43">
        <f>[1]DESPIECE_ASERRIO!BK82</f>
        <v>2</v>
      </c>
      <c r="I82" s="44">
        <f>[1]DESPIECE_ASERRIO!BN82</f>
        <v>0.175811740173524</v>
      </c>
      <c r="J82" s="45">
        <f>[1]DESPIECE_ESTIBA!BK82</f>
        <v>1</v>
      </c>
      <c r="K82" s="44">
        <f>[1]DESPIECE_ESTIBA!BN82</f>
        <v>0.0481638852970094</v>
      </c>
      <c r="L82" s="1">
        <f>[1]DESPIECE_PULPA!BC82</f>
        <v>5</v>
      </c>
      <c r="M82" s="34">
        <f>[1]DESPIECE_PULPA!BD82</f>
        <v>0.0475172433200553</v>
      </c>
      <c r="N82" s="46">
        <f t="shared" si="4"/>
        <v>8</v>
      </c>
      <c r="O82" s="44">
        <f t="shared" si="5"/>
        <v>0.271492868790589</v>
      </c>
      <c r="P82" s="47">
        <f>[1]DESPIECE_NO_COMERCIAL!BC82</f>
        <v>1</v>
      </c>
      <c r="Q82" s="44">
        <f>[1]DESPIECE_NO_COMERCIAL!BD82</f>
        <v>0.00137030143127559</v>
      </c>
      <c r="R82" s="36">
        <f t="shared" si="6"/>
        <v>9</v>
      </c>
      <c r="S82" s="42">
        <f t="shared" si="7"/>
        <v>0.272863170221864</v>
      </c>
    </row>
    <row r="83" ht="15" spans="1:19">
      <c r="A83" s="40">
        <v>384</v>
      </c>
      <c r="B83" s="40">
        <v>31</v>
      </c>
      <c r="C83" s="40">
        <v>9266</v>
      </c>
      <c r="D83" s="40" t="s">
        <v>19</v>
      </c>
      <c r="E83" s="40">
        <v>17.7</v>
      </c>
      <c r="F83" s="41">
        <v>15.280448853512</v>
      </c>
      <c r="G83" s="42">
        <v>0.0246057390610787</v>
      </c>
      <c r="H83" s="43">
        <f>[1]DESPIECE_ASERRIO!BK83</f>
        <v>0</v>
      </c>
      <c r="I83" s="44">
        <f>[1]DESPIECE_ASERRIO!BN83</f>
        <v>0</v>
      </c>
      <c r="J83" s="45">
        <f>[1]DESPIECE_ESTIBA!BK83</f>
        <v>1</v>
      </c>
      <c r="K83" s="44">
        <f>[1]DESPIECE_ESTIBA!BN83</f>
        <v>0.0423210432537941</v>
      </c>
      <c r="L83" s="1">
        <f>[1]DESPIECE_PULPA!BC83</f>
        <v>4</v>
      </c>
      <c r="M83" s="34">
        <f>[1]DESPIECE_PULPA!BD83</f>
        <v>0.0352614276724114</v>
      </c>
      <c r="N83" s="46">
        <f t="shared" si="4"/>
        <v>5</v>
      </c>
      <c r="O83" s="44">
        <f t="shared" si="5"/>
        <v>0.0775824709262055</v>
      </c>
      <c r="P83" s="47">
        <f>[1]DESPIECE_NO_COMERCIAL!BC83</f>
        <v>2</v>
      </c>
      <c r="Q83" s="44">
        <f>[1]DESPIECE_NO_COMERCIAL!BD83</f>
        <v>0.00306206100712274</v>
      </c>
      <c r="R83" s="36">
        <f t="shared" si="6"/>
        <v>7</v>
      </c>
      <c r="S83" s="42">
        <f t="shared" si="7"/>
        <v>0.0806445319333282</v>
      </c>
    </row>
    <row r="84" ht="15" spans="1:19">
      <c r="A84" s="40">
        <v>384</v>
      </c>
      <c r="B84" s="40">
        <v>32</v>
      </c>
      <c r="C84" s="40">
        <v>9267</v>
      </c>
      <c r="D84" s="40" t="s">
        <v>19</v>
      </c>
      <c r="E84" s="40">
        <v>25.7</v>
      </c>
      <c r="F84" s="41">
        <v>21.4643136277053</v>
      </c>
      <c r="G84" s="42">
        <v>0.0518747632942381</v>
      </c>
      <c r="H84" s="43">
        <f>[1]DESPIECE_ASERRIO!BK84</f>
        <v>3</v>
      </c>
      <c r="I84" s="44">
        <f>[1]DESPIECE_ASERRIO!BN84</f>
        <v>0.279892252767405</v>
      </c>
      <c r="J84" s="45">
        <f>[1]DESPIECE_ESTIBA!BK84</f>
        <v>1</v>
      </c>
      <c r="K84" s="44">
        <f>[1]DESPIECE_ESTIBA!BN84</f>
        <v>0.0406546577499724</v>
      </c>
      <c r="L84" s="1">
        <f>[1]DESPIECE_PULPA!BC84</f>
        <v>4</v>
      </c>
      <c r="M84" s="34">
        <f>[1]DESPIECE_PULPA!BD84</f>
        <v>0.0321035735800958</v>
      </c>
      <c r="N84" s="46">
        <f t="shared" si="4"/>
        <v>8</v>
      </c>
      <c r="O84" s="44">
        <f t="shared" si="5"/>
        <v>0.352650484097473</v>
      </c>
      <c r="P84" s="47">
        <f>[1]DESPIECE_NO_COMERCIAL!BC84</f>
        <v>1</v>
      </c>
      <c r="Q84" s="44">
        <f>[1]DESPIECE_NO_COMERCIAL!BD84</f>
        <v>0.00140198802495404</v>
      </c>
      <c r="R84" s="36">
        <f t="shared" si="6"/>
        <v>9</v>
      </c>
      <c r="S84" s="42">
        <f t="shared" si="7"/>
        <v>0.354052472122427</v>
      </c>
    </row>
    <row r="85" ht="15" spans="1:19">
      <c r="A85" s="40">
        <v>384</v>
      </c>
      <c r="B85" s="40">
        <v>33</v>
      </c>
      <c r="C85" s="40">
        <v>9268</v>
      </c>
      <c r="D85" s="40" t="s">
        <v>19</v>
      </c>
      <c r="E85" s="40">
        <v>25.4</v>
      </c>
      <c r="F85" s="41">
        <v>21.2696108036741</v>
      </c>
      <c r="G85" s="42">
        <v>0.0506707479097498</v>
      </c>
      <c r="H85" s="43">
        <f>[1]DESPIECE_ASERRIO!BK85</f>
        <v>3</v>
      </c>
      <c r="I85" s="44">
        <f>[1]DESPIECE_ASERRIO!BN85</f>
        <v>0.271936636765279</v>
      </c>
      <c r="J85" s="45">
        <f>[1]DESPIECE_ESTIBA!BK85</f>
        <v>1</v>
      </c>
      <c r="K85" s="44">
        <f>[1]DESPIECE_ESTIBA!BN85</f>
        <v>0.0389888830549487</v>
      </c>
      <c r="L85" s="1">
        <f>[1]DESPIECE_PULPA!BC85</f>
        <v>4</v>
      </c>
      <c r="M85" s="34">
        <f>[1]DESPIECE_PULPA!BD85</f>
        <v>0.0301113379548213</v>
      </c>
      <c r="N85" s="46">
        <f t="shared" si="4"/>
        <v>8</v>
      </c>
      <c r="O85" s="44">
        <f t="shared" si="5"/>
        <v>0.341036857775049</v>
      </c>
      <c r="P85" s="47">
        <f>[1]DESPIECE_NO_COMERCIAL!BC85</f>
        <v>1</v>
      </c>
      <c r="Q85" s="44">
        <f>[1]DESPIECE_NO_COMERCIAL!BD85</f>
        <v>0.00113570627002764</v>
      </c>
      <c r="R85" s="36">
        <f t="shared" si="6"/>
        <v>9</v>
      </c>
      <c r="S85" s="42">
        <f t="shared" si="7"/>
        <v>0.342172564045077</v>
      </c>
    </row>
    <row r="86" ht="15" spans="1:19">
      <c r="A86" s="40">
        <v>384</v>
      </c>
      <c r="B86" s="40">
        <v>34</v>
      </c>
      <c r="C86" s="40">
        <v>9269</v>
      </c>
      <c r="D86" s="40" t="s">
        <v>19</v>
      </c>
      <c r="E86" s="40">
        <v>17.6</v>
      </c>
      <c r="F86" s="41">
        <v>15.1864995936954</v>
      </c>
      <c r="G86" s="42">
        <v>0.0243284935093994</v>
      </c>
      <c r="H86" s="43">
        <f>[1]DESPIECE_ASERRIO!BK86</f>
        <v>0</v>
      </c>
      <c r="I86" s="44">
        <f>[1]DESPIECE_ASERRIO!BN86</f>
        <v>0</v>
      </c>
      <c r="J86" s="45">
        <f>[1]DESPIECE_ESTIBA!BK86</f>
        <v>1</v>
      </c>
      <c r="K86" s="44">
        <f>[1]DESPIECE_ESTIBA!BN86</f>
        <v>0.0417171677320085</v>
      </c>
      <c r="L86" s="1">
        <f>[1]DESPIECE_PULPA!BC86</f>
        <v>4</v>
      </c>
      <c r="M86" s="34">
        <f>[1]DESPIECE_PULPA!BD86</f>
        <v>0.034419797170014</v>
      </c>
      <c r="N86" s="46">
        <f t="shared" si="4"/>
        <v>5</v>
      </c>
      <c r="O86" s="44">
        <f t="shared" si="5"/>
        <v>0.0761369649020225</v>
      </c>
      <c r="P86" s="47">
        <f>[1]DESPIECE_NO_COMERCIAL!BC86</f>
        <v>2</v>
      </c>
      <c r="Q86" s="44">
        <f>[1]DESPIECE_NO_COMERCIAL!BD86</f>
        <v>0.00286154703539732</v>
      </c>
      <c r="R86" s="36">
        <f t="shared" si="6"/>
        <v>7</v>
      </c>
      <c r="S86" s="42">
        <f t="shared" si="7"/>
        <v>0.0789985119374198</v>
      </c>
    </row>
    <row r="87" ht="15" spans="1:19">
      <c r="A87" s="40">
        <v>384</v>
      </c>
      <c r="B87" s="40">
        <v>35</v>
      </c>
      <c r="C87" s="40">
        <v>9270</v>
      </c>
      <c r="D87" s="40" t="s">
        <v>19</v>
      </c>
      <c r="E87" s="40">
        <v>26.7</v>
      </c>
      <c r="F87" s="41">
        <v>22.0972912415657</v>
      </c>
      <c r="G87" s="42">
        <v>0.0559902496704407</v>
      </c>
      <c r="H87" s="43">
        <f>[1]DESPIECE_ASERRIO!BK87</f>
        <v>3</v>
      </c>
      <c r="I87" s="44">
        <f>[1]DESPIECE_ASERRIO!BN87</f>
        <v>0.307227862141129</v>
      </c>
      <c r="J87" s="45">
        <f>[1]DESPIECE_ESTIBA!BK87</f>
        <v>1</v>
      </c>
      <c r="K87" s="44">
        <f>[1]DESPIECE_ESTIBA!BN87</f>
        <v>0.0464056538029456</v>
      </c>
      <c r="L87" s="1">
        <f>[1]DESPIECE_PULPA!BC87</f>
        <v>4</v>
      </c>
      <c r="M87" s="34">
        <f>[1]DESPIECE_PULPA!BD87</f>
        <v>0.0391421416517939</v>
      </c>
      <c r="N87" s="46">
        <f t="shared" si="4"/>
        <v>8</v>
      </c>
      <c r="O87" s="44">
        <f t="shared" si="5"/>
        <v>0.392775657595869</v>
      </c>
      <c r="P87" s="47">
        <f>[1]DESPIECE_NO_COMERCIAL!BC87</f>
        <v>2</v>
      </c>
      <c r="Q87" s="44">
        <f>[1]DESPIECE_NO_COMERCIAL!BD87</f>
        <v>0.00267146325011113</v>
      </c>
      <c r="R87" s="36">
        <f t="shared" si="6"/>
        <v>10</v>
      </c>
      <c r="S87" s="42">
        <f t="shared" si="7"/>
        <v>0.39544712084598</v>
      </c>
    </row>
    <row r="88" ht="15" spans="1:19">
      <c r="A88" s="40">
        <v>384</v>
      </c>
      <c r="B88" s="40">
        <v>36</v>
      </c>
      <c r="C88" s="40">
        <v>9271</v>
      </c>
      <c r="D88" s="40" t="s">
        <v>19</v>
      </c>
      <c r="E88" s="40">
        <v>27.1</v>
      </c>
      <c r="F88" s="41">
        <v>22.3438682757999</v>
      </c>
      <c r="G88" s="42">
        <v>0.057680426518072</v>
      </c>
      <c r="H88" s="43">
        <f>[1]DESPIECE_ASERRIO!BK88</f>
        <v>4</v>
      </c>
      <c r="I88" s="44">
        <f>[1]DESPIECE_ASERRIO!BN88</f>
        <v>0.396716416269269</v>
      </c>
      <c r="J88" s="45">
        <f>[1]DESPIECE_ESTIBA!BK88</f>
        <v>0</v>
      </c>
      <c r="K88" s="44">
        <f>[1]DESPIECE_ESTIBA!BN88</f>
        <v>0</v>
      </c>
      <c r="L88" s="1">
        <f>[1]DESPIECE_PULPA!BC88</f>
        <v>4</v>
      </c>
      <c r="M88" s="34">
        <f>[1]DESPIECE_PULPA!BD88</f>
        <v>0.0421289300670886</v>
      </c>
      <c r="N88" s="46">
        <f t="shared" si="4"/>
        <v>8</v>
      </c>
      <c r="O88" s="44">
        <f t="shared" si="5"/>
        <v>0.438845346336358</v>
      </c>
      <c r="P88" s="47">
        <f>[1]DESPIECE_NO_COMERCIAL!BC88</f>
        <v>2</v>
      </c>
      <c r="Q88" s="44">
        <f>[1]DESPIECE_NO_COMERCIAL!BD88</f>
        <v>0.00341121652907556</v>
      </c>
      <c r="R88" s="36">
        <f t="shared" si="6"/>
        <v>10</v>
      </c>
      <c r="S88" s="42">
        <f t="shared" si="7"/>
        <v>0.442256562865433</v>
      </c>
    </row>
    <row r="89" customHeight="1" spans="9:19">
      <c r="I89" s="34">
        <f t="shared" ref="I89:M89" si="8">SUM(I2:I88)</f>
        <v>34.2030838106106</v>
      </c>
      <c r="K89" s="34">
        <f t="shared" si="8"/>
        <v>3.21056495579118</v>
      </c>
      <c r="M89" s="34">
        <f t="shared" si="8"/>
        <v>3.17490439970761</v>
      </c>
      <c r="O89" s="34">
        <f t="shared" ref="O89:S89" si="9">SUM(O2:O88)</f>
        <v>40.5885531661094</v>
      </c>
      <c r="P89" s="47"/>
      <c r="Q89" s="44">
        <f t="shared" si="9"/>
        <v>0.17071774733256</v>
      </c>
      <c r="S89" s="44">
        <f t="shared" si="9"/>
        <v>40.759270913442</v>
      </c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E7"/>
  <sheetViews>
    <sheetView topLeftCell="B1" workbookViewId="0">
      <selection activeCell="B4" sqref="B4:E6"/>
    </sheetView>
  </sheetViews>
  <sheetFormatPr defaultColWidth="9.14285714285714" defaultRowHeight="12.75" outlineLevelRow="6" outlineLevelCol="4"/>
  <cols>
    <col min="1" max="1" width="14.1428571428571"/>
    <col min="2" max="5" width="36.2857142857143"/>
    <col min="6" max="6" width="12.4285714285714"/>
    <col min="7" max="73" width="22.7142857142857"/>
    <col min="74" max="74" width="12.8571428571429"/>
  </cols>
  <sheetData>
    <row r="3" spans="1:5">
      <c r="A3" t="s">
        <v>0</v>
      </c>
      <c r="B3" t="s">
        <v>20</v>
      </c>
      <c r="C3" t="s">
        <v>21</v>
      </c>
      <c r="D3" t="s">
        <v>22</v>
      </c>
      <c r="E3" t="s">
        <v>23</v>
      </c>
    </row>
    <row r="4" spans="1:5">
      <c r="A4">
        <v>383</v>
      </c>
      <c r="B4">
        <v>12.2215856145426</v>
      </c>
      <c r="C4">
        <v>0.698425964952047</v>
      </c>
      <c r="D4">
        <v>0.551963127895908</v>
      </c>
      <c r="E4">
        <v>0.0246364534946542</v>
      </c>
    </row>
    <row r="5" spans="1:5">
      <c r="A5">
        <v>384</v>
      </c>
      <c r="B5">
        <v>8.79944396839603</v>
      </c>
      <c r="C5">
        <v>1.33496892620246</v>
      </c>
      <c r="D5">
        <v>1.35405558890127</v>
      </c>
      <c r="E5">
        <v>0.0730111688451936</v>
      </c>
    </row>
    <row r="6" spans="1:5">
      <c r="A6">
        <v>385</v>
      </c>
      <c r="B6">
        <v>13.182054227672</v>
      </c>
      <c r="C6">
        <v>1.17717006463668</v>
      </c>
      <c r="D6">
        <v>1.26888568291044</v>
      </c>
      <c r="E6">
        <v>0.0730701249927122</v>
      </c>
    </row>
    <row r="7" spans="1:5">
      <c r="A7" t="s">
        <v>24</v>
      </c>
      <c r="B7">
        <v>34.2030838106106</v>
      </c>
      <c r="C7">
        <v>3.21056495579119</v>
      </c>
      <c r="D7">
        <v>3.17490439970761</v>
      </c>
      <c r="E7">
        <v>0.17071774733256</v>
      </c>
    </row>
  </sheetData>
  <pageMargins left="0.75" right="0.75" top="1" bottom="1" header="0.5" footer="0.5"/>
  <pageSetup paperSize="1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BL10"/>
  <sheetViews>
    <sheetView topLeftCell="BA1" workbookViewId="0">
      <selection activeCell="BA10" sqref="BA10"/>
    </sheetView>
  </sheetViews>
  <sheetFormatPr defaultColWidth="11" defaultRowHeight="12.75"/>
  <cols>
    <col min="2" max="2" width="14.1428571428571" customWidth="1"/>
    <col min="3" max="4" width="21.7142857142857" customWidth="1"/>
    <col min="5" max="6" width="29" customWidth="1"/>
    <col min="7" max="8" width="12.8571428571429" customWidth="1"/>
    <col min="9" max="9" width="11.5714285714286" customWidth="1"/>
    <col min="10" max="10" width="13.1428571428571" customWidth="1"/>
    <col min="11" max="14" width="5.57142857142857" customWidth="1"/>
    <col min="15" max="15" width="13.1428571428571" customWidth="1"/>
    <col min="17" max="17" width="13.1428571428571" customWidth="1"/>
    <col min="18" max="21" width="5.57142857142857" customWidth="1"/>
    <col min="22" max="22" width="13.1428571428571" customWidth="1"/>
    <col min="24" max="24" width="13.1428571428571" customWidth="1"/>
    <col min="25" max="28" width="5.57142857142857" customWidth="1"/>
    <col min="29" max="29" width="13.1428571428571" customWidth="1"/>
    <col min="31" max="31" width="13.1428571428571" customWidth="1"/>
    <col min="32" max="35" width="5.57142857142857" customWidth="1"/>
    <col min="36" max="36" width="13.1428571428571" customWidth="1"/>
    <col min="38" max="38" width="13.1428571428571" customWidth="1"/>
    <col min="39" max="42" width="5.57142857142857" customWidth="1"/>
    <col min="43" max="43" width="13.1428571428571" customWidth="1"/>
    <col min="45" max="45" width="13.1428571428571" customWidth="1"/>
    <col min="46" max="49" width="5.57142857142857" customWidth="1"/>
    <col min="50" max="50" width="13.1428571428571" customWidth="1"/>
    <col min="52" max="52" width="13.1428571428571" customWidth="1"/>
    <col min="53" max="53" width="26.4285714285714" customWidth="1"/>
    <col min="54" max="54" width="26.5714285714286" customWidth="1"/>
    <col min="55" max="55" width="29.1428571428571" customWidth="1"/>
    <col min="56" max="56" width="34.2857142857143" customWidth="1"/>
    <col min="58" max="58" width="13.1428571428571" customWidth="1"/>
    <col min="59" max="59" width="28.1428571428571" customWidth="1"/>
    <col min="60" max="60" width="26.5714285714286" customWidth="1"/>
    <col min="61" max="61" width="29.1428571428571" customWidth="1"/>
    <col min="62" max="62" width="34.2857142857143" customWidth="1"/>
  </cols>
  <sheetData>
    <row r="2" spans="10:62">
      <c r="J2" s="23" t="s">
        <v>25</v>
      </c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X2" s="23" t="s">
        <v>6</v>
      </c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L2" s="23" t="s">
        <v>26</v>
      </c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Z2" s="23" t="s">
        <v>27</v>
      </c>
      <c r="BA2" s="23"/>
      <c r="BB2" s="23"/>
      <c r="BC2" s="23"/>
      <c r="BD2" s="23"/>
      <c r="BE2" s="23"/>
      <c r="BF2" s="23"/>
      <c r="BG2" s="23"/>
      <c r="BH2" s="23"/>
      <c r="BI2" s="23"/>
      <c r="BJ2" s="23"/>
    </row>
    <row r="3" spans="2:62">
      <c r="B3" s="2" t="s">
        <v>0</v>
      </c>
      <c r="C3" s="2" t="s">
        <v>28</v>
      </c>
      <c r="D3" s="2" t="s">
        <v>28</v>
      </c>
      <c r="E3" s="2" t="s">
        <v>29</v>
      </c>
      <c r="F3" s="2" t="s">
        <v>30</v>
      </c>
      <c r="G3" s="2" t="s">
        <v>6</v>
      </c>
      <c r="H3" s="2" t="s">
        <v>6</v>
      </c>
      <c r="J3" s="2" t="s">
        <v>0</v>
      </c>
      <c r="K3" s="24" t="s">
        <v>31</v>
      </c>
      <c r="L3" s="24" t="s">
        <v>32</v>
      </c>
      <c r="M3" s="24" t="s">
        <v>33</v>
      </c>
      <c r="N3" s="24" t="s">
        <v>34</v>
      </c>
      <c r="O3" s="24" t="s">
        <v>24</v>
      </c>
      <c r="Q3" s="2" t="s">
        <v>0</v>
      </c>
      <c r="R3" s="24" t="s">
        <v>31</v>
      </c>
      <c r="S3" s="24" t="s">
        <v>32</v>
      </c>
      <c r="T3" s="24" t="s">
        <v>33</v>
      </c>
      <c r="U3" s="24" t="s">
        <v>34</v>
      </c>
      <c r="V3" s="24" t="s">
        <v>24</v>
      </c>
      <c r="X3" s="2" t="s">
        <v>0</v>
      </c>
      <c r="Y3" s="24" t="s">
        <v>31</v>
      </c>
      <c r="Z3" s="24" t="s">
        <v>32</v>
      </c>
      <c r="AA3" s="24" t="s">
        <v>33</v>
      </c>
      <c r="AB3" s="24" t="s">
        <v>34</v>
      </c>
      <c r="AC3" s="24" t="s">
        <v>24</v>
      </c>
      <c r="AE3" s="2" t="s">
        <v>0</v>
      </c>
      <c r="AF3" s="24" t="s">
        <v>31</v>
      </c>
      <c r="AG3" s="24" t="s">
        <v>32</v>
      </c>
      <c r="AH3" s="24" t="s">
        <v>33</v>
      </c>
      <c r="AI3" s="24" t="s">
        <v>34</v>
      </c>
      <c r="AJ3" s="24" t="s">
        <v>24</v>
      </c>
      <c r="AL3" s="2" t="s">
        <v>0</v>
      </c>
      <c r="AM3" s="24" t="s">
        <v>31</v>
      </c>
      <c r="AN3" s="24" t="s">
        <v>32</v>
      </c>
      <c r="AO3" s="24" t="s">
        <v>33</v>
      </c>
      <c r="AP3" s="24" t="s">
        <v>34</v>
      </c>
      <c r="AQ3" s="24" t="s">
        <v>24</v>
      </c>
      <c r="AS3" s="2" t="s">
        <v>0</v>
      </c>
      <c r="AT3" s="24" t="s">
        <v>31</v>
      </c>
      <c r="AU3" s="24" t="s">
        <v>32</v>
      </c>
      <c r="AV3" s="24" t="s">
        <v>33</v>
      </c>
      <c r="AW3" s="24" t="s">
        <v>34</v>
      </c>
      <c r="AX3" s="24" t="s">
        <v>24</v>
      </c>
      <c r="AZ3" s="2" t="s">
        <v>0</v>
      </c>
      <c r="BA3" s="30" t="s">
        <v>20</v>
      </c>
      <c r="BB3" s="30" t="s">
        <v>21</v>
      </c>
      <c r="BC3" s="30" t="s">
        <v>22</v>
      </c>
      <c r="BD3" s="30" t="s">
        <v>23</v>
      </c>
      <c r="BF3" s="2" t="s">
        <v>0</v>
      </c>
      <c r="BG3" s="30" t="s">
        <v>20</v>
      </c>
      <c r="BH3" s="30" t="s">
        <v>21</v>
      </c>
      <c r="BI3" s="30" t="s">
        <v>22</v>
      </c>
      <c r="BJ3" s="30" t="s">
        <v>23</v>
      </c>
    </row>
    <row r="4" spans="2:62">
      <c r="B4" s="4">
        <v>383</v>
      </c>
      <c r="C4" s="19">
        <v>17</v>
      </c>
      <c r="D4" s="5">
        <f>(C4*10000)/400</f>
        <v>425</v>
      </c>
      <c r="E4" s="19">
        <v>32.4647058823529</v>
      </c>
      <c r="F4" s="21">
        <v>25.0132966861521</v>
      </c>
      <c r="G4" s="21">
        <v>1.46501968754669</v>
      </c>
      <c r="H4" s="5">
        <f>(G4*10000)/400</f>
        <v>36.6254921886673</v>
      </c>
      <c r="I4" s="1"/>
      <c r="J4" s="25">
        <v>383</v>
      </c>
      <c r="K4" s="25"/>
      <c r="L4" s="25">
        <v>7</v>
      </c>
      <c r="M4" s="25">
        <v>8</v>
      </c>
      <c r="N4" s="25">
        <v>2</v>
      </c>
      <c r="O4" s="26">
        <f>SUM(K4:N4)</f>
        <v>17</v>
      </c>
      <c r="Q4" s="4">
        <f>J4</f>
        <v>383</v>
      </c>
      <c r="R4" s="26">
        <f>(IF(K4&gt;0,K4,0)*10000)/400</f>
        <v>0</v>
      </c>
      <c r="S4" s="26">
        <f>(IF(L4&gt;0,L4,0)*10000)/400</f>
        <v>175</v>
      </c>
      <c r="T4" s="26">
        <f>(IF(M4&gt;0,M4,0)*10000)/400</f>
        <v>200</v>
      </c>
      <c r="U4" s="26">
        <f>(IF(N4&gt;0,N4,0)*10000)/400</f>
        <v>50</v>
      </c>
      <c r="V4" s="26">
        <f>SUM(R4:U4)</f>
        <v>425</v>
      </c>
      <c r="X4" s="4">
        <v>383</v>
      </c>
      <c r="Y4" s="28"/>
      <c r="Z4" s="28">
        <v>0.390095486787062</v>
      </c>
      <c r="AA4" s="28">
        <v>0.755856196879416</v>
      </c>
      <c r="AB4" s="28">
        <v>0.319068003880213</v>
      </c>
      <c r="AC4" s="26">
        <f>SUM(Y4:AB4)</f>
        <v>1.46501968754669</v>
      </c>
      <c r="AE4" s="4">
        <f>X4</f>
        <v>383</v>
      </c>
      <c r="AF4" s="26">
        <f>(IF(Y4&gt;0,Y4,0)*10000)/400</f>
        <v>0</v>
      </c>
      <c r="AG4" s="26">
        <f>(IF(Z4&gt;0,Z4,0)*10000)/400</f>
        <v>9.75238716967655</v>
      </c>
      <c r="AH4" s="26">
        <f>(IF(AA4&gt;0,AA4,0)*10000)/400</f>
        <v>18.8964049219854</v>
      </c>
      <c r="AI4" s="26">
        <f>(IF(AB4&gt;0,AB4,0)*10000)/400</f>
        <v>7.97670009700533</v>
      </c>
      <c r="AJ4" s="26">
        <f>SUM(AF4:AI4)</f>
        <v>36.6254921886673</v>
      </c>
      <c r="AL4" s="4">
        <v>383</v>
      </c>
      <c r="AM4" s="28"/>
      <c r="AN4" s="28">
        <v>2.9162173487778</v>
      </c>
      <c r="AO4" s="28">
        <v>6.98184634378923</v>
      </c>
      <c r="AP4" s="28">
        <v>3.59854746831814</v>
      </c>
      <c r="AQ4" s="26">
        <f>SUM(AM4:AP4)</f>
        <v>13.4966111608852</v>
      </c>
      <c r="AS4" s="4">
        <f>AL4</f>
        <v>383</v>
      </c>
      <c r="AT4" s="26">
        <f>(IF(AM4&gt;0,AM4,0)*10000)/400</f>
        <v>0</v>
      </c>
      <c r="AU4" s="26">
        <f>(IF(AN4&gt;0,AN4,0)*10000)/400</f>
        <v>72.905433719445</v>
      </c>
      <c r="AV4" s="26">
        <f>(IF(AO4&gt;0,AO4,0)*10000)/400</f>
        <v>174.546158594731</v>
      </c>
      <c r="AW4" s="26">
        <f>(IF(AP4&gt;0,AP4,0)*10000)/400</f>
        <v>89.9636867079535</v>
      </c>
      <c r="AX4" s="26">
        <f>SUM(AT4:AW4)</f>
        <v>337.415279022129</v>
      </c>
      <c r="AZ4" s="4">
        <v>383</v>
      </c>
      <c r="BA4" s="26">
        <v>12.2215856145426</v>
      </c>
      <c r="BB4" s="26">
        <v>0.698425964952047</v>
      </c>
      <c r="BC4" s="26">
        <v>0.551963127895908</v>
      </c>
      <c r="BD4" s="26">
        <v>0.0246364534946542</v>
      </c>
      <c r="BF4" s="4">
        <f>AZ4</f>
        <v>383</v>
      </c>
      <c r="BG4" s="31">
        <f>(BA4*10000)/400</f>
        <v>305.539640363565</v>
      </c>
      <c r="BH4" s="31">
        <f>(BB4*10000)/400</f>
        <v>17.4606491238012</v>
      </c>
      <c r="BI4" s="31">
        <f>(BC4*10000)/400</f>
        <v>13.7990781973977</v>
      </c>
      <c r="BJ4" s="31">
        <f>(BD4*10000)/400</f>
        <v>0.615911337366355</v>
      </c>
    </row>
    <row r="5" spans="2:62">
      <c r="B5" s="4">
        <v>384</v>
      </c>
      <c r="C5" s="19">
        <v>36</v>
      </c>
      <c r="D5" s="5">
        <f>(C5*10000)/400</f>
        <v>900</v>
      </c>
      <c r="E5" s="19">
        <v>23.5805555555556</v>
      </c>
      <c r="F5" s="21">
        <v>19.705041014993</v>
      </c>
      <c r="G5" s="21">
        <v>1.64109810179877</v>
      </c>
      <c r="H5" s="5">
        <f>(G5*10000)/400</f>
        <v>41.0274525449692</v>
      </c>
      <c r="I5" s="1"/>
      <c r="J5" s="25">
        <v>384</v>
      </c>
      <c r="K5" s="25">
        <v>7</v>
      </c>
      <c r="L5" s="25">
        <v>26</v>
      </c>
      <c r="M5" s="25">
        <v>2</v>
      </c>
      <c r="N5" s="25">
        <v>1</v>
      </c>
      <c r="O5" s="26">
        <f>SUM(K5:N5)</f>
        <v>36</v>
      </c>
      <c r="Q5" s="4">
        <f>J5</f>
        <v>384</v>
      </c>
      <c r="R5" s="26">
        <f>(IF(K5&gt;0,K5,0)*10000)/400</f>
        <v>175</v>
      </c>
      <c r="S5" s="26">
        <f>(IF(L5&gt;0,L5,0)*10000)/400</f>
        <v>650</v>
      </c>
      <c r="T5" s="26">
        <f>(IF(M5&gt;0,M5,0)*10000)/400</f>
        <v>50</v>
      </c>
      <c r="U5" s="26">
        <f>(IF(N5&gt;0,N5,0)*10000)/400</f>
        <v>25</v>
      </c>
      <c r="V5" s="26">
        <f>SUM(R5:U5)</f>
        <v>900</v>
      </c>
      <c r="X5" s="4">
        <v>384</v>
      </c>
      <c r="Y5" s="28">
        <v>0.169124498913353</v>
      </c>
      <c r="Z5" s="28">
        <v>1.16987491172356</v>
      </c>
      <c r="AA5" s="28">
        <v>0.15687857074966</v>
      </c>
      <c r="AB5" s="28">
        <v>0.145220120412188</v>
      </c>
      <c r="AC5" s="26">
        <f>SUM(Y5:AB5)</f>
        <v>1.64109810179876</v>
      </c>
      <c r="AE5" s="4">
        <f>X5</f>
        <v>384</v>
      </c>
      <c r="AF5" s="26">
        <f>(IF(Y5&gt;0,Y5,0)*10000)/400</f>
        <v>4.22811247283382</v>
      </c>
      <c r="AG5" s="26">
        <f>(IF(Z5&gt;0,Z5,0)*10000)/400</f>
        <v>29.246872793089</v>
      </c>
      <c r="AH5" s="26">
        <f>(IF(AA5&gt;0,AA5,0)*10000)/400</f>
        <v>3.9219642687415</v>
      </c>
      <c r="AI5" s="26">
        <f>(IF(AB5&gt;0,AB5,0)*10000)/400</f>
        <v>3.6305030103047</v>
      </c>
      <c r="AJ5" s="26">
        <f>SUM(AF5:AI5)</f>
        <v>41.027452544969</v>
      </c>
      <c r="AL5" s="4">
        <v>384</v>
      </c>
      <c r="AM5" s="28">
        <v>0.730259535288742</v>
      </c>
      <c r="AN5" s="28">
        <v>7.97294107353194</v>
      </c>
      <c r="AO5" s="28">
        <v>1.39067543568656</v>
      </c>
      <c r="AP5" s="28">
        <v>1.4676036078377</v>
      </c>
      <c r="AQ5" s="26">
        <f>SUM(AM5:AP5)</f>
        <v>11.5614796523449</v>
      </c>
      <c r="AS5" s="4">
        <f>AL5</f>
        <v>384</v>
      </c>
      <c r="AT5" s="26">
        <f>(IF(AM5&gt;0,AM5,0)*10000)/400</f>
        <v>18.2564883822185</v>
      </c>
      <c r="AU5" s="26">
        <f>(IF(AN5&gt;0,AN5,0)*10000)/400</f>
        <v>199.323526838299</v>
      </c>
      <c r="AV5" s="26">
        <f>(IF(AO5&gt;0,AO5,0)*10000)/400</f>
        <v>34.766885892164</v>
      </c>
      <c r="AW5" s="26">
        <f>(IF(AP5&gt;0,AP5,0)*10000)/400</f>
        <v>36.6900901959425</v>
      </c>
      <c r="AX5" s="26">
        <f>SUM(AT5:AW5)</f>
        <v>289.036991308624</v>
      </c>
      <c r="AZ5" s="4">
        <v>384</v>
      </c>
      <c r="BA5" s="26">
        <v>8.79944396839603</v>
      </c>
      <c r="BB5" s="26">
        <v>1.33496892620246</v>
      </c>
      <c r="BC5" s="26">
        <v>1.35405558890127</v>
      </c>
      <c r="BD5" s="26">
        <v>0.0730111688451936</v>
      </c>
      <c r="BF5" s="4">
        <f>AZ5</f>
        <v>384</v>
      </c>
      <c r="BG5" s="31">
        <f>(BA5*10000)/400</f>
        <v>219.986099209901</v>
      </c>
      <c r="BH5" s="31">
        <f>(BB5*10000)/400</f>
        <v>33.3742231550615</v>
      </c>
      <c r="BI5" s="31">
        <f>(BC5*10000)/400</f>
        <v>33.8513897225317</v>
      </c>
      <c r="BJ5" s="31">
        <f>(BD5*10000)/400</f>
        <v>1.82527922112984</v>
      </c>
    </row>
    <row r="6" spans="2:62">
      <c r="B6" s="4">
        <v>385</v>
      </c>
      <c r="C6" s="19">
        <v>34</v>
      </c>
      <c r="D6" s="5">
        <f>(C6*10000)/400</f>
        <v>850</v>
      </c>
      <c r="E6" s="19">
        <v>26.8411764705882</v>
      </c>
      <c r="F6" s="21">
        <v>21.8770745585165</v>
      </c>
      <c r="G6" s="21">
        <v>2.00025989652226</v>
      </c>
      <c r="H6" s="5">
        <f>(G6*10000)/400</f>
        <v>50.0064974130565</v>
      </c>
      <c r="I6" s="1"/>
      <c r="J6" s="25">
        <v>385</v>
      </c>
      <c r="K6" s="25">
        <v>1</v>
      </c>
      <c r="L6" s="25">
        <v>25</v>
      </c>
      <c r="M6" s="25">
        <v>8</v>
      </c>
      <c r="N6" s="25"/>
      <c r="O6" s="26">
        <f>SUM(K6:N6)</f>
        <v>34</v>
      </c>
      <c r="Q6" s="4">
        <f>J6</f>
        <v>385</v>
      </c>
      <c r="R6" s="26">
        <f>(IF(K6&gt;0,K6,0)*10000)/400</f>
        <v>25</v>
      </c>
      <c r="S6" s="26">
        <f>(IF(L6&gt;0,L6,0)*10000)/400</f>
        <v>625</v>
      </c>
      <c r="T6" s="26">
        <f>(IF(M6&gt;0,M6,0)*10000)/400</f>
        <v>200</v>
      </c>
      <c r="U6" s="26">
        <f>(IF(N6&gt;0,N6,0)*10000)/400</f>
        <v>0</v>
      </c>
      <c r="V6" s="26">
        <f>SUM(R6:U6)</f>
        <v>850</v>
      </c>
      <c r="X6" s="4">
        <v>385</v>
      </c>
      <c r="Y6" s="28">
        <v>0.0304805173232916</v>
      </c>
      <c r="Z6" s="28">
        <v>1.21107689937539</v>
      </c>
      <c r="AA6" s="28">
        <v>0.75870247982357</v>
      </c>
      <c r="AB6" s="28"/>
      <c r="AC6" s="26">
        <f>SUM(Y6:AB6)</f>
        <v>2.00025989652225</v>
      </c>
      <c r="AE6" s="4">
        <f>X6</f>
        <v>385</v>
      </c>
      <c r="AF6" s="26">
        <f>(IF(Y6&gt;0,Y6,0)*10000)/400</f>
        <v>0.76201293308229</v>
      </c>
      <c r="AG6" s="26">
        <f>(IF(Z6&gt;0,Z6,0)*10000)/400</f>
        <v>30.2769224843847</v>
      </c>
      <c r="AH6" s="26">
        <f>(IF(AA6&gt;0,AA6,0)*10000)/400</f>
        <v>18.9675619955893</v>
      </c>
      <c r="AI6" s="26">
        <f>(IF(AB6&gt;0,AB6,0)*10000)/400</f>
        <v>0</v>
      </c>
      <c r="AJ6" s="26">
        <f>SUM(AF6:AI6)</f>
        <v>50.0064974130563</v>
      </c>
      <c r="AL6" s="4">
        <v>385</v>
      </c>
      <c r="AM6" s="28">
        <v>0.153492349212839</v>
      </c>
      <c r="AN6" s="28">
        <v>8.66205765348066</v>
      </c>
      <c r="AO6" s="28">
        <v>6.88563009751835</v>
      </c>
      <c r="AP6" s="28"/>
      <c r="AQ6" s="26">
        <f>SUM(AM6:AP6)</f>
        <v>15.7011801002118</v>
      </c>
      <c r="AS6" s="4">
        <f>AL6</f>
        <v>385</v>
      </c>
      <c r="AT6" s="26">
        <f>(IF(AM6&gt;0,AM6,0)*10000)/400</f>
        <v>3.83730873032097</v>
      </c>
      <c r="AU6" s="26">
        <f>(IF(AN6&gt;0,AN6,0)*10000)/400</f>
        <v>216.551441337017</v>
      </c>
      <c r="AV6" s="26">
        <f>(IF(AO6&gt;0,AO6,0)*10000)/400</f>
        <v>172.140752437959</v>
      </c>
      <c r="AW6" s="26">
        <f>(IF(AP6&gt;0,AP6,0)*10000)/400</f>
        <v>0</v>
      </c>
      <c r="AX6" s="26">
        <f>SUM(AT6:AW6)</f>
        <v>392.529502505296</v>
      </c>
      <c r="AZ6" s="4">
        <v>385</v>
      </c>
      <c r="BA6" s="26">
        <v>13.182054227672</v>
      </c>
      <c r="BB6" s="26">
        <v>1.17717006463668</v>
      </c>
      <c r="BC6" s="26">
        <v>1.26888568291044</v>
      </c>
      <c r="BD6" s="26">
        <v>0.0730701249927122</v>
      </c>
      <c r="BF6" s="4">
        <f>AZ6</f>
        <v>385</v>
      </c>
      <c r="BG6" s="31">
        <f>(BA6*10000)/400</f>
        <v>329.5513556918</v>
      </c>
      <c r="BH6" s="31">
        <f>(BB6*10000)/400</f>
        <v>29.429251615917</v>
      </c>
      <c r="BI6" s="31">
        <f>(BC6*10000)/400</f>
        <v>31.722142072761</v>
      </c>
      <c r="BJ6" s="31">
        <f>(BD6*10000)/400</f>
        <v>1.82675312481781</v>
      </c>
    </row>
    <row r="7" spans="2:64">
      <c r="B7" s="2" t="s">
        <v>24</v>
      </c>
      <c r="C7" s="6">
        <f t="shared" ref="C7:H7" si="0">AVERAGE(C4:C6)</f>
        <v>29</v>
      </c>
      <c r="D7" s="6">
        <f t="shared" si="0"/>
        <v>725</v>
      </c>
      <c r="E7" s="6">
        <f t="shared" si="0"/>
        <v>27.6288126361656</v>
      </c>
      <c r="F7" s="6">
        <f t="shared" si="0"/>
        <v>22.1984707532205</v>
      </c>
      <c r="G7" s="6">
        <f t="shared" si="0"/>
        <v>1.70212589528924</v>
      </c>
      <c r="H7" s="6">
        <f t="shared" si="0"/>
        <v>42.553147382231</v>
      </c>
      <c r="I7" s="1"/>
      <c r="J7" s="2" t="s">
        <v>24</v>
      </c>
      <c r="K7" s="27">
        <f>SUM(K4:K6)</f>
        <v>8</v>
      </c>
      <c r="L7" s="27">
        <f>SUM(L4:L6)</f>
        <v>58</v>
      </c>
      <c r="M7" s="27">
        <f>SUM(M4:M6)</f>
        <v>18</v>
      </c>
      <c r="N7" s="27">
        <f>SUM(N4:N6)</f>
        <v>3</v>
      </c>
      <c r="O7" s="27">
        <f>SUM(O4:O6)</f>
        <v>87</v>
      </c>
      <c r="Q7" s="2" t="s">
        <v>24</v>
      </c>
      <c r="R7" s="27">
        <f>AVERAGE(R4:R6)</f>
        <v>66.6666666666667</v>
      </c>
      <c r="S7" s="27">
        <f>AVERAGE(S4:S6)</f>
        <v>483.333333333333</v>
      </c>
      <c r="T7" s="27">
        <f>AVERAGE(T4:T6)</f>
        <v>150</v>
      </c>
      <c r="U7" s="27">
        <f>AVERAGE(U4:U6)</f>
        <v>25</v>
      </c>
      <c r="V7" s="27">
        <f>AVERAGE(V4:V6)</f>
        <v>725</v>
      </c>
      <c r="X7" s="2" t="s">
        <v>24</v>
      </c>
      <c r="Y7" s="29">
        <f>AVERAGE(Y4:Y6)</f>
        <v>0.0998025081183223</v>
      </c>
      <c r="Z7" s="29">
        <f>AVERAGE(Z4:Z6)</f>
        <v>0.923682432628671</v>
      </c>
      <c r="AA7" s="29">
        <f>AVERAGE(AA4:AA6)</f>
        <v>0.557145749150882</v>
      </c>
      <c r="AB7" s="29">
        <f>AVERAGE(AB4:AB6)</f>
        <v>0.2321440621462</v>
      </c>
      <c r="AC7" s="29">
        <f>AVERAGE(AC4:AC6)</f>
        <v>1.70212589528923</v>
      </c>
      <c r="AE7" s="2" t="s">
        <v>24</v>
      </c>
      <c r="AF7" s="27">
        <f>AVERAGE(AF4:AF6)</f>
        <v>1.66337513530537</v>
      </c>
      <c r="AG7" s="27">
        <f>AVERAGE(AG4:AG6)</f>
        <v>23.0920608157168</v>
      </c>
      <c r="AH7" s="27">
        <f>AVERAGE(AH4:AH6)</f>
        <v>13.928643728772</v>
      </c>
      <c r="AI7" s="27">
        <f>AVERAGE(AI4:AI6)</f>
        <v>3.86906770243667</v>
      </c>
      <c r="AJ7" s="27">
        <f>AVERAGE(AJ4:AJ6)</f>
        <v>42.5531473822309</v>
      </c>
      <c r="AL7" s="2" t="s">
        <v>24</v>
      </c>
      <c r="AM7" s="27">
        <f>AVERAGE(AM4:AM6)</f>
        <v>0.441875942250791</v>
      </c>
      <c r="AN7" s="27">
        <f>AVERAGE(AN4:AN6)</f>
        <v>6.51707202526347</v>
      </c>
      <c r="AO7" s="27">
        <f>AVERAGE(AO4:AO6)</f>
        <v>5.08605062566471</v>
      </c>
      <c r="AP7" s="27">
        <f>AVERAGE(AP4:AP6)</f>
        <v>2.53307553807792</v>
      </c>
      <c r="AQ7" s="27">
        <f>AVERAGE(AQ4:AQ6)</f>
        <v>13.586423637814</v>
      </c>
      <c r="AS7" s="2" t="s">
        <v>24</v>
      </c>
      <c r="AT7" s="27">
        <f>AVERAGE(AT4:AT6)</f>
        <v>7.36459903751317</v>
      </c>
      <c r="AU7" s="27">
        <f>AVERAGE(AU4:AU6)</f>
        <v>162.926800631587</v>
      </c>
      <c r="AV7" s="27">
        <f>AVERAGE(AV4:AV6)</f>
        <v>127.151265641618</v>
      </c>
      <c r="AW7" s="27">
        <f>AVERAGE(AW4:AW6)</f>
        <v>42.217925634632</v>
      </c>
      <c r="AX7" s="27">
        <f>AVERAGE(AX4:AX6)</f>
        <v>339.66059094535</v>
      </c>
      <c r="AZ7" s="2" t="s">
        <v>24</v>
      </c>
      <c r="BA7" s="27">
        <f>AVERAGE(BA4:BA6)</f>
        <v>11.4010279368702</v>
      </c>
      <c r="BB7" s="27">
        <f>AVERAGE(BB4:BB6)</f>
        <v>1.07018831859706</v>
      </c>
      <c r="BC7" s="27">
        <f>AVERAGE(BC4:BC6)</f>
        <v>1.05830146656921</v>
      </c>
      <c r="BD7" s="27">
        <f>AVERAGE(BD4:BD6)</f>
        <v>0.05690591577752</v>
      </c>
      <c r="BF7" s="2" t="s">
        <v>24</v>
      </c>
      <c r="BG7" s="32">
        <f>AVERAGE(BG4:BG6)</f>
        <v>285.025698421755</v>
      </c>
      <c r="BH7" s="32">
        <f>AVERAGE(BH4:BH6)</f>
        <v>26.7547079649266</v>
      </c>
      <c r="BI7" s="32">
        <f>AVERAGE(BI4:BI6)</f>
        <v>26.4575366642301</v>
      </c>
      <c r="BJ7" s="32">
        <f>AVERAGE(BJ4:BJ6)</f>
        <v>1.422647894438</v>
      </c>
      <c r="BL7" s="33"/>
    </row>
    <row r="8" spans="36:59">
      <c r="AJ8" s="26">
        <f>SUM(AF8:AI8)</f>
        <v>0</v>
      </c>
      <c r="AX8" s="26">
        <f>SUM(AT8:AW8)</f>
        <v>0</v>
      </c>
      <c r="BG8" s="34">
        <f>SUM(BG7:BJ7)</f>
        <v>339.66059094535</v>
      </c>
    </row>
    <row r="10" spans="2:2">
      <c r="B10" s="22"/>
    </row>
  </sheetData>
  <mergeCells count="4">
    <mergeCell ref="J2:V2"/>
    <mergeCell ref="X2:AJ2"/>
    <mergeCell ref="AL2:AX2"/>
    <mergeCell ref="AZ2:BJ2"/>
  </mergeCells>
  <pageMargins left="0.7" right="0.7" top="0.75" bottom="0.75" header="0.3" footer="0.3"/>
  <pageSetup paperSize="1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E6"/>
  <sheetViews>
    <sheetView workbookViewId="0">
      <selection activeCell="A6" sqref="$A6:$XFD50"/>
    </sheetView>
  </sheetViews>
  <sheetFormatPr defaultColWidth="11" defaultRowHeight="12.75" outlineLevelRow="5" outlineLevelCol="4"/>
  <cols>
    <col min="2" max="2" width="30.2857142857143" style="1" customWidth="1"/>
    <col min="3" max="3" width="21.7142857142857" style="1" customWidth="1"/>
    <col min="4" max="4" width="30.2857142857143" style="1" customWidth="1"/>
  </cols>
  <sheetData>
    <row r="2" spans="2:5">
      <c r="B2" s="2" t="s">
        <v>0</v>
      </c>
      <c r="C2" s="2" t="s">
        <v>28</v>
      </c>
      <c r="D2" s="2" t="s">
        <v>29</v>
      </c>
      <c r="E2" s="2" t="s">
        <v>35</v>
      </c>
    </row>
    <row r="3" spans="2:5">
      <c r="B3" s="4">
        <f>APOYO!B4</f>
        <v>383</v>
      </c>
      <c r="C3" s="19">
        <f>APOYO!D4</f>
        <v>425</v>
      </c>
      <c r="D3" s="5">
        <f>APOYO!E4</f>
        <v>32.4647058823529</v>
      </c>
      <c r="E3" s="20">
        <f>C3*((D3/25)^-1.7126)</f>
        <v>271.680020152274</v>
      </c>
    </row>
    <row r="4" spans="2:5">
      <c r="B4" s="4">
        <f>APOYO!B5</f>
        <v>384</v>
      </c>
      <c r="C4" s="19">
        <f>APOYO!D5</f>
        <v>900</v>
      </c>
      <c r="D4" s="5">
        <f>APOYO!E5</f>
        <v>23.5805555555556</v>
      </c>
      <c r="E4" s="20">
        <f>C4*((D4/25)^-1.7126)</f>
        <v>994.760499403559</v>
      </c>
    </row>
    <row r="5" spans="2:5">
      <c r="B5" s="4">
        <f>APOYO!B6</f>
        <v>385</v>
      </c>
      <c r="C5" s="19">
        <f>APOYO!D6</f>
        <v>850</v>
      </c>
      <c r="D5" s="5">
        <f>APOYO!E6</f>
        <v>26.8411764705882</v>
      </c>
      <c r="E5" s="20">
        <f>C5*((D5/25)^-1.7126)</f>
        <v>752.602149722423</v>
      </c>
    </row>
    <row r="6" spans="2:5">
      <c r="B6" s="2" t="s">
        <v>24</v>
      </c>
      <c r="C6" s="6">
        <f>AVERAGE(C3:C5)</f>
        <v>725</v>
      </c>
      <c r="D6" s="6">
        <f>AVERAGE(D3:D5)</f>
        <v>27.6288126361656</v>
      </c>
      <c r="E6" s="6">
        <f>AVERAGE(E3:E5)</f>
        <v>673.014223092752</v>
      </c>
    </row>
  </sheetData>
  <pageMargins left="0.7" right="0.7" top="0.75" bottom="0.75" header="0.3" footer="0.3"/>
  <pageSetup paperSize="1" orientation="portrait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H29"/>
  <sheetViews>
    <sheetView workbookViewId="0">
      <selection activeCell="G25" sqref="G25"/>
    </sheetView>
  </sheetViews>
  <sheetFormatPr defaultColWidth="11" defaultRowHeight="15" outlineLevelCol="7"/>
  <cols>
    <col min="1" max="1" width="11.4285714285714" style="11"/>
    <col min="2" max="2" width="11.7142857142857" style="11" customWidth="1"/>
    <col min="3" max="6" width="6.14285714285714" style="11" customWidth="1"/>
    <col min="7" max="7" width="14.1428571428571" style="11" customWidth="1"/>
    <col min="8" max="8" width="13.1428571428571" style="11" customWidth="1"/>
    <col min="9" max="16384" width="11.4285714285714" style="11"/>
  </cols>
  <sheetData>
    <row r="2" spans="2:7">
      <c r="B2" s="2" t="s">
        <v>0</v>
      </c>
      <c r="C2" s="2" t="s">
        <v>31</v>
      </c>
      <c r="D2" s="2" t="s">
        <v>32</v>
      </c>
      <c r="E2" s="2" t="s">
        <v>33</v>
      </c>
      <c r="F2" s="2" t="s">
        <v>34</v>
      </c>
      <c r="G2" s="2" t="s">
        <v>24</v>
      </c>
    </row>
    <row r="3" spans="2:7">
      <c r="B3" s="12">
        <f>APOYO!Q4</f>
        <v>383</v>
      </c>
      <c r="C3" s="12">
        <f>APOYO!R4</f>
        <v>0</v>
      </c>
      <c r="D3" s="12">
        <f>APOYO!S4</f>
        <v>175</v>
      </c>
      <c r="E3" s="12">
        <f>APOYO!T4</f>
        <v>200</v>
      </c>
      <c r="F3" s="12">
        <f>APOYO!U4</f>
        <v>50</v>
      </c>
      <c r="G3" s="14">
        <f>SUM(C3:F3)</f>
        <v>425</v>
      </c>
    </row>
    <row r="4" spans="2:7">
      <c r="B4" s="12">
        <f>APOYO!Q5</f>
        <v>384</v>
      </c>
      <c r="C4" s="12">
        <f>APOYO!R5</f>
        <v>175</v>
      </c>
      <c r="D4" s="12">
        <f>APOYO!S5</f>
        <v>650</v>
      </c>
      <c r="E4" s="12">
        <f>APOYO!T5</f>
        <v>50</v>
      </c>
      <c r="F4" s="12">
        <f>APOYO!U5</f>
        <v>25</v>
      </c>
      <c r="G4" s="14">
        <f>SUM(C4:F4)</f>
        <v>900</v>
      </c>
    </row>
    <row r="5" spans="2:7">
      <c r="B5" s="12">
        <f>APOYO!Q6</f>
        <v>385</v>
      </c>
      <c r="C5" s="12">
        <f>APOYO!R6</f>
        <v>25</v>
      </c>
      <c r="D5" s="12">
        <f>APOYO!S6</f>
        <v>625</v>
      </c>
      <c r="E5" s="12">
        <f>APOYO!T6</f>
        <v>200</v>
      </c>
      <c r="F5" s="12">
        <f>APOYO!U6</f>
        <v>0</v>
      </c>
      <c r="G5" s="14">
        <f>SUM(C5:F5)</f>
        <v>850</v>
      </c>
    </row>
    <row r="6" spans="2:7">
      <c r="B6" s="2" t="s">
        <v>36</v>
      </c>
      <c r="C6" s="15">
        <f>AVERAGE(C3:C5)</f>
        <v>66.6666666666667</v>
      </c>
      <c r="D6" s="15">
        <f>AVERAGE(D3:D5)</f>
        <v>483.333333333333</v>
      </c>
      <c r="E6" s="15">
        <f>AVERAGE(E3:E5)</f>
        <v>150</v>
      </c>
      <c r="F6" s="15">
        <f>AVERAGE(F3:F5)</f>
        <v>25</v>
      </c>
      <c r="G6" s="15">
        <f>AVERAGE(G3:G5)</f>
        <v>725</v>
      </c>
    </row>
    <row r="7" spans="7:8">
      <c r="G7" s="16"/>
      <c r="H7" s="16"/>
    </row>
    <row r="24" spans="2:4">
      <c r="B24" s="2" t="s">
        <v>37</v>
      </c>
      <c r="C24" s="15" t="s">
        <v>38</v>
      </c>
      <c r="D24" s="15" t="s">
        <v>39</v>
      </c>
    </row>
    <row r="25" spans="2:4">
      <c r="B25" s="12" t="s">
        <v>31</v>
      </c>
      <c r="C25" s="14">
        <f>C6</f>
        <v>66.6666666666667</v>
      </c>
      <c r="D25" s="17">
        <f>C25/$C$29</f>
        <v>0.0919540229885058</v>
      </c>
    </row>
    <row r="26" spans="2:4">
      <c r="B26" s="12" t="s">
        <v>32</v>
      </c>
      <c r="C26" s="14">
        <f>D6</f>
        <v>483.333333333333</v>
      </c>
      <c r="D26" s="17">
        <f>C26/$C$29</f>
        <v>0.666666666666667</v>
      </c>
    </row>
    <row r="27" spans="2:4">
      <c r="B27" s="12" t="s">
        <v>33</v>
      </c>
      <c r="C27" s="14">
        <f>E6</f>
        <v>150</v>
      </c>
      <c r="D27" s="17">
        <f>C27/$C$29</f>
        <v>0.206896551724138</v>
      </c>
    </row>
    <row r="28" spans="2:4">
      <c r="B28" s="12" t="s">
        <v>34</v>
      </c>
      <c r="C28" s="14">
        <f>F6</f>
        <v>25</v>
      </c>
      <c r="D28" s="17">
        <f>C28/$C$29</f>
        <v>0.0344827586206897</v>
      </c>
    </row>
    <row r="29" spans="2:4">
      <c r="B29" s="2" t="s">
        <v>40</v>
      </c>
      <c r="C29" s="15">
        <f>SUM(C25:C28)</f>
        <v>725</v>
      </c>
      <c r="D29" s="18">
        <f>SUM(D25:D28)</f>
        <v>1</v>
      </c>
    </row>
  </sheetData>
  <pageMargins left="0.7" right="0.7" top="0.75" bottom="0.75" header="0.3" footer="0.3"/>
  <pageSetup paperSize="1" orientation="portrait"/>
  <headerFooter/>
  <ignoredErrors>
    <ignoredError sqref="C2" twoDigitTextYear="1"/>
  </ignoredError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N70"/>
  <sheetViews>
    <sheetView workbookViewId="0">
      <selection activeCell="G20" sqref="G20"/>
    </sheetView>
  </sheetViews>
  <sheetFormatPr defaultColWidth="11" defaultRowHeight="15"/>
  <cols>
    <col min="1" max="1" width="11.4285714285714" style="11"/>
    <col min="2" max="2" width="11.7142857142857" style="11" customWidth="1"/>
    <col min="3" max="3" width="6.71428571428571" style="11" customWidth="1"/>
    <col min="4" max="4" width="6.42857142857143" style="11" customWidth="1"/>
    <col min="5" max="6" width="6.14285714285714" style="11" customWidth="1"/>
    <col min="7" max="7" width="14.1428571428571" style="11" customWidth="1"/>
    <col min="8" max="8" width="13.1428571428571" style="11" customWidth="1"/>
    <col min="9" max="13" width="11.4285714285714" style="11"/>
    <col min="14" max="14" width="2.57142857142857" style="11" customWidth="1"/>
    <col min="15" max="16384" width="11.4285714285714" style="11"/>
  </cols>
  <sheetData>
    <row r="2" spans="2:7">
      <c r="B2" s="2" t="s">
        <v>0</v>
      </c>
      <c r="C2" s="2" t="s">
        <v>31</v>
      </c>
      <c r="D2" s="2" t="s">
        <v>32</v>
      </c>
      <c r="E2" s="2" t="s">
        <v>33</v>
      </c>
      <c r="F2" s="2" t="s">
        <v>34</v>
      </c>
      <c r="G2" s="2" t="s">
        <v>24</v>
      </c>
    </row>
    <row r="3" spans="2:7">
      <c r="B3" s="12">
        <f>APOYO!Q4</f>
        <v>383</v>
      </c>
      <c r="C3" s="13">
        <f>APOYO!AF4</f>
        <v>0</v>
      </c>
      <c r="D3" s="13">
        <f>APOYO!AG4</f>
        <v>9.75238716967655</v>
      </c>
      <c r="E3" s="13">
        <f>APOYO!AH4</f>
        <v>18.8964049219854</v>
      </c>
      <c r="F3" s="13">
        <f>APOYO!AI4</f>
        <v>7.97670009700533</v>
      </c>
      <c r="G3" s="14">
        <f>SUM(C3:F3)</f>
        <v>36.6254921886673</v>
      </c>
    </row>
    <row r="4" spans="2:7">
      <c r="B4" s="12">
        <f>APOYO!Q5</f>
        <v>384</v>
      </c>
      <c r="C4" s="13">
        <f>APOYO!AF5</f>
        <v>4.22811247283382</v>
      </c>
      <c r="D4" s="13">
        <f>APOYO!AG5</f>
        <v>29.246872793089</v>
      </c>
      <c r="E4" s="13">
        <f>APOYO!AH5</f>
        <v>3.9219642687415</v>
      </c>
      <c r="F4" s="13">
        <f>APOYO!AI5</f>
        <v>3.6305030103047</v>
      </c>
      <c r="G4" s="14">
        <f>SUM(C4:F4)</f>
        <v>41.027452544969</v>
      </c>
    </row>
    <row r="5" spans="2:7">
      <c r="B5" s="12">
        <f>APOYO!Q6</f>
        <v>385</v>
      </c>
      <c r="C5" s="13">
        <f>APOYO!AF6</f>
        <v>0.76201293308229</v>
      </c>
      <c r="D5" s="13">
        <f>APOYO!AG6</f>
        <v>30.2769224843847</v>
      </c>
      <c r="E5" s="13">
        <f>APOYO!AH6</f>
        <v>18.9675619955893</v>
      </c>
      <c r="F5" s="13">
        <f>APOYO!AI6</f>
        <v>0</v>
      </c>
      <c r="G5" s="14">
        <f>SUM(C5:F5)</f>
        <v>50.0064974130563</v>
      </c>
    </row>
    <row r="6" spans="2:7">
      <c r="B6" s="2" t="s">
        <v>36</v>
      </c>
      <c r="C6" s="15">
        <f>AVERAGE(C3:C5)</f>
        <v>1.66337513530537</v>
      </c>
      <c r="D6" s="15">
        <f>AVERAGE(D3:D5)</f>
        <v>23.0920608157168</v>
      </c>
      <c r="E6" s="15">
        <f>AVERAGE(E3:E5)</f>
        <v>13.928643728772</v>
      </c>
      <c r="F6" s="15">
        <f>AVERAGE(F3:F5)</f>
        <v>3.86906770243667</v>
      </c>
      <c r="G6" s="8">
        <f>AVERAGE(G3:G5)</f>
        <v>42.5531473822309</v>
      </c>
    </row>
    <row r="7" spans="7:8">
      <c r="G7" s="16"/>
      <c r="H7" s="16"/>
    </row>
    <row r="20" spans="2:4">
      <c r="B20" s="2" t="s">
        <v>37</v>
      </c>
      <c r="C20" s="15" t="s">
        <v>38</v>
      </c>
      <c r="D20" s="15" t="s">
        <v>39</v>
      </c>
    </row>
    <row r="21" spans="2:4">
      <c r="B21" s="12" t="s">
        <v>31</v>
      </c>
      <c r="C21" s="14">
        <f>C6</f>
        <v>1.66337513530537</v>
      </c>
      <c r="D21" s="17">
        <f>C21/$C$25</f>
        <v>0.0390893561964809</v>
      </c>
    </row>
    <row r="22" spans="2:4">
      <c r="B22" s="12" t="s">
        <v>32</v>
      </c>
      <c r="C22" s="14">
        <f>D6</f>
        <v>23.0920608157168</v>
      </c>
      <c r="D22" s="17">
        <f>C22/$C$25</f>
        <v>0.542663991650108</v>
      </c>
    </row>
    <row r="23" spans="2:4">
      <c r="B23" s="12" t="s">
        <v>33</v>
      </c>
      <c r="C23" s="14">
        <f>E6</f>
        <v>13.928643728772</v>
      </c>
      <c r="D23" s="17">
        <f>C23/$C$25</f>
        <v>0.327323466902669</v>
      </c>
    </row>
    <row r="24" spans="2:4">
      <c r="B24" s="12" t="s">
        <v>34</v>
      </c>
      <c r="C24" s="14">
        <f>F6</f>
        <v>3.86906770243667</v>
      </c>
      <c r="D24" s="17">
        <f>C24/$C$25</f>
        <v>0.0909231852507413</v>
      </c>
    </row>
    <row r="25" spans="2:4">
      <c r="B25" s="2" t="s">
        <v>40</v>
      </c>
      <c r="C25" s="8">
        <f>SUM(C21:C24)</f>
        <v>42.5531473822309</v>
      </c>
      <c r="D25" s="18">
        <f>SUM(D21:D24)</f>
        <v>1</v>
      </c>
    </row>
    <row r="70" spans="14:14">
      <c r="N70" s="11" t="s">
        <v>41</v>
      </c>
    </row>
  </sheetData>
  <pageMargins left="0.7" right="0.7" top="0.75" bottom="0.75" header="0.3" footer="0.3"/>
  <pageSetup paperSize="1" orientation="portrait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H26"/>
  <sheetViews>
    <sheetView topLeftCell="A7" workbookViewId="0">
      <selection activeCell="B22" sqref="B22:D26"/>
    </sheetView>
  </sheetViews>
  <sheetFormatPr defaultColWidth="11" defaultRowHeight="15" outlineLevelCol="7"/>
  <cols>
    <col min="1" max="1" width="11.4285714285714" style="11"/>
    <col min="2" max="2" width="11.7142857142857" style="11" customWidth="1"/>
    <col min="3" max="3" width="6.71428571428571" style="11" customWidth="1"/>
    <col min="4" max="4" width="7.14285714285714" style="11" customWidth="1"/>
    <col min="5" max="6" width="6.14285714285714" style="11" customWidth="1"/>
    <col min="7" max="7" width="14.1428571428571" style="11" customWidth="1"/>
    <col min="8" max="8" width="13.1428571428571" style="11" customWidth="1"/>
    <col min="9" max="16384" width="11.4285714285714" style="11"/>
  </cols>
  <sheetData>
    <row r="2" spans="2:7">
      <c r="B2" s="2" t="s">
        <v>0</v>
      </c>
      <c r="C2" s="2" t="s">
        <v>31</v>
      </c>
      <c r="D2" s="2" t="s">
        <v>32</v>
      </c>
      <c r="E2" s="2" t="s">
        <v>33</v>
      </c>
      <c r="F2" s="2" t="s">
        <v>34</v>
      </c>
      <c r="G2" s="2" t="s">
        <v>24</v>
      </c>
    </row>
    <row r="3" spans="2:7">
      <c r="B3" s="12">
        <f>APOYO!Q4</f>
        <v>383</v>
      </c>
      <c r="C3" s="13">
        <f>APOYO!AT4</f>
        <v>0</v>
      </c>
      <c r="D3" s="13">
        <f>APOYO!AU4</f>
        <v>72.905433719445</v>
      </c>
      <c r="E3" s="13">
        <f>APOYO!AV4</f>
        <v>174.546158594731</v>
      </c>
      <c r="F3" s="13">
        <f>APOYO!AW4</f>
        <v>89.9636867079535</v>
      </c>
      <c r="G3" s="14">
        <f>SUM(C3:F3)</f>
        <v>337.415279022129</v>
      </c>
    </row>
    <row r="4" spans="2:7">
      <c r="B4" s="12">
        <f>APOYO!Q5</f>
        <v>384</v>
      </c>
      <c r="C4" s="13">
        <f>APOYO!AT5</f>
        <v>18.2564883822185</v>
      </c>
      <c r="D4" s="13">
        <f>APOYO!AU5</f>
        <v>199.323526838299</v>
      </c>
      <c r="E4" s="13">
        <f>APOYO!AV5</f>
        <v>34.766885892164</v>
      </c>
      <c r="F4" s="13">
        <f>APOYO!AW5</f>
        <v>36.6900901959425</v>
      </c>
      <c r="G4" s="14">
        <f>SUM(C4:F4)</f>
        <v>289.036991308624</v>
      </c>
    </row>
    <row r="5" spans="2:7">
      <c r="B5" s="12">
        <f>APOYO!Q6</f>
        <v>385</v>
      </c>
      <c r="C5" s="13">
        <f>APOYO!AT6</f>
        <v>3.83730873032097</v>
      </c>
      <c r="D5" s="13">
        <f>APOYO!AU6</f>
        <v>216.551441337017</v>
      </c>
      <c r="E5" s="13">
        <f>APOYO!AV6</f>
        <v>172.140752437959</v>
      </c>
      <c r="F5" s="13">
        <f>APOYO!AW6</f>
        <v>0</v>
      </c>
      <c r="G5" s="14">
        <f>SUM(C5:F5)</f>
        <v>392.529502505296</v>
      </c>
    </row>
    <row r="6" spans="2:7">
      <c r="B6" s="2" t="s">
        <v>36</v>
      </c>
      <c r="C6" s="15">
        <f>AVERAGE(C3:C5)</f>
        <v>7.36459903751317</v>
      </c>
      <c r="D6" s="15">
        <f>AVERAGE(D3:D5)</f>
        <v>162.926800631587</v>
      </c>
      <c r="E6" s="15">
        <f>AVERAGE(E3:E5)</f>
        <v>127.151265641618</v>
      </c>
      <c r="F6" s="15">
        <f>AVERAGE(F3:F5)</f>
        <v>42.217925634632</v>
      </c>
      <c r="G6" s="15">
        <f>AVERAGE(G3:G5)</f>
        <v>339.66059094535</v>
      </c>
    </row>
    <row r="7" spans="7:8">
      <c r="G7" s="16"/>
      <c r="H7" s="16"/>
    </row>
    <row r="21" spans="2:4">
      <c r="B21" s="2" t="s">
        <v>37</v>
      </c>
      <c r="C21" s="15" t="s">
        <v>38</v>
      </c>
      <c r="D21" s="15" t="s">
        <v>39</v>
      </c>
    </row>
    <row r="22" spans="2:4">
      <c r="B22" s="12" t="s">
        <v>31</v>
      </c>
      <c r="C22" s="14">
        <f>C6</f>
        <v>7.36459903751317</v>
      </c>
      <c r="D22" s="17">
        <f>C22/$C$26</f>
        <v>0.0216822299490673</v>
      </c>
    </row>
    <row r="23" spans="2:4">
      <c r="B23" s="12" t="s">
        <v>32</v>
      </c>
      <c r="C23" s="14">
        <f>D6</f>
        <v>162.926800631587</v>
      </c>
      <c r="D23" s="17">
        <f>C23/$C$26</f>
        <v>0.479675314048432</v>
      </c>
    </row>
    <row r="24" spans="2:4">
      <c r="B24" s="12" t="s">
        <v>33</v>
      </c>
      <c r="C24" s="14">
        <f>E6</f>
        <v>127.151265641618</v>
      </c>
      <c r="D24" s="17">
        <f>C24/$C$26</f>
        <v>0.374348008073966</v>
      </c>
    </row>
    <row r="25" spans="2:4">
      <c r="B25" s="12" t="s">
        <v>34</v>
      </c>
      <c r="C25" s="14">
        <f>F6</f>
        <v>42.217925634632</v>
      </c>
      <c r="D25" s="17">
        <f>C25/$C$26</f>
        <v>0.124294447928534</v>
      </c>
    </row>
    <row r="26" spans="2:4">
      <c r="B26" s="2" t="s">
        <v>40</v>
      </c>
      <c r="C26" s="15">
        <f>SUM(C22:C25)</f>
        <v>339.66059094535</v>
      </c>
      <c r="D26" s="18">
        <f>SUM(D22:D25)</f>
        <v>1</v>
      </c>
    </row>
  </sheetData>
  <pageMargins left="0.7" right="0.7" top="0.75" bottom="0.75" header="0.3" footer="0.3"/>
  <pageSetup paperSize="1" orientation="portrait"/>
  <headerFooter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G26"/>
  <sheetViews>
    <sheetView workbookViewId="0">
      <selection activeCell="B22" sqref="B22:G26"/>
    </sheetView>
  </sheetViews>
  <sheetFormatPr defaultColWidth="11" defaultRowHeight="12.75" outlineLevelCol="6"/>
  <cols>
    <col min="2" max="2" width="13.1428571428571" customWidth="1"/>
    <col min="3" max="3" width="20.2857142857143" customWidth="1"/>
    <col min="4" max="4" width="18.7142857142857" customWidth="1"/>
    <col min="5" max="5" width="18.8571428571429" customWidth="1"/>
    <col min="6" max="6" width="26.5714285714286" customWidth="1"/>
    <col min="7" max="7" width="18.1428571428571" customWidth="1"/>
  </cols>
  <sheetData>
    <row r="2" spans="2:7">
      <c r="B2" s="2" t="s">
        <v>0</v>
      </c>
      <c r="C2" s="2" t="s">
        <v>42</v>
      </c>
      <c r="D2" s="2" t="s">
        <v>43</v>
      </c>
      <c r="E2" s="2" t="s">
        <v>44</v>
      </c>
      <c r="F2" s="2" t="s">
        <v>45</v>
      </c>
      <c r="G2" s="2" t="s">
        <v>46</v>
      </c>
    </row>
    <row r="3" spans="2:7">
      <c r="B3" s="1">
        <f>APOYO!BF4</f>
        <v>383</v>
      </c>
      <c r="C3" s="7">
        <f>APOYO!BG4</f>
        <v>305.539640363565</v>
      </c>
      <c r="D3" s="7">
        <f>APOYO!BH4</f>
        <v>17.4606491238012</v>
      </c>
      <c r="E3" s="7">
        <f>APOYO!BI4</f>
        <v>13.7990781973977</v>
      </c>
      <c r="F3" s="7">
        <f>APOYO!BJ4</f>
        <v>0.615911337366355</v>
      </c>
      <c r="G3" s="7">
        <f>SUM(C3:F3)</f>
        <v>337.41527902213</v>
      </c>
    </row>
    <row r="4" spans="2:7">
      <c r="B4" s="1">
        <f>APOYO!BF5</f>
        <v>384</v>
      </c>
      <c r="C4" s="7">
        <f>APOYO!BG5</f>
        <v>219.986099209901</v>
      </c>
      <c r="D4" s="7">
        <f>APOYO!BH5</f>
        <v>33.3742231550615</v>
      </c>
      <c r="E4" s="7">
        <f>APOYO!BI5</f>
        <v>33.8513897225317</v>
      </c>
      <c r="F4" s="7">
        <f>APOYO!BJ5</f>
        <v>1.82527922112984</v>
      </c>
      <c r="G4" s="7">
        <f>SUM(C4:F4)</f>
        <v>289.036991308624</v>
      </c>
    </row>
    <row r="5" spans="2:7">
      <c r="B5" s="1">
        <f>APOYO!BF6</f>
        <v>385</v>
      </c>
      <c r="C5" s="7">
        <f>APOYO!BG6</f>
        <v>329.5513556918</v>
      </c>
      <c r="D5" s="7">
        <f>APOYO!BH6</f>
        <v>29.429251615917</v>
      </c>
      <c r="E5" s="7">
        <f>APOYO!BI6</f>
        <v>31.722142072761</v>
      </c>
      <c r="F5" s="7">
        <f>APOYO!BJ6</f>
        <v>1.82675312481781</v>
      </c>
      <c r="G5" s="7">
        <f>SUM(C5:F5)</f>
        <v>392.529502505296</v>
      </c>
    </row>
    <row r="6" spans="2:7">
      <c r="B6" s="2" t="s">
        <v>36</v>
      </c>
      <c r="C6" s="8">
        <f>AVERAGE(C3:C5)</f>
        <v>285.025698421755</v>
      </c>
      <c r="D6" s="8">
        <f>AVERAGE(D3:D5)</f>
        <v>26.7547079649266</v>
      </c>
      <c r="E6" s="8">
        <f>AVERAGE(E3:E5)</f>
        <v>26.4575366642301</v>
      </c>
      <c r="F6" s="8">
        <f>AVERAGE(F3:F5)</f>
        <v>1.422647894438</v>
      </c>
      <c r="G6" s="8">
        <f>AVERAGE(G3:G5)</f>
        <v>339.66059094535</v>
      </c>
    </row>
    <row r="7" spans="7:7">
      <c r="G7" s="1"/>
    </row>
    <row r="8" spans="7:7">
      <c r="G8" s="1"/>
    </row>
    <row r="9" spans="7:7">
      <c r="G9" s="1"/>
    </row>
    <row r="10" spans="7:7">
      <c r="G10" s="1"/>
    </row>
    <row r="11" spans="7:7">
      <c r="G11" s="1"/>
    </row>
    <row r="22" spans="2:7">
      <c r="B22" s="2" t="s">
        <v>0</v>
      </c>
      <c r="C22" s="2" t="s">
        <v>42</v>
      </c>
      <c r="D22" s="2" t="s">
        <v>43</v>
      </c>
      <c r="E22" s="2" t="s">
        <v>44</v>
      </c>
      <c r="F22" s="2" t="s">
        <v>45</v>
      </c>
      <c r="G22" s="2" t="s">
        <v>46</v>
      </c>
    </row>
    <row r="23" spans="2:7">
      <c r="B23" s="1">
        <f>B3</f>
        <v>383</v>
      </c>
      <c r="C23" s="9">
        <f>C3/$G3</f>
        <v>0.905529948877998</v>
      </c>
      <c r="D23" s="9">
        <f>D3/$G3</f>
        <v>0.0517482467729506</v>
      </c>
      <c r="E23" s="9">
        <f>E3/$G3</f>
        <v>0.040896423651558</v>
      </c>
      <c r="F23" s="9">
        <f>F3/$G3</f>
        <v>0.00182538069749343</v>
      </c>
      <c r="G23" s="9">
        <f>SUM(C23:F23)</f>
        <v>1</v>
      </c>
    </row>
    <row r="24" spans="2:7">
      <c r="B24" s="1">
        <f>B4</f>
        <v>384</v>
      </c>
      <c r="C24" s="9">
        <f>C4/$G4</f>
        <v>0.761100156121564</v>
      </c>
      <c r="D24" s="9">
        <f>D4/$G4</f>
        <v>0.115466961526131</v>
      </c>
      <c r="E24" s="9">
        <f>E4/$G4</f>
        <v>0.117117845606088</v>
      </c>
      <c r="F24" s="9">
        <f>F4/$G4</f>
        <v>0.00631503674621657</v>
      </c>
      <c r="G24" s="9">
        <f>SUM(C24:F24)</f>
        <v>1</v>
      </c>
    </row>
    <row r="25" spans="2:7">
      <c r="B25" s="1">
        <f>B5</f>
        <v>385</v>
      </c>
      <c r="C25" s="9">
        <f>C5/$G5</f>
        <v>0.839558182476625</v>
      </c>
      <c r="D25" s="9">
        <f>D5/$G5</f>
        <v>0.0749733495905062</v>
      </c>
      <c r="E25" s="9">
        <f>E5/$G5</f>
        <v>0.0808146696497877</v>
      </c>
      <c r="F25" s="9">
        <f>F5/$G5</f>
        <v>0.00465379828308105</v>
      </c>
      <c r="G25" s="9">
        <f>SUM(C25:F25)</f>
        <v>1</v>
      </c>
    </row>
    <row r="26" spans="2:7">
      <c r="B26" s="2" t="s">
        <v>36</v>
      </c>
      <c r="C26" s="10">
        <f>AVERAGE(C23:C25)</f>
        <v>0.835396095825396</v>
      </c>
      <c r="D26" s="10">
        <f>AVERAGE(D23:D25)</f>
        <v>0.0807295192965292</v>
      </c>
      <c r="E26" s="10">
        <f>AVERAGE(E23:E25)</f>
        <v>0.0796096463024781</v>
      </c>
      <c r="F26" s="10">
        <f>AVERAGE(F23:F25)</f>
        <v>0.00426473857559702</v>
      </c>
      <c r="G26" s="10">
        <f>AVERAGE(G23:G25)</f>
        <v>1</v>
      </c>
    </row>
  </sheetData>
  <pageMargins left="0.7" right="0.7" top="0.75" bottom="0.75" header="0.3" footer="0.3"/>
  <pageSetup paperSize="1" orientation="portrait"/>
  <headerFooter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H6"/>
  <sheetViews>
    <sheetView tabSelected="1" topLeftCell="A2" workbookViewId="0">
      <pane ySplit="1" topLeftCell="A3" activePane="bottomLeft" state="frozen"/>
      <selection/>
      <selection pane="bottomLeft" activeCell="D2" sqref="D2:H6"/>
    </sheetView>
  </sheetViews>
  <sheetFormatPr defaultColWidth="11" defaultRowHeight="12.75" outlineLevelRow="5" outlineLevelCol="7"/>
  <cols>
    <col min="1" max="1" width="11.4285714285714" style="1"/>
    <col min="2" max="2" width="6" style="1" customWidth="1"/>
    <col min="3" max="3" width="11.4285714285714" style="1"/>
    <col min="4" max="4" width="13.1428571428571" style="1" customWidth="1"/>
    <col min="5" max="5" width="29" style="1" customWidth="1"/>
    <col min="6" max="6" width="26" style="1" customWidth="1"/>
    <col min="7" max="7" width="12.8571428571429" style="1" customWidth="1"/>
    <col min="8" max="8" width="25" style="1" customWidth="1"/>
    <col min="9" max="16384" width="11.4285714285714" style="1"/>
  </cols>
  <sheetData>
    <row r="2" spans="2:8">
      <c r="B2" s="2" t="s">
        <v>47</v>
      </c>
      <c r="D2" s="2" t="s">
        <v>0</v>
      </c>
      <c r="E2" s="2" t="s">
        <v>29</v>
      </c>
      <c r="F2" s="2" t="s">
        <v>48</v>
      </c>
      <c r="G2" s="2" t="s">
        <v>6</v>
      </c>
      <c r="H2" s="2" t="s">
        <v>49</v>
      </c>
    </row>
    <row r="3" spans="2:8">
      <c r="B3" s="3">
        <v>16.7861111111111</v>
      </c>
      <c r="D3" s="4">
        <f>APOYO!B4</f>
        <v>383</v>
      </c>
      <c r="E3" s="5">
        <f>APOYO!E4/$B$3</f>
        <v>1.93402186292356</v>
      </c>
      <c r="F3" s="5">
        <f>APOYO!F4/$B$3</f>
        <v>1.49011861774198</v>
      </c>
      <c r="G3" s="5">
        <f>APOYO!H4/$B$3</f>
        <v>2.18189263410892</v>
      </c>
      <c r="H3" s="5">
        <f>APOYO!AX4/$B$3</f>
        <v>20.1008605738816</v>
      </c>
    </row>
    <row r="4" spans="4:8">
      <c r="D4" s="4">
        <f>APOYO!B5</f>
        <v>384</v>
      </c>
      <c r="E4" s="5">
        <f>APOYO!E5/$B$3</f>
        <v>1.40476584477909</v>
      </c>
      <c r="F4" s="5">
        <f>APOYO!F5/$B$3</f>
        <v>1.17388958553657</v>
      </c>
      <c r="G4" s="5">
        <f>APOYO!H5/$B$3</f>
        <v>2.44413088138159</v>
      </c>
      <c r="H4" s="5">
        <f>APOYO!AX5/$B$3</f>
        <v>17.2188179498766</v>
      </c>
    </row>
    <row r="5" spans="4:8">
      <c r="D5" s="4">
        <f>APOYO!B6</f>
        <v>385</v>
      </c>
      <c r="E5" s="5">
        <f>APOYO!E6/$B$3</f>
        <v>1.59901100933506</v>
      </c>
      <c r="F5" s="5">
        <f>APOYO!F6/$B$3</f>
        <v>1.30328426957901</v>
      </c>
      <c r="G5" s="5">
        <f>APOYO!H6/$B$3</f>
        <v>2.97904005770319</v>
      </c>
      <c r="H5" s="5">
        <f>APOYO!AX6/$B$3</f>
        <v>23.3841835018876</v>
      </c>
    </row>
    <row r="6" spans="4:8">
      <c r="D6" s="2" t="s">
        <v>24</v>
      </c>
      <c r="E6" s="6">
        <f>AVERAGE(E3:E5)</f>
        <v>1.64593290567923</v>
      </c>
      <c r="F6" s="6">
        <f>AVERAGE(F3:F5)</f>
        <v>1.32243082428585</v>
      </c>
      <c r="G6" s="6">
        <f>AVERAGE(G3:G5)</f>
        <v>2.53502119106457</v>
      </c>
      <c r="H6" s="6">
        <f>AVERAGE(H3:H5)</f>
        <v>20.2346206752153</v>
      </c>
    </row>
  </sheetData>
  <pageMargins left="0.7" right="0.7" top="0.75" bottom="0.75" header="0.3" footer="0.3"/>
  <pageSetup paperSize="1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Base_Datos_LE_Cuntitativa</vt:lpstr>
      <vt:lpstr>TD</vt:lpstr>
      <vt:lpstr>APOYO</vt:lpstr>
      <vt:lpstr>IDR</vt:lpstr>
      <vt:lpstr>ESTRUCTURA DIAMETRICA</vt:lpstr>
      <vt:lpstr>AREA BASAL</vt:lpstr>
      <vt:lpstr>VOLUMEN</vt:lpstr>
      <vt:lpstr>DISTRIBUCION DE VOLUMENES</vt:lpstr>
      <vt:lpstr>IMA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SoyForestal</dc:creator>
  <cp:lastModifiedBy>MI PC</cp:lastModifiedBy>
  <dcterms:created xsi:type="dcterms:W3CDTF">2020-10-30T00:56:00Z</dcterms:created>
  <dcterms:modified xsi:type="dcterms:W3CDTF">2022-02-28T18:38:25Z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3082-11.2.0.10463</vt:lpwstr>
  </property>
  <property fmtid="{D5CDD505-2E9C-101B-9397-08002B2CF9AE}" pid="3" name="ICV">
    <vt:lpwstr>C6D6FF6972E74061A38A87F44D55FB0E</vt:lpwstr>
  </property>
</Properties>
</file>