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15"/>
  <workbookPr updateLinks="never" codeName="ThisWorkbook"/>
  <mc:AlternateContent xmlns:mc="http://schemas.openxmlformats.org/markup-compatibility/2006">
    <mc:Choice Requires="x15">
      <x15ac:absPath xmlns:x15ac="http://schemas.microsoft.com/office/spreadsheetml/2010/11/ac" url="C:\Users\artif\Downloads\"/>
    </mc:Choice>
  </mc:AlternateContent>
  <xr:revisionPtr revIDLastSave="25" documentId="13_ncr:1_{B812D748-479F-49DB-932A-BE8CF09824C5}" xr6:coauthVersionLast="47" xr6:coauthVersionMax="47" xr10:uidLastSave="{48CEE153-4842-44E2-AC8F-C87BB60E3CE6}"/>
  <bookViews>
    <workbookView xWindow="-120" yWindow="-120" windowWidth="29040" windowHeight="15720" tabRatio="906" activeTab="1" xr2:uid="{00000000-000D-0000-FFFF-FFFF00000000}"/>
  </bookViews>
  <sheets>
    <sheet name="PRESUPUESTO OFICIAL (Entidad)" sheetId="265" r:id="rId1"/>
    <sheet name="PROPUESTA ECONOMICA(Proponente)" sheetId="269" r:id="rId2"/>
    <sheet name="ANALISIS DE PRECIO UNITARIO " sheetId="268" r:id="rId3"/>
    <sheet name="APU (Contratista)" sheetId="271" r:id="rId4"/>
    <sheet name="Hoja1" sheetId="270" r:id="rId5"/>
  </sheets>
  <definedNames>
    <definedName name="\0">#REF!</definedName>
    <definedName name="\00">#REF!</definedName>
    <definedName name="\a" localSheetId="2">#REF!</definedName>
    <definedName name="\a" localSheetId="3">#REF!</definedName>
    <definedName name="\a">#REF!</definedName>
    <definedName name="\AA">#REF!</definedName>
    <definedName name="\b">#REF!</definedName>
    <definedName name="\bb">#REF!</definedName>
    <definedName name="\E">#REF!</definedName>
    <definedName name="\EE">#REF!</definedName>
    <definedName name="\G">#REF!</definedName>
    <definedName name="\k">#REF!</definedName>
    <definedName name="\l">#REF!</definedName>
    <definedName name="\M">#REF!</definedName>
    <definedName name="\ñ">#REF!</definedName>
    <definedName name="\P">#REF!</definedName>
    <definedName name="\R">#REF!</definedName>
    <definedName name="\s" localSheetId="2">#REF!</definedName>
    <definedName name="\s" localSheetId="3">#REF!</definedName>
    <definedName name="\s">#REF!</definedName>
    <definedName name="\V">#REF!</definedName>
    <definedName name="\X" localSheetId="2">'ANALISIS DE PRECIO UNITARIO '!ERR</definedName>
    <definedName name="\X" localSheetId="3">'APU (Contratista)'!ERR</definedName>
    <definedName name="\X">[0]!ERR</definedName>
    <definedName name="\Z" localSheetId="2">'ANALISIS DE PRECIO UNITARIO '!ERR</definedName>
    <definedName name="\Z" localSheetId="3">'APU (Contratista)'!ERR</definedName>
    <definedName name="\Z">[0]!ERR</definedName>
    <definedName name="_________AFC1">#REF!</definedName>
    <definedName name="_________AFC3">#REF!</definedName>
    <definedName name="_________AFC5">#REF!</definedName>
    <definedName name="_________BGC1">#REF!</definedName>
    <definedName name="_________BGC3">#REF!</definedName>
    <definedName name="_________BGC5">#REF!</definedName>
    <definedName name="_________CAC1">#REF!</definedName>
    <definedName name="_________CAC3">#REF!</definedName>
    <definedName name="_________CAC5">#REF!</definedName>
    <definedName name="_________key2" hidden="1">#REF!</definedName>
    <definedName name="_________PJ50" localSheetId="2">#REF!</definedName>
    <definedName name="_________PJ50" localSheetId="3">#REF!</definedName>
    <definedName name="_________PJ50">#REF!</definedName>
    <definedName name="_________SBC1">#REF!</definedName>
    <definedName name="_________SBC3">#REF!</definedName>
    <definedName name="_________SBC5">#REF!</definedName>
    <definedName name="________AFC1">#REF!</definedName>
    <definedName name="________AFC3">#REF!</definedName>
    <definedName name="________AFC5">#REF!</definedName>
    <definedName name="________BGC1">#REF!</definedName>
    <definedName name="________BGC3">#REF!</definedName>
    <definedName name="________BGC5">#REF!</definedName>
    <definedName name="________CAC1">#REF!</definedName>
    <definedName name="________CAC3">#REF!</definedName>
    <definedName name="________CAC5">#REF!</definedName>
    <definedName name="________key2" hidden="1">#REF!</definedName>
    <definedName name="________key3" hidden="1">#REF!</definedName>
    <definedName name="________MA2" localSheetId="2">#REF!</definedName>
    <definedName name="________MA2" localSheetId="3">#REF!</definedName>
    <definedName name="________MA2">#REF!</definedName>
    <definedName name="________PJ50" localSheetId="2">#REF!</definedName>
    <definedName name="________PJ50" localSheetId="3">#REF!</definedName>
    <definedName name="________PJ50">#REF!</definedName>
    <definedName name="________SBC1">#REF!</definedName>
    <definedName name="________SBC3">#REF!</definedName>
    <definedName name="________SBC5">#REF!</definedName>
    <definedName name="_______AFC1">#REF!</definedName>
    <definedName name="_______AFC3">#REF!</definedName>
    <definedName name="_______AFC5">#REF!</definedName>
    <definedName name="_______BGC1">#REF!</definedName>
    <definedName name="_______BGC3">#REF!</definedName>
    <definedName name="_______BGC5">#REF!</definedName>
    <definedName name="_______CAC1">#REF!</definedName>
    <definedName name="_______CAC3">#REF!</definedName>
    <definedName name="_______CAC5">#REF!</definedName>
    <definedName name="_______MA2" localSheetId="2">#REF!</definedName>
    <definedName name="_______MA2" localSheetId="3">#REF!</definedName>
    <definedName name="_______MA2">#REF!</definedName>
    <definedName name="_______PJ50" localSheetId="2">#REF!</definedName>
    <definedName name="_______PJ50" localSheetId="3">#REF!</definedName>
    <definedName name="_______PJ50">#REF!</definedName>
    <definedName name="_______SBC1">#REF!</definedName>
    <definedName name="_______SBC3">#REF!</definedName>
    <definedName name="_______SBC5">#REF!</definedName>
    <definedName name="______AFC1">#REF!</definedName>
    <definedName name="______AFC3">#REF!</definedName>
    <definedName name="______AFC5">#REF!</definedName>
    <definedName name="______BGC1">#REF!</definedName>
    <definedName name="______BGC3">#REF!</definedName>
    <definedName name="______BGC5">#REF!</definedName>
    <definedName name="______CAC1">#REF!</definedName>
    <definedName name="______CAC3">#REF!</definedName>
    <definedName name="______CAC5">#REF!</definedName>
    <definedName name="______MA2" localSheetId="2">#REF!</definedName>
    <definedName name="______MA2" localSheetId="3">#REF!</definedName>
    <definedName name="______MA2">#REF!</definedName>
    <definedName name="______PJ50" localSheetId="2">#REF!</definedName>
    <definedName name="______PJ50" localSheetId="3">#REF!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#REF!</definedName>
    <definedName name="______SBC3">#REF!</definedName>
    <definedName name="______SBC5">#REF!</definedName>
    <definedName name="_____AFC1">#REF!</definedName>
    <definedName name="_____AFC3">#REF!</definedName>
    <definedName name="_____AFC5">#REF!</definedName>
    <definedName name="_____ane7" localSheetId="1">#REF!</definedName>
    <definedName name="_____ane7">#REF!</definedName>
    <definedName name="_____ane8" localSheetId="1">#REF!</definedName>
    <definedName name="_____ane8">#REF!</definedName>
    <definedName name="_____Atp2">#REF!</definedName>
    <definedName name="_____BGC1">#REF!</definedName>
    <definedName name="_____BGC3">#REF!</definedName>
    <definedName name="_____BGC5">#REF!</definedName>
    <definedName name="_____CAC1">#REF!</definedName>
    <definedName name="_____CAC3">#REF!</definedName>
    <definedName name="_____CAC5">#REF!</definedName>
    <definedName name="_____DCI1">#REF!</definedName>
    <definedName name="_____DDS1">#REF!</definedName>
    <definedName name="_____DGO1">#REF!</definedName>
    <definedName name="_____DGP1">#REF!</definedName>
    <definedName name="_____DIJ1">#REF!</definedName>
    <definedName name="_____DPI1">#REF!</definedName>
    <definedName name="_____DPY1">#REF!</definedName>
    <definedName name="_____DRI1">#REF!</definedName>
    <definedName name="_____DRL1">#REF!</definedName>
    <definedName name="_____DSP1">#REF!</definedName>
    <definedName name="_____ECP1">#REF!</definedName>
    <definedName name="_____ICP1">#REF!</definedName>
    <definedName name="_____MA2" localSheetId="2">#REF!</definedName>
    <definedName name="_____MA2" localSheetId="3">#REF!</definedName>
    <definedName name="_____MA2">#REF!</definedName>
    <definedName name="_____OCD1">#REF!</definedName>
    <definedName name="_____OCI1">#REF!</definedName>
    <definedName name="_____PJ50" localSheetId="2">#REF!</definedName>
    <definedName name="_____PJ50" localSheetId="3">#REF!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#REF!</definedName>
    <definedName name="_____SBC3">#REF!</definedName>
    <definedName name="_____SBC5">#REF!</definedName>
    <definedName name="_____VEX1">#REF!</definedName>
    <definedName name="_____VFA1">#REF!</definedName>
    <definedName name="_____VIT1">#REF!</definedName>
    <definedName name="_____VPR1">#REF!</definedName>
    <definedName name="_____VPR2">#REF!</definedName>
    <definedName name="_____VRP1">#REF!</definedName>
    <definedName name="_____VSM1">#REF!</definedName>
    <definedName name="____AFC1">#REF!</definedName>
    <definedName name="____AFC3">#REF!</definedName>
    <definedName name="____AFC5">#REF!</definedName>
    <definedName name="____ane7" localSheetId="1">#REF!</definedName>
    <definedName name="____ane7">#REF!</definedName>
    <definedName name="____ane8" localSheetId="1">#REF!</definedName>
    <definedName name="____ane8">#REF!</definedName>
    <definedName name="____Atp2">#REF!</definedName>
    <definedName name="____BGC1">#REF!</definedName>
    <definedName name="____BGC3">#REF!</definedName>
    <definedName name="____BGC5">#REF!</definedName>
    <definedName name="____CAC1">#REF!</definedName>
    <definedName name="____CAC3">#REF!</definedName>
    <definedName name="____CAC5">#REF!</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#REF!</definedName>
    <definedName name="____DDS1">#REF!</definedName>
    <definedName name="____DGO1">#REF!</definedName>
    <definedName name="____DGP1">#REF!</definedName>
    <definedName name="____DIJ1">#REF!</definedName>
    <definedName name="____DPI1">#REF!</definedName>
    <definedName name="____DPY1">#REF!</definedName>
    <definedName name="____DRI1">#REF!</definedName>
    <definedName name="____DRL1">#REF!</definedName>
    <definedName name="____DSP1">#REF!</definedName>
    <definedName name="____ECP1">#REF!</definedName>
    <definedName name="____ICP1">#REF!</definedName>
    <definedName name="____LEY80">#REF!</definedName>
    <definedName name="____MA2" localSheetId="2">#REF!</definedName>
    <definedName name="____MA2" localSheetId="3">#REF!</definedName>
    <definedName name="____MA2">#REF!</definedName>
    <definedName name="____OCD1">#REF!</definedName>
    <definedName name="____OCI1">#REF!</definedName>
    <definedName name="____PJ50" localSheetId="2">#REF!</definedName>
    <definedName name="____PJ50" localSheetId="3">#REF!</definedName>
    <definedName name="____PJ50">#REF!</definedName>
    <definedName name="____pj51" localSheetId="2">#REF!</definedName>
    <definedName name="____pj51" localSheetId="3">#REF!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#REF!</definedName>
    <definedName name="____SBC3">#REF!</definedName>
    <definedName name="____SBC5">#REF!</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#REF!</definedName>
    <definedName name="____VFA1">#REF!</definedName>
    <definedName name="____VIT1">#REF!</definedName>
    <definedName name="____VPR1">#REF!</definedName>
    <definedName name="____VPR2">#REF!</definedName>
    <definedName name="____VRP1">#REF!</definedName>
    <definedName name="____VSM1">#REF!</definedName>
    <definedName name="___AFC1">#REF!</definedName>
    <definedName name="___AFC3">#REF!</definedName>
    <definedName name="___AFC5">#REF!</definedName>
    <definedName name="___ane7" localSheetId="1">#REF!</definedName>
    <definedName name="___ane7">#REF!</definedName>
    <definedName name="___ane8" localSheetId="1">#REF!</definedName>
    <definedName name="___ane8">#REF!</definedName>
    <definedName name="___Atp2">#REF!</definedName>
    <definedName name="___BGC1">#REF!</definedName>
    <definedName name="___BGC3">#REF!</definedName>
    <definedName name="___BGC5">#REF!</definedName>
    <definedName name="___CAC1">#REF!</definedName>
    <definedName name="___CAC3">#REF!</definedName>
    <definedName name="___CAC5">#REF!</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#REF!</definedName>
    <definedName name="___DDS1">#REF!</definedName>
    <definedName name="___DGO1">#REF!</definedName>
    <definedName name="___DGP1">#REF!</definedName>
    <definedName name="___DIJ1">#REF!</definedName>
    <definedName name="___DPI1">#REF!</definedName>
    <definedName name="___DPY1">#REF!</definedName>
    <definedName name="___DRI1">#REF!</definedName>
    <definedName name="___DRL1">#REF!</definedName>
    <definedName name="___DSP1">#REF!</definedName>
    <definedName name="___ECP1">#REF!</definedName>
    <definedName name="___ICP1">#REF!</definedName>
    <definedName name="___key2" hidden="1">#REF!</definedName>
    <definedName name="___key3" hidden="1">#REF!</definedName>
    <definedName name="___key31" hidden="1">#REF!</definedName>
    <definedName name="___LEY80">#REF!</definedName>
    <definedName name="___MA2" localSheetId="2">#REF!</definedName>
    <definedName name="___MA2" localSheetId="3">#REF!</definedName>
    <definedName name="___MA2">#REF!</definedName>
    <definedName name="___OCD1">#REF!</definedName>
    <definedName name="___OCI1">#REF!</definedName>
    <definedName name="___PJ50" localSheetId="2">#REF!</definedName>
    <definedName name="___PJ50" localSheetId="3">#REF!</definedName>
    <definedName name="___PJ50">#REF!</definedName>
    <definedName name="___pj51" localSheetId="2">#REF!</definedName>
    <definedName name="___pj51" localSheetId="3">#REF!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#REF!</definedName>
    <definedName name="___SBC3">#REF!</definedName>
    <definedName name="___SBC5">#REF!</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#REF!</definedName>
    <definedName name="___VFA1">#REF!</definedName>
    <definedName name="___VIT1">#REF!</definedName>
    <definedName name="___VPR1">#REF!</definedName>
    <definedName name="___VPR2">#REF!</definedName>
    <definedName name="___VRP1">#REF!</definedName>
    <definedName name="___VSM1">#REF!</definedName>
    <definedName name="__123Graph_A" hidden="1">#REF!</definedName>
    <definedName name="__123Graph_B" hidden="1">#REF!</definedName>
    <definedName name="__AFC1">#REF!</definedName>
    <definedName name="__AFC3">#REF!</definedName>
    <definedName name="__AFC5">#REF!</definedName>
    <definedName name="__ane7" localSheetId="1">#REF!</definedName>
    <definedName name="__ane7">#REF!</definedName>
    <definedName name="__ane8" localSheetId="1">#REF!</definedName>
    <definedName name="__ane8">#REF!</definedName>
    <definedName name="__Atp2">#REF!</definedName>
    <definedName name="__BGC1">#REF!</definedName>
    <definedName name="__BGC3">#REF!</definedName>
    <definedName name="__BGC5">#REF!</definedName>
    <definedName name="__CAC1">#REF!</definedName>
    <definedName name="__CAC3">#REF!</definedName>
    <definedName name="__CAC5">#REF!</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#REF!</definedName>
    <definedName name="__DDS1">#REF!</definedName>
    <definedName name="__DGO1">#REF!</definedName>
    <definedName name="__DGP1">#REF!</definedName>
    <definedName name="__DIJ1">#REF!</definedName>
    <definedName name="__DPI1">#REF!</definedName>
    <definedName name="__DPY1">#REF!</definedName>
    <definedName name="__DRI1">#REF!</definedName>
    <definedName name="__DRL1">#REF!</definedName>
    <definedName name="__DSP1">#REF!</definedName>
    <definedName name="__ECP1">#REF!</definedName>
    <definedName name="__F" localSheetId="2">'ANALISIS DE PRECIO UNITARIO '!ERR</definedName>
    <definedName name="__F" localSheetId="3">'APU (Contratista)'!ERR</definedName>
    <definedName name="__F">[0]!ERR</definedName>
    <definedName name="__FS01" localSheetId="2">'ANALISIS DE PRECIO UNITARIO '!ERR</definedName>
    <definedName name="__FS01" localSheetId="3">'APU (Contratista)'!ERR</definedName>
    <definedName name="__FS01">[0]!ERR</definedName>
    <definedName name="__ICP1">#REF!</definedName>
    <definedName name="__key2" hidden="1">#REF!</definedName>
    <definedName name="__key21" hidden="1">#REF!</definedName>
    <definedName name="__key3" hidden="1">#REF!</definedName>
    <definedName name="__key31" hidden="1">#REF!</definedName>
    <definedName name="__LEY80">#REF!</definedName>
    <definedName name="__MA2" localSheetId="2">#REF!</definedName>
    <definedName name="__MA2" localSheetId="3">#REF!</definedName>
    <definedName name="__MA2">#REF!</definedName>
    <definedName name="__mun2" localSheetId="2">#REF!</definedName>
    <definedName name="__mun2" localSheetId="3">#REF!</definedName>
    <definedName name="__mun2">#REF!</definedName>
    <definedName name="__num10" localSheetId="2">#REF!</definedName>
    <definedName name="__num10" localSheetId="3">#REF!</definedName>
    <definedName name="__num10">#REF!</definedName>
    <definedName name="__num2" localSheetId="2">#REF!</definedName>
    <definedName name="__num2" localSheetId="3">#REF!</definedName>
    <definedName name="__num2">#REF!</definedName>
    <definedName name="__num3" localSheetId="2">#REF!</definedName>
    <definedName name="__num3" localSheetId="3">#REF!</definedName>
    <definedName name="__num3">#REF!</definedName>
    <definedName name="__num4" localSheetId="2">#REF!</definedName>
    <definedName name="__num4" localSheetId="3">#REF!</definedName>
    <definedName name="__num4">#REF!</definedName>
    <definedName name="__num5" localSheetId="2">#REF!</definedName>
    <definedName name="__num5" localSheetId="3">#REF!</definedName>
    <definedName name="__num5">#REF!</definedName>
    <definedName name="__num6" localSheetId="2">#REF!</definedName>
    <definedName name="__num6" localSheetId="3">#REF!</definedName>
    <definedName name="__num6">#REF!</definedName>
    <definedName name="__num7" localSheetId="2">#REF!</definedName>
    <definedName name="__num7" localSheetId="3">#REF!</definedName>
    <definedName name="__num7">#REF!</definedName>
    <definedName name="__num8" localSheetId="2">#REF!</definedName>
    <definedName name="__num8" localSheetId="3">#REF!</definedName>
    <definedName name="__num8">#REF!</definedName>
    <definedName name="__num9" localSheetId="2">#REF!</definedName>
    <definedName name="__num9" localSheetId="3">#REF!</definedName>
    <definedName name="__num9">#REF!</definedName>
    <definedName name="__OCD1">#REF!</definedName>
    <definedName name="__OCI1">#REF!</definedName>
    <definedName name="__Pa1">#REF!</definedName>
    <definedName name="__Pa2">#REF!</definedName>
    <definedName name="__Pa3">#REF!</definedName>
    <definedName name="__Pa4">#REF!</definedName>
    <definedName name="__PJ50" localSheetId="2">#REF!</definedName>
    <definedName name="__PJ50" localSheetId="3">#REF!</definedName>
    <definedName name="__PJ50">#REF!</definedName>
    <definedName name="__pj51" localSheetId="2">#REF!</definedName>
    <definedName name="__pj51" localSheetId="3">#REF!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 localSheetId="3">#REF!</definedName>
    <definedName name="__ref4">#REF!</definedName>
    <definedName name="__SBC1">#REF!</definedName>
    <definedName name="__SBC3">#REF!</definedName>
    <definedName name="__SBC5">#REF!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#REF!</definedName>
    <definedName name="__VFA1">#REF!</definedName>
    <definedName name="__VIT1">#REF!</definedName>
    <definedName name="__VPR1">#REF!</definedName>
    <definedName name="__VPR2">#REF!</definedName>
    <definedName name="__VRP1">#REF!</definedName>
    <definedName name="__VSM1">#REF!</definedName>
    <definedName name="_1">#REF!</definedName>
    <definedName name="_1_25">#REF!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localSheetId="3"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localSheetId="3"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localSheetId="3"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localSheetId="3"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localSheetId="3"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#REF!</definedName>
    <definedName name="_AFC3">#REF!</definedName>
    <definedName name="_AFC5">#REF!</definedName>
    <definedName name="_ALM1">#REF!</definedName>
    <definedName name="_AND1">#REF!</definedName>
    <definedName name="_ane7" localSheetId="1">#REF!</definedName>
    <definedName name="_ane7">#REF!</definedName>
    <definedName name="_ane8" localSheetId="1">#REF!</definedName>
    <definedName name="_ane8">#REF!</definedName>
    <definedName name="_APU221" localSheetId="2">#REF!</definedName>
    <definedName name="_APU221" localSheetId="3">#REF!</definedName>
    <definedName name="_APU221">#REF!</definedName>
    <definedName name="_APU465" localSheetId="1">#REF!</definedName>
    <definedName name="_APU465">#REF!</definedName>
    <definedName name="_Atp2">#REF!</definedName>
    <definedName name="_b2" localSheetId="2" hidden="1">{"TAB1",#N/A,TRUE,"GENERAL";"TAB2",#N/A,TRUE,"GENERAL";"TAB3",#N/A,TRUE,"GENERAL";"TAB4",#N/A,TRUE,"GENERAL";"TAB5",#N/A,TRUE,"GENERAL"}</definedName>
    <definedName name="_b2" localSheetId="3"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localSheetId="3"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localSheetId="3"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localSheetId="3"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localSheetId="3"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localSheetId="3"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localSheetId="3"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localSheetId="3"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localSheetId="3" hidden="1">{"TAB1",#N/A,TRUE,"GENERAL";"TAB2",#N/A,TRUE,"GENERAL";"TAB3",#N/A,TRUE,"GENERAL";"TAB4",#N/A,TRUE,"GENERAL";"TAB5",#N/A,TRUE,"GENERAL"}</definedName>
    <definedName name="_bgb5" hidden="1">{"TAB1",#N/A,TRUE,"GENERAL";"TAB2",#N/A,TRUE,"GENERAL";"TAB3",#N/A,TRUE,"GENERAL";"TAB4",#N/A,TRUE,"GENERAL";"TAB5",#N/A,TRUE,"GENERAL"}</definedName>
    <definedName name="_BGC1">#REF!</definedName>
    <definedName name="_BGC3">#REF!</definedName>
    <definedName name="_BGC5">#REF!</definedName>
    <definedName name="_CAC1">#REF!</definedName>
    <definedName name="_CAC3">#REF!</definedName>
    <definedName name="_CAC5">#REF!</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#REF!</definedName>
    <definedName name="_DDS1">#REF!</definedName>
    <definedName name="_DGO1">#REF!</definedName>
    <definedName name="_DGP1">#REF!</definedName>
    <definedName name="_DIJ1">#REF!</definedName>
    <definedName name="_DPI1">#REF!</definedName>
    <definedName name="_DPY1">#REF!</definedName>
    <definedName name="_DRI1">#REF!</definedName>
    <definedName name="_DRL1">#REF!</definedName>
    <definedName name="_DSP1">#REF!</definedName>
    <definedName name="_ECP1">#REF!</definedName>
    <definedName name="_EST1" localSheetId="2">#REF!</definedName>
    <definedName name="_EST1" localSheetId="3">#REF!</definedName>
    <definedName name="_EST1">#REF!</definedName>
    <definedName name="_EST10" localSheetId="2">#REF!</definedName>
    <definedName name="_EST10" localSheetId="3">#REF!</definedName>
    <definedName name="_EST10">#REF!</definedName>
    <definedName name="_EST11" localSheetId="2">#REF!</definedName>
    <definedName name="_EST11" localSheetId="3">#REF!</definedName>
    <definedName name="_EST11">#REF!</definedName>
    <definedName name="_EST12" localSheetId="2">#REF!</definedName>
    <definedName name="_EST12" localSheetId="3">#REF!</definedName>
    <definedName name="_EST12">#REF!</definedName>
    <definedName name="_EST13" localSheetId="2">#REF!</definedName>
    <definedName name="_EST13" localSheetId="3">#REF!</definedName>
    <definedName name="_EST13">#REF!</definedName>
    <definedName name="_EST14" localSheetId="2">#REF!</definedName>
    <definedName name="_EST14" localSheetId="3">#REF!</definedName>
    <definedName name="_EST14">#REF!</definedName>
    <definedName name="_EST15" localSheetId="2">#REF!</definedName>
    <definedName name="_EST15" localSheetId="3">#REF!</definedName>
    <definedName name="_EST15">#REF!</definedName>
    <definedName name="_EST16" localSheetId="2">#REF!</definedName>
    <definedName name="_EST16" localSheetId="3">#REF!</definedName>
    <definedName name="_EST16">#REF!</definedName>
    <definedName name="_EST17" localSheetId="2">#REF!</definedName>
    <definedName name="_EST17" localSheetId="3">#REF!</definedName>
    <definedName name="_EST17">#REF!</definedName>
    <definedName name="_EST18" localSheetId="2">#REF!</definedName>
    <definedName name="_EST18" localSheetId="3">#REF!</definedName>
    <definedName name="_EST18">#REF!</definedName>
    <definedName name="_EST19" localSheetId="2">#REF!</definedName>
    <definedName name="_EST19" localSheetId="3">#REF!</definedName>
    <definedName name="_EST19">#REF!</definedName>
    <definedName name="_EST2" localSheetId="2">#REF!</definedName>
    <definedName name="_EST2" localSheetId="3">#REF!</definedName>
    <definedName name="_EST2">#REF!</definedName>
    <definedName name="_EST3" localSheetId="2">#REF!</definedName>
    <definedName name="_EST3" localSheetId="3">#REF!</definedName>
    <definedName name="_EST3">#REF!</definedName>
    <definedName name="_EST4" localSheetId="2">#REF!</definedName>
    <definedName name="_EST4" localSheetId="3">#REF!</definedName>
    <definedName name="_EST4">#REF!</definedName>
    <definedName name="_EST5" localSheetId="2">#REF!</definedName>
    <definedName name="_EST5" localSheetId="3">#REF!</definedName>
    <definedName name="_EST5">#REF!</definedName>
    <definedName name="_EST6" localSheetId="2">#REF!</definedName>
    <definedName name="_EST6" localSheetId="3">#REF!</definedName>
    <definedName name="_EST6">#REF!</definedName>
    <definedName name="_EST7" localSheetId="2">#REF!</definedName>
    <definedName name="_EST7" localSheetId="3">#REF!</definedName>
    <definedName name="_EST7">#REF!</definedName>
    <definedName name="_EST8" localSheetId="2">#REF!</definedName>
    <definedName name="_EST8" localSheetId="3">#REF!</definedName>
    <definedName name="_EST8">#REF!</definedName>
    <definedName name="_EST9" localSheetId="2">#REF!</definedName>
    <definedName name="_EST9" localSheetId="3">#REF!</definedName>
    <definedName name="_EST9">#REF!</definedName>
    <definedName name="_EXC1" localSheetId="2">#REF!</definedName>
    <definedName name="_EXC1" localSheetId="3">#REF!</definedName>
    <definedName name="_EXC1">#REF!</definedName>
    <definedName name="_EXC10" localSheetId="2">#REF!</definedName>
    <definedName name="_EXC10" localSheetId="3">#REF!</definedName>
    <definedName name="_EXC10">#REF!</definedName>
    <definedName name="_EXC11" localSheetId="2">#REF!</definedName>
    <definedName name="_EXC11" localSheetId="3">#REF!</definedName>
    <definedName name="_EXC11">#REF!</definedName>
    <definedName name="_EXC12" localSheetId="2">#REF!</definedName>
    <definedName name="_EXC12" localSheetId="3">#REF!</definedName>
    <definedName name="_EXC12">#REF!</definedName>
    <definedName name="_EXC2" localSheetId="2">#REF!</definedName>
    <definedName name="_EXC2" localSheetId="3">#REF!</definedName>
    <definedName name="_EXC2">#REF!</definedName>
    <definedName name="_EXC3" localSheetId="2">#REF!</definedName>
    <definedName name="_EXC3" localSheetId="3">#REF!</definedName>
    <definedName name="_EXC3">#REF!</definedName>
    <definedName name="_EXC4" localSheetId="2">#REF!</definedName>
    <definedName name="_EXC4" localSheetId="3">#REF!</definedName>
    <definedName name="_EXC4">#REF!</definedName>
    <definedName name="_EXC5" localSheetId="2">#REF!</definedName>
    <definedName name="_EXC5" localSheetId="3">#REF!</definedName>
    <definedName name="_EXC5">#REF!</definedName>
    <definedName name="_EXC6" localSheetId="2">#REF!</definedName>
    <definedName name="_EXC6" localSheetId="3">#REF!</definedName>
    <definedName name="_EXC6">#REF!</definedName>
    <definedName name="_EXC7" localSheetId="2">#REF!</definedName>
    <definedName name="_EXC7" localSheetId="3">#REF!</definedName>
    <definedName name="_EXC7">#REF!</definedName>
    <definedName name="_EXC8" localSheetId="2">#REF!</definedName>
    <definedName name="_EXC8" localSheetId="3">#REF!</definedName>
    <definedName name="_EXC8">#REF!</definedName>
    <definedName name="_EXC9" localSheetId="2">#REF!</definedName>
    <definedName name="_EXC9" localSheetId="3">#REF!</definedName>
    <definedName name="_EXC9">#REF!</definedName>
    <definedName name="_F" localSheetId="2">'ANALISIS DE PRECIO UNITARIO '!ERR</definedName>
    <definedName name="_F" localSheetId="3">'APU (Contratista)'!ERR</definedName>
    <definedName name="_F">[0]!ERR</definedName>
    <definedName name="_F10">#REF!</definedName>
    <definedName name="_FC">#REF!</definedName>
    <definedName name="_Fill" localSheetId="2" hidden="1">#REF!</definedName>
    <definedName name="_Fill" localSheetId="3" hidden="1">#REF!</definedName>
    <definedName name="_Fill" hidden="1">#REF!</definedName>
    <definedName name="_xlnm._FilterDatabase" localSheetId="0" hidden="1">'PRESUPUESTO OFICIAL (Entidad)'!$I$11:$I$101</definedName>
    <definedName name="_xlnm._FilterDatabase" localSheetId="1" hidden="1">'PROPUESTA ECONOMICA(Proponente)'!$I$11:$I$101</definedName>
    <definedName name="_FS01" localSheetId="2">'ANALISIS DE PRECIO UNITARIO '!ERR</definedName>
    <definedName name="_FS01" localSheetId="3">'APU (Contratista)'!ERR</definedName>
    <definedName name="_FS01">[0]!ERR</definedName>
    <definedName name="_g2" localSheetId="2" hidden="1">{"TAB1",#N/A,TRUE,"GENERAL";"TAB2",#N/A,TRUE,"GENERAL";"TAB3",#N/A,TRUE,"GENERAL";"TAB4",#N/A,TRUE,"GENERAL";"TAB5",#N/A,TRUE,"GENERAL"}</definedName>
    <definedName name="_g2" localSheetId="3"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localSheetId="3"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localSheetId="3"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localSheetId="3"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localSheetId="3"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localSheetId="3"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2" hidden="1">{"TAB1",#N/A,TRUE,"GENERAL";"TAB2",#N/A,TRUE,"GENERAL";"TAB3",#N/A,TRUE,"GENERAL";"TAB4",#N/A,TRUE,"GENERAL";"TAB5",#N/A,TRUE,"GENERAL"}</definedName>
    <definedName name="_GR1" localSheetId="3"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localSheetId="3"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localSheetId="3"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localSheetId="3"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localSheetId="3"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localSheetId="3"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localSheetId="3"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localSheetId="3"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localSheetId="3"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localSheetId="3"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localSheetId="3"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localSheetId="3"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localSheetId="3"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localSheetId="3"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localSheetId="3"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localSheetId="3"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localSheetId="3" hidden="1">{"TAB1",#N/A,TRUE,"GENERAL";"TAB2",#N/A,TRUE,"GENERAL";"TAB3",#N/A,TRUE,"GENERAL";"TAB4",#N/A,TRUE,"GENERAL";"TAB5",#N/A,TRUE,"GENERAL"}</definedName>
    <definedName name="_i9" hidden="1">{"TAB1",#N/A,TRUE,"GENERAL";"TAB2",#N/A,TRUE,"GENERAL";"TAB3",#N/A,TRUE,"GENERAL";"TAB4",#N/A,TRUE,"GENERAL";"TAB5",#N/A,TRUE,"GENERAL"}</definedName>
    <definedName name="_ICP1">#REF!</definedName>
    <definedName name="_IMP1">#REF!</definedName>
    <definedName name="_IPC2002" localSheetId="2">#REF!</definedName>
    <definedName name="_IPC2002" localSheetId="3">#REF!</definedName>
    <definedName name="_IPC2002">#REF!</definedName>
    <definedName name="_IVA1">#REF!</definedName>
    <definedName name="_k3" localSheetId="2" hidden="1">{"TAB1",#N/A,TRUE,"GENERAL";"TAB2",#N/A,TRUE,"GENERAL";"TAB3",#N/A,TRUE,"GENERAL";"TAB4",#N/A,TRUE,"GENERAL";"TAB5",#N/A,TRUE,"GENERAL"}</definedName>
    <definedName name="_k3" localSheetId="3"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localSheetId="3"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localSheetId="3"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localSheetId="3"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localSheetId="3"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localSheetId="3"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localSheetId="3"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localSheetId="3" hidden="1">#REF!</definedName>
    <definedName name="_Key1" hidden="1">#REF!</definedName>
    <definedName name="_Key11" hidden="1">#REF!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localSheetId="3"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 localSheetId="3">#REF!</definedName>
    <definedName name="_lar03">#REF!</definedName>
    <definedName name="_LEY80">#REF!</definedName>
    <definedName name="_m3" localSheetId="2" hidden="1">{"via1",#N/A,TRUE,"general";"via2",#N/A,TRUE,"general";"via3",#N/A,TRUE,"general"}</definedName>
    <definedName name="_m3" localSheetId="3"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localSheetId="3"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localSheetId="3"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localSheetId="3"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localSheetId="3"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localSheetId="3"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localSheetId="3" hidden="1">{"via1",#N/A,TRUE,"general";"via2",#N/A,TRUE,"general";"via3",#N/A,TRUE,"general"}</definedName>
    <definedName name="_m9" hidden="1">{"via1",#N/A,TRUE,"general";"via2",#N/A,TRUE,"general";"via3",#N/A,TRUE,"general"}</definedName>
    <definedName name="_MA2" localSheetId="2">#REF!</definedName>
    <definedName name="_MA2" localSheetId="3">#REF!</definedName>
    <definedName name="_MA2">#REF!</definedName>
    <definedName name="_MAT1">#REF!</definedName>
    <definedName name="_MOD1">#REF!</definedName>
    <definedName name="_mun2" localSheetId="2">#REF!</definedName>
    <definedName name="_mun2" localSheetId="3">#REF!</definedName>
    <definedName name="_mun2">#REF!</definedName>
    <definedName name="_n3" localSheetId="2" hidden="1">{"TAB1",#N/A,TRUE,"GENERAL";"TAB2",#N/A,TRUE,"GENERAL";"TAB3",#N/A,TRUE,"GENERAL";"TAB4",#N/A,TRUE,"GENERAL";"TAB5",#N/A,TRUE,"GENERAL"}</definedName>
    <definedName name="_n3" localSheetId="3"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localSheetId="3"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localSheetId="3"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 localSheetId="3">#REF!</definedName>
    <definedName name="_num10">#REF!</definedName>
    <definedName name="_num2" localSheetId="2">#REF!</definedName>
    <definedName name="_num2" localSheetId="3">#REF!</definedName>
    <definedName name="_num2">#REF!</definedName>
    <definedName name="_num3" localSheetId="2">#REF!</definedName>
    <definedName name="_num3" localSheetId="3">#REF!</definedName>
    <definedName name="_num3">#REF!</definedName>
    <definedName name="_num4" localSheetId="2">#REF!</definedName>
    <definedName name="_num4" localSheetId="3">#REF!</definedName>
    <definedName name="_num4">#REF!</definedName>
    <definedName name="_num5" localSheetId="2">#REF!</definedName>
    <definedName name="_num5" localSheetId="3">#REF!</definedName>
    <definedName name="_num5">#REF!</definedName>
    <definedName name="_num6" localSheetId="2">#REF!</definedName>
    <definedName name="_num6" localSheetId="3">#REF!</definedName>
    <definedName name="_num6">#REF!</definedName>
    <definedName name="_num7" localSheetId="2">#REF!</definedName>
    <definedName name="_num7" localSheetId="3">#REF!</definedName>
    <definedName name="_num7">#REF!</definedName>
    <definedName name="_num8" localSheetId="2">#REF!</definedName>
    <definedName name="_num8" localSheetId="3">#REF!</definedName>
    <definedName name="_num8">#REF!</definedName>
    <definedName name="_num9" localSheetId="2">#REF!</definedName>
    <definedName name="_num9" localSheetId="3">#REF!</definedName>
    <definedName name="_num9">#REF!</definedName>
    <definedName name="_nyn7" localSheetId="2" hidden="1">{"via1",#N/A,TRUE,"general";"via2",#N/A,TRUE,"general";"via3",#N/A,TRUE,"general"}</definedName>
    <definedName name="_nyn7" localSheetId="3"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localSheetId="3"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localSheetId="3"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localSheetId="3"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localSheetId="3"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localSheetId="3"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localSheetId="3" hidden="1">{"TAB1",#N/A,TRUE,"GENERAL";"TAB2",#N/A,TRUE,"GENERAL";"TAB3",#N/A,TRUE,"GENERAL";"TAB4",#N/A,TRUE,"GENERAL";"TAB5",#N/A,TRUE,"GENERAL"}</definedName>
    <definedName name="_o9" hidden="1">{"TAB1",#N/A,TRUE,"GENERAL";"TAB2",#N/A,TRUE,"GENERAL";"TAB3",#N/A,TRUE,"GENERAL";"TAB4",#N/A,TRUE,"GENERAL";"TAB5",#N/A,TRUE,"GENERAL"}</definedName>
    <definedName name="_OCD1">#REF!</definedName>
    <definedName name="_OCI1">#REF!</definedName>
    <definedName name="_Order1" hidden="1">0</definedName>
    <definedName name="_Order2" hidden="1">255</definedName>
    <definedName name="_p6" localSheetId="2" hidden="1">{"via1",#N/A,TRUE,"general";"via2",#N/A,TRUE,"general";"via3",#N/A,TRUE,"general"}</definedName>
    <definedName name="_p6" localSheetId="3"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localSheetId="3"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localSheetId="3" hidden="1">{"TAB1",#N/A,TRUE,"GENERAL";"TAB2",#N/A,TRUE,"GENERAL";"TAB3",#N/A,TRUE,"GENERAL";"TAB4",#N/A,TRUE,"GENERAL";"TAB5",#N/A,TRUE,"GENERAL"}</definedName>
    <definedName name="_p8" hidden="1">{"TAB1",#N/A,TRUE,"GENERAL";"TAB2",#N/A,TRUE,"GENERAL";"TAB3",#N/A,TRUE,"GENERAL";"TAB4",#N/A,TRUE,"GENERAL";"TAB5",#N/A,TRUE,"GENERAL"}</definedName>
    <definedName name="_Pa1">#REF!</definedName>
    <definedName name="_Pa2">#REF!</definedName>
    <definedName name="_Pa3">#REF!</definedName>
    <definedName name="_Pa4">#REF!</definedName>
    <definedName name="_Parse_Out" hidden="1">#REF!</definedName>
    <definedName name="_PJ50" localSheetId="2">#REF!</definedName>
    <definedName name="_PJ50" localSheetId="3">#REF!</definedName>
    <definedName name="_PJ50">#REF!</definedName>
    <definedName name="_pj51" localSheetId="2">#REF!</definedName>
    <definedName name="_pj51" localSheetId="3">#REF!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 localSheetId="3">#REF!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localSheetId="3"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localSheetId="3"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 localSheetId="3">#REF!</definedName>
    <definedName name="_ref4">#REF!</definedName>
    <definedName name="_RET1">#REF!</definedName>
    <definedName name="_RET2">#REF!</definedName>
    <definedName name="_RET3">#REF!</definedName>
    <definedName name="_RET4">#REF!</definedName>
    <definedName name="_RET5">#REF!</definedName>
    <definedName name="_RET6">#REF!</definedName>
    <definedName name="_rtu6" localSheetId="2" hidden="1">{"via1",#N/A,TRUE,"general";"via2",#N/A,TRUE,"general";"via3",#N/A,TRUE,"general"}</definedName>
    <definedName name="_rtu6" localSheetId="3"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localSheetId="3"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localSheetId="3"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localSheetId="3"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localSheetId="3"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localSheetId="3"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localSheetId="3"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localSheetId="3" hidden="1">{"via1",#N/A,TRUE,"general";"via2",#N/A,TRUE,"general";"via3",#N/A,TRUE,"general"}</definedName>
    <definedName name="_s7" hidden="1">{"via1",#N/A,TRUE,"general";"via2",#N/A,TRUE,"general";"via3",#N/A,TRUE,"general"}</definedName>
    <definedName name="_SBC1">#REF!</definedName>
    <definedName name="_SBC3">#REF!</definedName>
    <definedName name="_SBC5">#REF!</definedName>
    <definedName name="_Sort" localSheetId="2" hidden="1">#REF!</definedName>
    <definedName name="_Sort" localSheetId="3" hidden="1">#REF!</definedName>
    <definedName name="_Sort" hidden="1">#REF!</definedName>
    <definedName name="_srn001" localSheetId="2">#REF!</definedName>
    <definedName name="_srn001" localSheetId="3">#REF!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localSheetId="3"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localSheetId="3"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localSheetId="3"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localSheetId="3"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localSheetId="3"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localSheetId="3"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localSheetId="3"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localSheetId="3"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localSheetId="3"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localSheetId="3"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localSheetId="3"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localSheetId="3"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localSheetId="3"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localSheetId="3"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localSheetId="3"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localSheetId="3"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localSheetId="3" hidden="1">{"TAB1",#N/A,TRUE,"GENERAL";"TAB2",#N/A,TRUE,"GENERAL";"TAB3",#N/A,TRUE,"GENERAL";"TAB4",#N/A,TRUE,"GENERAL";"TAB5",#N/A,TRUE,"GENERAL"}</definedName>
    <definedName name="_u9" hidden="1">{"TAB1",#N/A,TRUE,"GENERAL";"TAB2",#N/A,TRUE,"GENERAL";"TAB3",#N/A,TRUE,"GENERAL";"TAB4",#N/A,TRUE,"GENERAL";"TAB5",#N/A,TRUE,"GENERAL"}</definedName>
    <definedName name="_unj1" hidden="1">#REF!</definedName>
    <definedName name="_ur7" localSheetId="2" hidden="1">{"TAB1",#N/A,TRUE,"GENERAL";"TAB2",#N/A,TRUE,"GENERAL";"TAB3",#N/A,TRUE,"GENERAL";"TAB4",#N/A,TRUE,"GENERAL";"TAB5",#N/A,TRUE,"GENERAL"}</definedName>
    <definedName name="_ur7" localSheetId="3"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localSheetId="3"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localSheetId="3"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localSheetId="3"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localSheetId="3"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localSheetId="3"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localSheetId="3"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localSheetId="3"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localSheetId="3" hidden="1">{"TAB1",#N/A,TRUE,"GENERAL";"TAB2",#N/A,TRUE,"GENERAL";"TAB3",#N/A,TRUE,"GENERAL";"TAB4",#N/A,TRUE,"GENERAL";"TAB5",#N/A,TRUE,"GENERAL"}</definedName>
    <definedName name="_v9" hidden="1">{"TAB1",#N/A,TRUE,"GENERAL";"TAB2",#N/A,TRUE,"GENERAL";"TAB3",#N/A,TRUE,"GENERAL";"TAB4",#N/A,TRUE,"GENERAL";"TAB5",#N/A,TRUE,"GENERAL"}</definedName>
    <definedName name="_VEX1">#REF!</definedName>
    <definedName name="_VFA1">#REF!</definedName>
    <definedName name="_vfv4" localSheetId="2" hidden="1">{"via1",#N/A,TRUE,"general";"via2",#N/A,TRUE,"general";"via3",#N/A,TRUE,"general"}</definedName>
    <definedName name="_vfv4" localSheetId="3" hidden="1">{"via1",#N/A,TRUE,"general";"via2",#N/A,TRUE,"general";"via3",#N/A,TRUE,"general"}</definedName>
    <definedName name="_vfv4" hidden="1">{"via1",#N/A,TRUE,"general";"via2",#N/A,TRUE,"general";"via3",#N/A,TRUE,"general"}</definedName>
    <definedName name="_VIT1">#REF!</definedName>
    <definedName name="_VPR1">#REF!</definedName>
    <definedName name="_VPR2">#REF!</definedName>
    <definedName name="_VRP1">#REF!</definedName>
    <definedName name="_VSM1">#REF!</definedName>
    <definedName name="_x1" localSheetId="2" hidden="1">{"TAB1",#N/A,TRUE,"GENERAL";"TAB2",#N/A,TRUE,"GENERAL";"TAB3",#N/A,TRUE,"GENERAL";"TAB4",#N/A,TRUE,"GENERAL";"TAB5",#N/A,TRUE,"GENERAL"}</definedName>
    <definedName name="_x1" localSheetId="3"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localSheetId="3"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localSheetId="3"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localSheetId="3"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localSheetId="3"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localSheetId="3"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localSheetId="3"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localSheetId="3"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localSheetId="3"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localSheetId="3"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localSheetId="3"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localSheetId="3"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localSheetId="3"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localSheetId="3"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localSheetId="3"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localSheetId="3"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localSheetId="3"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localSheetId="3"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localSheetId="3"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localSheetId="3"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localSheetId="3"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localSheetId="3"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localSheetId="3" hidden="1">{"TAB1",#N/A,TRUE,"GENERAL";"TAB2",#N/A,TRUE,"GENERAL";"TAB3",#N/A,TRUE,"GENERAL";"TAB4",#N/A,TRUE,"GENERAL";"TAB5",#N/A,TRUE,"GENERAL"}</definedName>
    <definedName name="_z6" hidden="1">{"TAB1",#N/A,TRUE,"GENERAL";"TAB2",#N/A,TRUE,"GENERAL";"TAB3",#N/A,TRUE,"GENERAL";"TAB4",#N/A,TRUE,"GENERAL";"TAB5",#N/A,TRUE,"GENERAL"}</definedName>
    <definedName name="a" localSheetId="2">#REF!</definedName>
    <definedName name="a" localSheetId="3">#REF!</definedName>
    <definedName name="a">#REF!</definedName>
    <definedName name="A_1">#REF!</definedName>
    <definedName name="A_impresión_IM" localSheetId="2">#REF!</definedName>
    <definedName name="A_impresión_IM" localSheetId="3">#REF!</definedName>
    <definedName name="A_impresión_IM">#REF!</definedName>
    <definedName name="A18A200">#REF!</definedName>
    <definedName name="a2a" localSheetId="2" hidden="1">{"TAB1",#N/A,TRUE,"GENERAL";"TAB2",#N/A,TRUE,"GENERAL";"TAB3",#N/A,TRUE,"GENERAL";"TAB4",#N/A,TRUE,"GENERAL";"TAB5",#N/A,TRUE,"GENERAL"}</definedName>
    <definedName name="a2a" localSheetId="3" hidden="1">{"TAB1",#N/A,TRUE,"GENERAL";"TAB2",#N/A,TRUE,"GENERAL";"TAB3",#N/A,TRUE,"GENERAL";"TAB4",#N/A,TRUE,"GENERAL";"TAB5",#N/A,TRUE,"GENERAL"}</definedName>
    <definedName name="a2a" hidden="1">{"TAB1",#N/A,TRUE,"GENERAL";"TAB2",#N/A,TRUE,"GENERAL";"TAB3",#N/A,TRUE,"GENERAL";"TAB4",#N/A,TRUE,"GENERAL";"TAB5",#N/A,TRUE,"GENERAL"}</definedName>
    <definedName name="aa" localSheetId="2">'ANALISIS DE PRECIO UNITARIO '!ERR</definedName>
    <definedName name="aa" localSheetId="3">'APU (Contratista)'!ERR</definedName>
    <definedName name="aa">[0]!ERR</definedName>
    <definedName name="AAA" localSheetId="2">'ANALISIS DE PRECIO UNITARIO '!ERR</definedName>
    <definedName name="AAA" localSheetId="3">'APU (Contratista)'!ERR</definedName>
    <definedName name="AAA">[0]!ERR</definedName>
    <definedName name="aaaaaa">#REF!</definedName>
    <definedName name="aaaaas" localSheetId="2" hidden="1">{"TAB1",#N/A,TRUE,"GENERAL";"TAB2",#N/A,TRUE,"GENERAL";"TAB3",#N/A,TRUE,"GENERAL";"TAB4",#N/A,TRUE,"GENERAL";"TAB5",#N/A,TRUE,"GENERAL"}</definedName>
    <definedName name="aaaaas" localSheetId="3" hidden="1">{"TAB1",#N/A,TRUE,"GENERAL";"TAB2",#N/A,TRUE,"GENERAL";"TAB3",#N/A,TRUE,"GENERAL";"TAB4",#N/A,TRUE,"GENERAL";"TAB5",#N/A,TRUE,"GENERAL"}</definedName>
    <definedName name="aaaaas" hidden="1">{"TAB1",#N/A,TRUE,"GENERAL";"TAB2",#N/A,TRUE,"GENERAL";"TAB3",#N/A,TRUE,"GENERAL";"TAB4",#N/A,TRUE,"GENERAL";"TAB5",#N/A,TRUE,"GENERAL"}</definedName>
    <definedName name="AAC">#REF!</definedName>
    <definedName name="aas" localSheetId="2" hidden="1">{"TAB1",#N/A,TRUE,"GENERAL";"TAB2",#N/A,TRUE,"GENERAL";"TAB3",#N/A,TRUE,"GENERAL";"TAB4",#N/A,TRUE,"GENERAL";"TAB5",#N/A,TRUE,"GENERAL"}</definedName>
    <definedName name="aas" localSheetId="3"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 localSheetId="3">#REF!</definedName>
    <definedName name="abc">#REF!</definedName>
    <definedName name="ABCD" hidden="1">#REF!</definedName>
    <definedName name="ABCDE" hidden="1">#REF!</definedName>
    <definedName name="ABG">#REF!</definedName>
    <definedName name="absc1" localSheetId="1">#REF!</definedName>
    <definedName name="absc1">#REF!</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#REF!,#REF!,#REF!,#REF!</definedName>
    <definedName name="ad" localSheetId="2">#REF!</definedName>
    <definedName name="ad" localSheetId="3">#REF!</definedName>
    <definedName name="ad">#REF!</definedName>
    <definedName name="adasd">#REF!</definedName>
    <definedName name="ADFGSDB" localSheetId="2" hidden="1">{"via1",#N/A,TRUE,"general";"via2",#N/A,TRUE,"general";"via3",#N/A,TRUE,"general"}</definedName>
    <definedName name="ADFGSDB" localSheetId="3" hidden="1">{"via1",#N/A,TRUE,"general";"via2",#N/A,TRUE,"general";"via3",#N/A,TRUE,"general"}</definedName>
    <definedName name="ADFGSDB" hidden="1">{"via1",#N/A,TRUE,"general";"via2",#N/A,TRUE,"general";"via3",#N/A,TRUE,"general"}</definedName>
    <definedName name="ADM">#REF!</definedName>
    <definedName name="administrador">#REF!</definedName>
    <definedName name="ADMON">#REF!</definedName>
    <definedName name="ADMON1">#REF!</definedName>
    <definedName name="adoc1" localSheetId="1">#REF!</definedName>
    <definedName name="adoc1">#REF!</definedName>
    <definedName name="ADOC125" localSheetId="1">#REF!</definedName>
    <definedName name="ADOC125">#REF!</definedName>
    <definedName name="adoq" localSheetId="1">#REF!</definedName>
    <definedName name="adoq">#REF!</definedName>
    <definedName name="ADSAD" localSheetId="2" hidden="1">{"TAB1",#N/A,TRUE,"GENERAL";"TAB2",#N/A,TRUE,"GENERAL";"TAB3",#N/A,TRUE,"GENERAL";"TAB4",#N/A,TRUE,"GENERAL";"TAB5",#N/A,TRUE,"GENERAL"}</definedName>
    <definedName name="ADSAD" localSheetId="3"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localSheetId="3"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localSheetId="3"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localSheetId="3"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 localSheetId="3">#REF!</definedName>
    <definedName name="AIU">#REF!</definedName>
    <definedName name="AIU_01">#REF!</definedName>
    <definedName name="AIU_1">#REF!</definedName>
    <definedName name="AIU_2">#REF!</definedName>
    <definedName name="AjustDelAIU" localSheetId="2">#REF!</definedName>
    <definedName name="AjustDelAIU" localSheetId="3">#REF!</definedName>
    <definedName name="AjustDelAIU">#REF!</definedName>
    <definedName name="alam">#REF!</definedName>
    <definedName name="alc" localSheetId="1">#REF!</definedName>
    <definedName name="alc">#REF!</definedName>
    <definedName name="AlcanceProyecto">#REF!</definedName>
    <definedName name="ALM">#REF!</definedName>
    <definedName name="ALTO">#REF!</definedName>
    <definedName name="Amount">#REF!</definedName>
    <definedName name="ANCLAJE" localSheetId="2">#REF!</definedName>
    <definedName name="ANCLAJE" localSheetId="3">#REF!</definedName>
    <definedName name="ANCLAJE">#REF!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#REF!</definedName>
    <definedName name="anexo8">#REF!</definedName>
    <definedName name="anexo9">#REF!</definedName>
    <definedName name="anexů7">#REF!</definedName>
    <definedName name="AÑO">#REF!</definedName>
    <definedName name="AÑOWUIE">#REF!</definedName>
    <definedName name="Antic">#REF!</definedName>
    <definedName name="ANTICIPO">#REF!</definedName>
    <definedName name="apaiy">#REF!</definedName>
    <definedName name="APELLIDOS">#REF!</definedName>
    <definedName name="API">#REF!</definedName>
    <definedName name="APU" localSheetId="1">#REF!</definedName>
    <definedName name="APU">#REF!</definedName>
    <definedName name="APU_directos" localSheetId="2">#REF!</definedName>
    <definedName name="APU_directos" localSheetId="3">#REF!</definedName>
    <definedName name="APU_directos">#REF!</definedName>
    <definedName name="APU221.1" localSheetId="2">#REF!</definedName>
    <definedName name="APU221.1" localSheetId="3">#REF!</definedName>
    <definedName name="APU221.1">#REF!</definedName>
    <definedName name="APU221.2" localSheetId="2">#REF!</definedName>
    <definedName name="APU221.2" localSheetId="3">#REF!</definedName>
    <definedName name="APU221.2">#REF!</definedName>
    <definedName name="aq" localSheetId="2">'ANALISIS DE PRECIO UNITARIO '!ERR</definedName>
    <definedName name="aq" localSheetId="3">'APU (Contratista)'!ERR</definedName>
    <definedName name="aq">[0]!ERR</definedName>
    <definedName name="aqaq" localSheetId="2" hidden="1">{"TAB1",#N/A,TRUE,"GENERAL";"TAB2",#N/A,TRUE,"GENERAL";"TAB3",#N/A,TRUE,"GENERAL";"TAB4",#N/A,TRUE,"GENERAL";"TAB5",#N/A,TRUE,"GENERAL"}</definedName>
    <definedName name="aqaq" localSheetId="3"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'ANALISIS DE PRECIO UNITARIO '!$A$1:$K$795</definedName>
    <definedName name="_xlnm.Print_Area" localSheetId="3">'APU (Contratista)'!$A$1:$K$795</definedName>
    <definedName name="_xlnm.Print_Area" localSheetId="0">'PRESUPUESTO OFICIAL (Entidad)'!$A$1:$M$121</definedName>
    <definedName name="_xlnm.Print_Area" localSheetId="1">'PROPUESTA ECONOMICA(Proponente)'!$A$1:$M$122</definedName>
    <definedName name="_xlnm.Print_Area">#REF!</definedName>
    <definedName name="AreaLimpiar">#REF!,#REF!,#REF!,#REF!,#REF!,#REF!,#REF!,#REF!,#REF!,#REF!</definedName>
    <definedName name="Areatotal">#REF!</definedName>
    <definedName name="Aref">#REF!</definedName>
    <definedName name="armuve" localSheetId="2">'ANALISIS DE PRECIO UNITARIO '!ERR</definedName>
    <definedName name="armuve" localSheetId="3">'APU (Contratista)'!ERR</definedName>
    <definedName name="armuve">[0]!ERR</definedName>
    <definedName name="ARP">#REF!</definedName>
    <definedName name="ARS">#REF!</definedName>
    <definedName name="as" localSheetId="2">'ANALISIS DE PRECIO UNITARIO '!ERR</definedName>
    <definedName name="as" localSheetId="3">'APU (Contratista)'!ERR</definedName>
    <definedName name="as">[0]!ERR</definedName>
    <definedName name="ASB">#REF!</definedName>
    <definedName name="ASD" localSheetId="2" hidden="1">{"via1",#N/A,TRUE,"general";"via2",#N/A,TRUE,"general";"via3",#N/A,TRUE,"general"}</definedName>
    <definedName name="ASD" localSheetId="3"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localSheetId="3"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localSheetId="3"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localSheetId="3"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localSheetId="3" hidden="1">{"via1",#N/A,TRUE,"general";"via2",#N/A,TRUE,"general";"via3",#N/A,TRUE,"general"}</definedName>
    <definedName name="asdfa" hidden="1">{"via1",#N/A,TRUE,"general";"via2",#N/A,TRUE,"general";"via3",#N/A,TRUE,"general"}</definedName>
    <definedName name="ASDFGHJKLÑ" localSheetId="2">'ANALISIS DE PRECIO UNITARIO '!ERR</definedName>
    <definedName name="ASDFGHJKLÑ" localSheetId="3">'APU (Contratista)'!ERR</definedName>
    <definedName name="ASDFGHJKLÑ">[0]!ERR</definedName>
    <definedName name="asfasd" localSheetId="2" hidden="1">{"via1",#N/A,TRUE,"general";"via2",#N/A,TRUE,"general";"via3",#N/A,TRUE,"general"}</definedName>
    <definedName name="asfasd" localSheetId="3"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localSheetId="3"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localSheetId="3"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localSheetId="3"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localSheetId="3" hidden="1">{"TAB1",#N/A,TRUE,"GENERAL";"TAB2",#N/A,TRUE,"GENERAL";"TAB3",#N/A,TRUE,"GENERAL";"TAB4",#N/A,TRUE,"GENERAL";"TAB5",#N/A,TRUE,"GENERAL"}</definedName>
    <definedName name="asojkdr" hidden="1">{"TAB1",#N/A,TRUE,"GENERAL";"TAB2",#N/A,TRUE,"GENERAL";"TAB3",#N/A,TRUE,"GENERAL";"TAB4",#N/A,TRUE,"GENERAL";"TAB5",#N/A,TRUE,"GENERAL"}</definedName>
    <definedName name="Atp">#REF!</definedName>
    <definedName name="_xlnm.Auto_Open" localSheetId="3">MODULO10.auto_abrir</definedName>
    <definedName name="_xlnm.Auto_Open" localSheetId="1">MODULO10.auto_abrir</definedName>
    <definedName name="_xlnm.Auto_Open">MODULO10.auto_abrir</definedName>
    <definedName name="auto1" localSheetId="2">#REF!</definedName>
    <definedName name="auto1" localSheetId="3">#REF!</definedName>
    <definedName name="auto1">#REF!</definedName>
    <definedName name="auto123" localSheetId="2">#REF!</definedName>
    <definedName name="auto123" localSheetId="3">#REF!</definedName>
    <definedName name="auto123">#REF!</definedName>
    <definedName name="auto2" localSheetId="2">#REF!</definedName>
    <definedName name="auto2" localSheetId="3">#REF!</definedName>
    <definedName name="auto2">#REF!</definedName>
    <definedName name="AUTOMOTOR">#REF!</definedName>
    <definedName name="AUTOMOTOR1">#REF!</definedName>
    <definedName name="AuxAlim">#REF!</definedName>
    <definedName name="auxalimentacion">#REF!</definedName>
    <definedName name="AuxCom">#REF!</definedName>
    <definedName name="auxcomisariato">#REF!</definedName>
    <definedName name="AuxDot">#REF!</definedName>
    <definedName name="auxdotacion">#REF!</definedName>
    <definedName name="AuxHab">#REF!</definedName>
    <definedName name="auxhabi">#REF!</definedName>
    <definedName name="auxhabitacion">#REF!</definedName>
    <definedName name="auxtransporte">#REF!</definedName>
    <definedName name="Avance_por_item">#REF!,#REF!,#REF!,#REF!,#REF!,#REF!,#REF!,#REF!,#REF!,#REF!,#REF!,#REF!,#REF!,#REF!,#REF!,#REF!,#REF!,#REF!</definedName>
    <definedName name="Avances_Totales">#REF!,#REF!,#REF!,#REF!,#REF!,#REF!,#REF!,#REF!,#REF!,#REF!,#REF!,#REF!,#REF!,#REF!,#REF!,#REF!,#REF!,#REF!</definedName>
    <definedName name="AW" localSheetId="2">#REF!</definedName>
    <definedName name="AW" localSheetId="3">#REF!</definedName>
    <definedName name="AW">#REF!</definedName>
    <definedName name="azaz" localSheetId="2" hidden="1">{"TAB1",#N/A,TRUE,"GENERAL";"TAB2",#N/A,TRUE,"GENERAL";"TAB3",#N/A,TRUE,"GENERAL";"TAB4",#N/A,TRUE,"GENERAL";"TAB5",#N/A,TRUE,"GENERAL"}</definedName>
    <definedName name="azaz" localSheetId="3"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localSheetId="3" hidden="1">{"via1",#N/A,TRUE,"general";"via2",#N/A,TRUE,"general";"via3",#N/A,TRUE,"general"}</definedName>
    <definedName name="B" hidden="1">{"via1",#N/A,TRUE,"general";"via2",#N/A,TRUE,"general";"via3",#N/A,TRUE,"general"}</definedName>
    <definedName name="Bajo_L">#REF!</definedName>
    <definedName name="bASE" localSheetId="2">#REF!</definedName>
    <definedName name="bASE" localSheetId="3">#REF!</definedName>
    <definedName name="Base">#REF!</definedName>
    <definedName name="Base_datos_IM">#REF!</definedName>
    <definedName name="base1">#REF!</definedName>
    <definedName name="base2">#REF!</definedName>
    <definedName name="basedatos">#REF!</definedName>
    <definedName name="_xlnm.Database" localSheetId="2">#REF!</definedName>
    <definedName name="_xlnm.Database" localSheetId="3">#REF!</definedName>
    <definedName name="_xlnm.Database">#REF!</definedName>
    <definedName name="BaseDeDatos1">#REF!</definedName>
    <definedName name="basep">#REF!</definedName>
    <definedName name="Basica_Centro_costo_2001">#REF!</definedName>
    <definedName name="Basica_Facturacion_2001">#REF!</definedName>
    <definedName name="Basica_Reserva_2001">#REF!</definedName>
    <definedName name="Básico">#REF!</definedName>
    <definedName name="BB" localSheetId="2">'ANALISIS DE PRECIO UNITARIO '!ERR</definedName>
    <definedName name="BB" localSheetId="3">'APU (Contratista)'!ERR</definedName>
    <definedName name="BB">[0]!ERR</definedName>
    <definedName name="bbbbbb" localSheetId="2" hidden="1">{"via1",#N/A,TRUE,"general";"via2",#N/A,TRUE,"general";"via3",#N/A,TRUE,"general"}</definedName>
    <definedName name="bbbbbb" localSheetId="3"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localSheetId="3"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localSheetId="3"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localSheetId="3"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localSheetId="3"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localSheetId="3"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localSheetId="3"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localSheetId="3"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localSheetId="3"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localSheetId="3"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localSheetId="3"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localSheetId="3"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#REF!</definedName>
    <definedName name="blEjecutadoPorcen">#REF!</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#REF!</definedName>
    <definedName name="blReferenciaInforme">#REF!</definedName>
    <definedName name="bn" localSheetId="2">#REF!</definedName>
    <definedName name="bn" localSheetId="3">#REF!</definedName>
    <definedName name="bn">#REF!</definedName>
    <definedName name="Bombas">#REF!</definedName>
    <definedName name="BONO">#REF!</definedName>
    <definedName name="BORDER1">#REF!</definedName>
    <definedName name="BORDET">#REF!</definedName>
    <definedName name="BORSHE">#REF!</definedName>
    <definedName name="BORSUM">#REF!</definedName>
    <definedName name="boxes">#REF!</definedName>
    <definedName name="BQ">#REF!</definedName>
    <definedName name="br" localSheetId="2" hidden="1">{"TAB1",#N/A,TRUE,"GENERAL";"TAB2",#N/A,TRUE,"GENERAL";"TAB3",#N/A,TRUE,"GENERAL";"TAB4",#N/A,TRUE,"GENERAL";"TAB5",#N/A,TRUE,"GENERAL"}</definedName>
    <definedName name="br" localSheetId="3"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localSheetId="3"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localSheetId="3" hidden="1">{"TAB1",#N/A,TRUE,"GENERAL";"TAB2",#N/A,TRUE,"GENERAL";"TAB3",#N/A,TRUE,"GENERAL";"TAB4",#N/A,TRUE,"GENERAL";"TAB5",#N/A,TRUE,"GENERAL"}</definedName>
    <definedName name="bspoi" hidden="1">{"TAB1",#N/A,TRUE,"GENERAL";"TAB2",#N/A,TRUE,"GENERAL";"TAB3",#N/A,TRUE,"GENERAL";"TAB4",#N/A,TRUE,"GENERAL";"TAB5",#N/A,TRUE,"GENERAL"}</definedName>
    <definedName name="BSW">#REF!</definedName>
    <definedName name="bt" localSheetId="2" hidden="1">{"via1",#N/A,TRUE,"general";"via2",#N/A,TRUE,"general";"via3",#N/A,TRUE,"general"}</definedName>
    <definedName name="bt" localSheetId="3"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localSheetId="3" hidden="1">{"TAB1",#N/A,TRUE,"GENERAL";"TAB2",#N/A,TRUE,"GENERAL";"TAB3",#N/A,TRUE,"GENERAL";"TAB4",#N/A,TRUE,"GENERAL";"TAB5",#N/A,TRUE,"GENERAL"}</definedName>
    <definedName name="BTYJHTR" hidden="1">{"TAB1",#N/A,TRUE,"GENERAL";"TAB2",#N/A,TRUE,"GENERAL";"TAB3",#N/A,TRUE,"GENERAL";"TAB4",#N/A,TRUE,"GENERAL";"TAB5",#N/A,TRUE,"GENERAL"}</definedName>
    <definedName name="BuiltIn_Print_Area">#REF!</definedName>
    <definedName name="BuiltIn_Print_Area___0">#REF!</definedName>
    <definedName name="bvbc" localSheetId="2" hidden="1">{"TAB1",#N/A,TRUE,"GENERAL";"TAB2",#N/A,TRUE,"GENERAL";"TAB3",#N/A,TRUE,"GENERAL";"TAB4",#N/A,TRUE,"GENERAL";"TAB5",#N/A,TRUE,"GENERAL"}</definedName>
    <definedName name="bvbc" localSheetId="3"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localSheetId="3"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localSheetId="3"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localSheetId="3" hidden="1">{"via1",#N/A,TRUE,"general";"via2",#N/A,TRUE,"general";"via3",#N/A,TRUE,"general"}</definedName>
    <definedName name="by" hidden="1">{"via1",#N/A,TRUE,"general";"via2",#N/A,TRUE,"general";"via3",#N/A,TRUE,"general"}</definedName>
    <definedName name="C._C.">#REF!</definedName>
    <definedName name="C_" localSheetId="2">#REF!</definedName>
    <definedName name="C_" localSheetId="3">#REF!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 localSheetId="3">#REF!</definedName>
    <definedName name="CANT">#REF!</definedName>
    <definedName name="cantidad">#REF!,#REF!,#REF!,#REF!,#REF!,#REF!,#REF!,#REF!,#REF!,#REF!,#REF!,#REF!,#REF!,#REF!,#REF!,#REF!</definedName>
    <definedName name="cap" localSheetId="2">#REF!</definedName>
    <definedName name="cap" localSheetId="3">#REF!</definedName>
    <definedName name="CAP">#REF!</definedName>
    <definedName name="CAPAC._HSE">#REF!</definedName>
    <definedName name="CARGA">#REF!</definedName>
    <definedName name="CARGOS">#REF!</definedName>
    <definedName name="carlos" localSheetId="3">MODULO10.auto_abrir</definedName>
    <definedName name="carlos" localSheetId="1">MODULO10.auto_abrir</definedName>
    <definedName name="carlos">MODULO10.auto_abrir</definedName>
    <definedName name="CBLES">#REF!</definedName>
    <definedName name="CBLES1">#REF!</definedName>
    <definedName name="CBRDISEÑO">#REF!</definedName>
    <definedName name="CBWorkbookPriority" hidden="1">-1602700874</definedName>
    <definedName name="CC">#REF!</definedName>
    <definedName name="ccccc" localSheetId="2" hidden="1">{"TAB1",#N/A,TRUE,"GENERAL";"TAB2",#N/A,TRUE,"GENERAL";"TAB3",#N/A,TRUE,"GENERAL";"TAB4",#N/A,TRUE,"GENERAL";"TAB5",#N/A,TRUE,"GENERAL"}</definedName>
    <definedName name="ccccc" localSheetId="3" hidden="1">{"TAB1",#N/A,TRUE,"GENERAL";"TAB2",#N/A,TRUE,"GENERAL";"TAB3",#N/A,TRUE,"GENERAL";"TAB4",#N/A,TRUE,"GENERAL";"TAB5",#N/A,TRUE,"GENERAL"}</definedName>
    <definedName name="ccccc" hidden="1">{"TAB1",#N/A,TRUE,"GENERAL";"TAB2",#N/A,TRUE,"GENERAL";"TAB3",#N/A,TRUE,"GENERAL";"TAB4",#N/A,TRUE,"GENERAL";"TAB5",#N/A,TRUE,"GENERAL"}</definedName>
    <definedName name="CCCCCC" localSheetId="2">#REF!</definedName>
    <definedName name="CCCCCC" localSheetId="3">#REF!</definedName>
    <definedName name="CCCCCC">#REF!</definedName>
    <definedName name="CCT">#REF!</definedName>
    <definedName name="ccto210" localSheetId="2">#REF!</definedName>
    <definedName name="ccto210" localSheetId="3">#REF!</definedName>
    <definedName name="ccto210">#REF!</definedName>
    <definedName name="cd">#REF!</definedName>
    <definedName name="cdcdc" localSheetId="2" hidden="1">{"via1",#N/A,TRUE,"general";"via2",#N/A,TRUE,"general";"via3",#N/A,TRUE,"general"}</definedName>
    <definedName name="cdcdc" localSheetId="3" hidden="1">{"via1",#N/A,TRUE,"general";"via2",#N/A,TRUE,"general";"via3",#N/A,TRUE,"general"}</definedName>
    <definedName name="cdcdc" hidden="1">{"via1",#N/A,TRUE,"general";"via2",#N/A,TRUE,"general";"via3",#N/A,TRUE,"general"}</definedName>
    <definedName name="CDctrl">#REF!</definedName>
    <definedName name="CDE">#REF!</definedName>
    <definedName name="cdfgrtfd" hidden="1">#REF!</definedName>
    <definedName name="ceerf" localSheetId="2" hidden="1">{"TAB1",#N/A,TRUE,"GENERAL";"TAB2",#N/A,TRUE,"GENERAL";"TAB3",#N/A,TRUE,"GENERAL";"TAB4",#N/A,TRUE,"GENERAL";"TAB5",#N/A,TRUE,"GENERAL"}</definedName>
    <definedName name="ceerf" localSheetId="3" hidden="1">{"TAB1",#N/A,TRUE,"GENERAL";"TAB2",#N/A,TRUE,"GENERAL";"TAB3",#N/A,TRUE,"GENERAL";"TAB4",#N/A,TRUE,"GENERAL";"TAB5",#N/A,TRUE,"GENERAL"}</definedName>
    <definedName name="ceerf" hidden="1">{"TAB1",#N/A,TRUE,"GENERAL";"TAB2",#N/A,TRUE,"GENERAL";"TAB3",#N/A,TRUE,"GENERAL";"TAB4",#N/A,TRUE,"GENERAL";"TAB5",#N/A,TRUE,"GENERAL"}</definedName>
    <definedName name="CEMENTO" localSheetId="2">#REF!</definedName>
    <definedName name="CEMENTO" localSheetId="3">#REF!</definedName>
    <definedName name="CEMENTO">#REF!</definedName>
    <definedName name="CGDI01">#REF!</definedName>
    <definedName name="CGDI02">#REF!</definedName>
    <definedName name="CGDI03">#REF!</definedName>
    <definedName name="CGDI04">#REF!</definedName>
    <definedName name="CGDI05">#REF!</definedName>
    <definedName name="CGDI06">#REF!</definedName>
    <definedName name="CGDI07">#REF!</definedName>
    <definedName name="CGDI08">#REF!</definedName>
    <definedName name="CGEX01">#REF!</definedName>
    <definedName name="CGEX02">#REF!</definedName>
    <definedName name="CGEX031">#REF!</definedName>
    <definedName name="CGEX04">#REF!</definedName>
    <definedName name="CGFI011">#REF!</definedName>
    <definedName name="CGFI012">#REF!</definedName>
    <definedName name="CGFI021">#REF!</definedName>
    <definedName name="CGFI022">#REF!</definedName>
    <definedName name="CGFI023">#REF!</definedName>
    <definedName name="CGFI024">#REF!</definedName>
    <definedName name="CGFI031">#REF!</definedName>
    <definedName name="CGFI032">#REF!</definedName>
    <definedName name="CGFI0331">#REF!</definedName>
    <definedName name="CGFI0332">#REF!</definedName>
    <definedName name="CGFI0333">#REF!</definedName>
    <definedName name="CGFI0334">#REF!</definedName>
    <definedName name="CGFI0335">#REF!</definedName>
    <definedName name="CGFI0341">#REF!</definedName>
    <definedName name="CGFI0343">#REF!</definedName>
    <definedName name="CGFI0344">#REF!</definedName>
    <definedName name="CGPR01">#REF!</definedName>
    <definedName name="CGPR021">#REF!</definedName>
    <definedName name="CGPR022">#REF!</definedName>
    <definedName name="CGPR023">#REF!</definedName>
    <definedName name="CGPR024">#REF!</definedName>
    <definedName name="CGPR031">#REF!</definedName>
    <definedName name="CGPR032">#REF!</definedName>
    <definedName name="CGPR0331">#REF!</definedName>
    <definedName name="CGPR0332">#REF!</definedName>
    <definedName name="CGPR0333">#REF!</definedName>
    <definedName name="CGPR041">#REF!</definedName>
    <definedName name="CGPR042">#REF!</definedName>
    <definedName name="CGPR043">#REF!</definedName>
    <definedName name="CGPR051">#REF!</definedName>
    <definedName name="CGPR052">#REF!</definedName>
    <definedName name="CGPR0531">#REF!</definedName>
    <definedName name="CGPR0532">#REF!</definedName>
    <definedName name="CGPR0533">#REF!</definedName>
    <definedName name="CGPR0534">#REF!</definedName>
    <definedName name="CGPR0541">#REF!</definedName>
    <definedName name="CGPR0542">#REF!</definedName>
    <definedName name="CGPR0543">#REF!</definedName>
    <definedName name="CGPR061">#REF!</definedName>
    <definedName name="CGPR062">#REF!</definedName>
    <definedName name="CGPR0621">#REF!</definedName>
    <definedName name="CGPR0622">#REF!</definedName>
    <definedName name="CGPR0631">#REF!</definedName>
    <definedName name="CGPR0632">#REF!</definedName>
    <definedName name="CGPR0633">#REF!</definedName>
    <definedName name="CGPR0641">#REF!</definedName>
    <definedName name="CGPR0642">#REF!</definedName>
    <definedName name="CGPR0643">#REF!</definedName>
    <definedName name="CGRF01">#REF!</definedName>
    <definedName name="CGRF02">#REF!</definedName>
    <definedName name="CGRF031">#REF!</definedName>
    <definedName name="CGRF032">#REF!</definedName>
    <definedName name="CGRF0331">#REF!</definedName>
    <definedName name="CGRF0332">#REF!</definedName>
    <definedName name="CGRF0333">#REF!</definedName>
    <definedName name="CGRF0334">#REF!</definedName>
    <definedName name="CGRF0335">#REF!</definedName>
    <definedName name="CGRF0336">#REF!</definedName>
    <definedName name="CGRF0337">#REF!</definedName>
    <definedName name="CGRF0338">#REF!</definedName>
    <definedName name="CGRF0341">#REF!</definedName>
    <definedName name="CGRF0342">#REF!</definedName>
    <definedName name="CGRF0343">#REF!</definedName>
    <definedName name="CGRF041">#REF!</definedName>
    <definedName name="CGRF042">#REF!</definedName>
    <definedName name="CGRF0431">#REF!</definedName>
    <definedName name="CGRF0432">#REF!</definedName>
    <definedName name="CGRF0433">#REF!</definedName>
    <definedName name="CGRF0441">#REF!</definedName>
    <definedName name="CGRF0442">#REF!</definedName>
    <definedName name="CGRF0443">#REF!</definedName>
    <definedName name="CGSM01">#REF!</definedName>
    <definedName name="CGSM02">#REF!</definedName>
    <definedName name="CGSM03">#REF!</definedName>
    <definedName name="CGSM04">#REF!</definedName>
    <definedName name="CGSM05">#REF!</definedName>
    <definedName name="CGSO011">#REF!</definedName>
    <definedName name="CGSO012">#REF!</definedName>
    <definedName name="CGSO013">#REF!</definedName>
    <definedName name="CGSO014">#REF!</definedName>
    <definedName name="CGSO02">#REF!</definedName>
    <definedName name="CGSO031">#REF!</definedName>
    <definedName name="CGSO032">#REF!</definedName>
    <definedName name="CGSO033">#REF!</definedName>
    <definedName name="CGSO034">#REF!</definedName>
    <definedName name="CGSO041">#REF!</definedName>
    <definedName name="CGSO042">#REF!</definedName>
    <definedName name="CGSO043">#REF!</definedName>
    <definedName name="CGSO044">#REF!</definedName>
    <definedName name="CGSO051">#REF!</definedName>
    <definedName name="CGSO052">#REF!</definedName>
    <definedName name="CGSO053">#REF!</definedName>
    <definedName name="CGSO054">#REF!</definedName>
    <definedName name="CGSO055">#REF!</definedName>
    <definedName name="CGSO061">#REF!</definedName>
    <definedName name="CGSO062">#REF!</definedName>
    <definedName name="CGSO063">#REF!</definedName>
    <definedName name="CGSO064">#REF!</definedName>
    <definedName name="CGTR011">#REF!</definedName>
    <definedName name="CGTR012">#REF!</definedName>
    <definedName name="CGTR021">#REF!</definedName>
    <definedName name="CGTR022">#REF!</definedName>
    <definedName name="CGTR023">#REF!</definedName>
    <definedName name="CGTR031">#REF!</definedName>
    <definedName name="CGTR032">#REF!</definedName>
    <definedName name="CGTR033">#REF!</definedName>
    <definedName name="CGTR034">#REF!</definedName>
    <definedName name="CGTR035">#REF!</definedName>
    <definedName name="CGTR036">#REF!</definedName>
    <definedName name="CGTR037">#REF!</definedName>
    <definedName name="CGTR038">#REF!</definedName>
    <definedName name="CGTR039">#REF!</definedName>
    <definedName name="CGTR041">#REF!</definedName>
    <definedName name="CGTR042">#REF!</definedName>
    <definedName name="CGTR043">#REF!</definedName>
    <definedName name="CGTR044">#REF!</definedName>
    <definedName name="CGTR051">#REF!</definedName>
    <definedName name="Ch">#REF!</definedName>
    <definedName name="CHK_PU">#REF!</definedName>
    <definedName name="CHP">#REF!</definedName>
    <definedName name="CISNEROS">#REF!</definedName>
    <definedName name="cjsa" hidden="1">#REF!</definedName>
    <definedName name="CL">#REF!</definedName>
    <definedName name="cmf">#REF!</definedName>
    <definedName name="CMIBLE">#REF!</definedName>
    <definedName name="CMIBLE1">#REF!</definedName>
    <definedName name="Cod">#REF!</definedName>
    <definedName name="CodActEco">#REF!</definedName>
    <definedName name="codigo">#REF!,#REF!</definedName>
    <definedName name="CodigoInversion">#REF!</definedName>
    <definedName name="CodigoProyecto">#REF!</definedName>
    <definedName name="Codigos">#REF!</definedName>
    <definedName name="CODOS">#REF!</definedName>
    <definedName name="cogvsiruj">#REF!</definedName>
    <definedName name="COLON">#REF!</definedName>
    <definedName name="ColTap">#REF!</definedName>
    <definedName name="Com">#REF!</definedName>
    <definedName name="COMIDA">#REF!</definedName>
    <definedName name="Compresores">#REF!</definedName>
    <definedName name="ConseqCat">0</definedName>
    <definedName name="ConseqForMitRisk">3</definedName>
    <definedName name="CONT">#REF!</definedName>
    <definedName name="Contratante">#REF!</definedName>
    <definedName name="CONTRATO">#REF!</definedName>
    <definedName name="COPIA" localSheetId="2">'ANALISIS DE PRECIO UNITARIO '!ERR</definedName>
    <definedName name="COPIA" localSheetId="3">'APU (Contratista)'!ERR</definedName>
    <definedName name="COPIA">[0]!ERR</definedName>
    <definedName name="COPIA1">#REF!</definedName>
    <definedName name="COPIA2">#REF!</definedName>
    <definedName name="copiao4" localSheetId="2">'ANALISIS DE PRECIO UNITARIO '!ERR</definedName>
    <definedName name="copiao4" localSheetId="3">'APU (Contratista)'!ERR</definedName>
    <definedName name="copiao4">[0]!ERR</definedName>
    <definedName name="corri" localSheetId="2">'ANALISIS DE PRECIO UNITARIO '!ERR</definedName>
    <definedName name="corri" localSheetId="3">'APU (Contratista)'!ERR</definedName>
    <definedName name="corri">[0]!ERR</definedName>
    <definedName name="COSTO_FRENTE">#REF!</definedName>
    <definedName name="costo2" hidden="1">#REF!</definedName>
    <definedName name="COSTODIRECTO" localSheetId="2">#REF!</definedName>
    <definedName name="COSTODIRECTO" localSheetId="3">#REF!</definedName>
    <definedName name="COSTODIRECTO">#REF!</definedName>
    <definedName name="COSTOS">#REF!</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#REF!</definedName>
    <definedName name="Criterios_IM">#REF!</definedName>
    <definedName name="Criticidad">#REF!</definedName>
    <definedName name="cs">#REF!</definedName>
    <definedName name="CS_AVG_SIZE">#REF!</definedName>
    <definedName name="CS_WELDING">#REF!</definedName>
    <definedName name="CTA" localSheetId="2">#REF!</definedName>
    <definedName name="CTA" localSheetId="3">#REF!</definedName>
    <definedName name="CTA">#REF!</definedName>
    <definedName name="CTE">#REF!</definedName>
    <definedName name="CTR">#REF!</definedName>
    <definedName name="CTRPAG">#REF!</definedName>
    <definedName name="CUAL" localSheetId="2">'ANALISIS DE PRECIO UNITARIO '!ERR</definedName>
    <definedName name="CUAL" localSheetId="3">'APU (Contratista)'!ERR</definedName>
    <definedName name="CUAL">[0]!ERR</definedName>
    <definedName name="CUBS" localSheetId="2">#REF!</definedName>
    <definedName name="CUBS" localSheetId="3">#REF!</definedName>
    <definedName name="CUBS">#REF!</definedName>
    <definedName name="CUNET" localSheetId="2" hidden="1">{"via1",#N/A,TRUE,"general";"via2",#N/A,TRUE,"general";"via3",#N/A,TRUE,"general"}</definedName>
    <definedName name="CUNET" localSheetId="3" hidden="1">{"via1",#N/A,TRUE,"general";"via2",#N/A,TRUE,"general";"via3",#N/A,TRUE,"general"}</definedName>
    <definedName name="CUNET" hidden="1">{"via1",#N/A,TRUE,"general";"via2",#N/A,TRUE,"general";"via3",#N/A,TRUE,"general"}</definedName>
    <definedName name="Customize" localSheetId="1">#REF!</definedName>
    <definedName name="Customize">#REF!</definedName>
    <definedName name="cv" localSheetId="2">#REF!</definedName>
    <definedName name="cv" localSheetId="3">#REF!</definedName>
    <definedName name="cv">#REF!</definedName>
    <definedName name="CVa">#REF!</definedName>
    <definedName name="cvbcvbf" hidden="1">{#N/A,#N/A,TRUE,"INGENIERIA";#N/A,#N/A,TRUE,"COMPRAS";#N/A,#N/A,TRUE,"DIRECCION";#N/A,#N/A,TRUE,"RESUMEN"}</definedName>
    <definedName name="cvfvd" localSheetId="2" hidden="1">{"via1",#N/A,TRUE,"general";"via2",#N/A,TRUE,"general";"via3",#N/A,TRUE,"general"}</definedName>
    <definedName name="cvfvd" localSheetId="3"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localSheetId="3"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localSheetId="3"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localSheetId="3"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#REF!</definedName>
    <definedName name="dario" localSheetId="3">#REF!</definedName>
    <definedName name="dario">#REF!</definedName>
    <definedName name="DASD" localSheetId="2" hidden="1">{"TAB1",#N/A,TRUE,"GENERAL";"TAB2",#N/A,TRUE,"GENERAL";"TAB3",#N/A,TRUE,"GENERAL";"TAB4",#N/A,TRUE,"GENERAL";"TAB5",#N/A,TRUE,"GENERAL"}</definedName>
    <definedName name="DASD" localSheetId="3"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#REF!</definedName>
    <definedName name="DATO1">#REF!</definedName>
    <definedName name="DATOS" localSheetId="2">#REF!</definedName>
    <definedName name="DATOS" localSheetId="3">#REF!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localSheetId="3"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 localSheetId="3">#REF!</definedName>
    <definedName name="Dbgcm">#REF!</definedName>
    <definedName name="dc">#REF!</definedName>
    <definedName name="Dcacm" localSheetId="2">#REF!</definedName>
    <definedName name="Dcacm" localSheetId="3">#REF!</definedName>
    <definedName name="Dcacm">#REF!</definedName>
    <definedName name="DCI">#REF!</definedName>
    <definedName name="DCI1_1">#REF!</definedName>
    <definedName name="DCI1_1_1">#REF!</definedName>
    <definedName name="DCI1_1_2">#REF!</definedName>
    <definedName name="DCI1_1_3">#REF!</definedName>
    <definedName name="DCI1_1_4">#REF!</definedName>
    <definedName name="DCI1_2">#REF!</definedName>
    <definedName name="DCI1_3">#REF!</definedName>
    <definedName name="DCI1_4">#REF!</definedName>
    <definedName name="DCorriente">#REF!</definedName>
    <definedName name="Dcorriente1">#REF!</definedName>
    <definedName name="DCSDCTV" localSheetId="2" hidden="1">{"via1",#N/A,TRUE,"general";"via2",#N/A,TRUE,"general";"via3",#N/A,TRUE,"general"}</definedName>
    <definedName name="DCSDCTV" localSheetId="3" hidden="1">{"via1",#N/A,TRUE,"general";"via2",#N/A,TRUE,"general";"via3",#N/A,TRUE,"general"}</definedName>
    <definedName name="DCSDCTV" hidden="1">{"via1",#N/A,TRUE,"general";"via2",#N/A,TRUE,"general";"via3",#N/A,TRUE,"general"}</definedName>
    <definedName name="dd" localSheetId="2">#REF!</definedName>
    <definedName name="dd" localSheetId="3">#REF!</definedName>
    <definedName name="dd">#REF!</definedName>
    <definedName name="ddd" localSheetId="2" hidden="1">{"via1",#N/A,TRUE,"general";"via2",#N/A,TRUE,"general";"via3",#N/A,TRUE,"general"}</definedName>
    <definedName name="ddd" localSheetId="3"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localSheetId="3"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localSheetId="3"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localSheetId="3"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localSheetId="3" hidden="1">{"TAB1",#N/A,TRUE,"GENERAL";"TAB2",#N/A,TRUE,"GENERAL";"TAB3",#N/A,TRUE,"GENERAL";"TAB4",#N/A,TRUE,"GENERAL";"TAB5",#N/A,TRUE,"GENERAL"}</definedName>
    <definedName name="DDGSDP" hidden="1">{"TAB1",#N/A,TRUE,"GENERAL";"TAB2",#N/A,TRUE,"GENERAL";"TAB3",#N/A,TRUE,"GENERAL";"TAB4",#N/A,TRUE,"GENERAL";"TAB5",#N/A,TRUE,"GENERAL"}</definedName>
    <definedName name="DDS">#REF!</definedName>
    <definedName name="DDS1_1">#REF!</definedName>
    <definedName name="DDS1_1_1">#REF!</definedName>
    <definedName name="deded" localSheetId="2" hidden="1">{"TAB1",#N/A,TRUE,"GENERAL";"TAB2",#N/A,TRUE,"GENERAL";"TAB3",#N/A,TRUE,"GENERAL";"TAB4",#N/A,TRUE,"GENERAL";"TAB5",#N/A,TRUE,"GENERAL"}</definedName>
    <definedName name="deded" localSheetId="3"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localSheetId="3" hidden="1">{"via1",#N/A,TRUE,"general";"via2",#N/A,TRUE,"general";"via3",#N/A,TRUE,"general"}</definedName>
    <definedName name="defd" hidden="1">{"via1",#N/A,TRUE,"general";"via2",#N/A,TRUE,"general";"via3",#N/A,TRUE,"general"}</definedName>
    <definedName name="demanto" localSheetId="2">#REF!</definedName>
    <definedName name="demanto" localSheetId="3">#REF!</definedName>
    <definedName name="demanto">#REF!</definedName>
    <definedName name="DEMOLICIÓN">#REF!</definedName>
    <definedName name="DEP_VPR_GRM">#REF!</definedName>
    <definedName name="DEP_VPR_GRN">#REF!</definedName>
    <definedName name="DEP_VPR_GRS">#REF!</definedName>
    <definedName name="DEP_VPR_GTP">#REF!</definedName>
    <definedName name="DEP_VPR_NA">#REF!</definedName>
    <definedName name="DEPEND">#REF!</definedName>
    <definedName name="DEPENDENCIA">#REF!</definedName>
    <definedName name="DEPENDENCIAS">#REF!</definedName>
    <definedName name="DERFE">#REF!</definedName>
    <definedName name="desarrolladas">#REF!,#REF!,#REF!,#REF!</definedName>
    <definedName name="DESCUNMI">#REF!</definedName>
    <definedName name="DEST_ART">#REF!</definedName>
    <definedName name="DESTCOD">#REF!</definedName>
    <definedName name="DESTFG">#REF!</definedName>
    <definedName name="DESTQTY">#REF!</definedName>
    <definedName name="DETAIL">#REF!</definedName>
    <definedName name="Detalle_Reserva">#REF!</definedName>
    <definedName name="DEX" localSheetId="2">#REF!</definedName>
    <definedName name="DEX" localSheetId="3">#REF!</definedName>
    <definedName name="DEX">#REF!</definedName>
    <definedName name="DF">#REF!</definedName>
    <definedName name="dfa" localSheetId="2" hidden="1">{"TAB1",#N/A,TRUE,"GENERAL";"TAB2",#N/A,TRUE,"GENERAL";"TAB3",#N/A,TRUE,"GENERAL";"TAB4",#N/A,TRUE,"GENERAL";"TAB5",#N/A,TRUE,"GENERAL"}</definedName>
    <definedName name="dfa" localSheetId="3"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localSheetId="3"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localSheetId="3"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localSheetId="3"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localSheetId="3"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localSheetId="3"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localSheetId="3"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localSheetId="3"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localSheetId="3"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localSheetId="3"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localSheetId="3"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localSheetId="3"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localSheetId="3"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localSheetId="3"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localSheetId="3"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localSheetId="3"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localSheetId="3"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localSheetId="3"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localSheetId="3" hidden="1">{"via1",#N/A,TRUE,"general";"via2",#N/A,TRUE,"general";"via3",#N/A,TRUE,"general"}</definedName>
    <definedName name="dfj" hidden="1">{"via1",#N/A,TRUE,"general";"via2",#N/A,TRUE,"general";"via3",#N/A,TRUE,"general"}</definedName>
    <definedName name="dflt1">#REF!</definedName>
    <definedName name="dflt2">#REF!</definedName>
    <definedName name="dflt3">#REF!</definedName>
    <definedName name="dflt4">#REF!</definedName>
    <definedName name="dflt5">#REF!</definedName>
    <definedName name="dflt6">#REF!</definedName>
    <definedName name="dflt7">#REF!</definedName>
    <definedName name="DFRFRF" localSheetId="2" hidden="1">{"via1",#N/A,TRUE,"general";"via2",#N/A,TRUE,"general";"via3",#N/A,TRUE,"general"}</definedName>
    <definedName name="DFRFRF" localSheetId="3"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localSheetId="3"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localSheetId="3"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localSheetId="3"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localSheetId="3"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localSheetId="3"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localSheetId="3"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localSheetId="3"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localSheetId="3" hidden="1">{"TAB1",#N/A,TRUE,"GENERAL";"TAB2",#N/A,TRUE,"GENERAL";"TAB3",#N/A,TRUE,"GENERAL";"TAB4",#N/A,TRUE,"GENERAL";"TAB5",#N/A,TRUE,"GENERAL"}</definedName>
    <definedName name="dgfsado" hidden="1">{"TAB1",#N/A,TRUE,"GENERAL";"TAB2",#N/A,TRUE,"GENERAL";"TAB3",#N/A,TRUE,"GENERAL";"TAB4",#N/A,TRUE,"GENERAL";"TAB5",#N/A,TRUE,"GENERAL"}</definedName>
    <definedName name="DGO">#REF!</definedName>
    <definedName name="DGO1_1">#REF!</definedName>
    <definedName name="DGO1_1_1">#REF!</definedName>
    <definedName name="DGP">#REF!</definedName>
    <definedName name="DGP1_1">#REF!</definedName>
    <definedName name="DGP1_1_1">#REF!</definedName>
    <definedName name="dgrdeb" localSheetId="2" hidden="1">{"TAB1",#N/A,TRUE,"GENERAL";"TAB2",#N/A,TRUE,"GENERAL";"TAB3",#N/A,TRUE,"GENERAL";"TAB4",#N/A,TRUE,"GENERAL";"TAB5",#N/A,TRUE,"GENERAL"}</definedName>
    <definedName name="dgrdeb" localSheetId="3"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localSheetId="3"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localSheetId="3"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localSheetId="3"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localSheetId="3" hidden="1">{"via1",#N/A,TRUE,"general";"via2",#N/A,TRUE,"general";"via3",#N/A,TRUE,"general"}</definedName>
    <definedName name="dhgh" hidden="1">{"via1",#N/A,TRUE,"general";"via2",#N/A,TRUE,"general";"via3",#N/A,TRUE,"general"}</definedName>
    <definedName name="DIA">#REF!</definedName>
    <definedName name="Diámetro">#REF!</definedName>
    <definedName name="diámetroft">#REF!</definedName>
    <definedName name="diametros">#REF!</definedName>
    <definedName name="diferencia">#REF!,#REF!,#REF!,#REF!,#REF!,#REF!,#REF!,#REF!,#REF!,#REF!</definedName>
    <definedName name="DIJ">#REF!</definedName>
    <definedName name="DIJ1_1">#REF!</definedName>
    <definedName name="DIJ1_1_1">#REF!</definedName>
    <definedName name="DIJ1_1_2">#REF!</definedName>
    <definedName name="DIJ1_1_3">#REF!</definedName>
    <definedName name="DIJ1_1_4">#REF!</definedName>
    <definedName name="DIJ1_1_5">#REF!</definedName>
    <definedName name="DIJ1_2">#REF!</definedName>
    <definedName name="DIJ1_3">#REF!</definedName>
    <definedName name="DIJ1_4">#REF!</definedName>
    <definedName name="DIJ1_5">#REF!</definedName>
    <definedName name="Direccion">#REF!</definedName>
    <definedName name="display_area_2">#REF!</definedName>
    <definedName name="djdytj" localSheetId="2" hidden="1">{"TAB1",#N/A,TRUE,"GENERAL";"TAB2",#N/A,TRUE,"GENERAL";"TAB3",#N/A,TRUE,"GENERAL";"TAB4",#N/A,TRUE,"GENERAL";"TAB5",#N/A,TRUE,"GENERAL"}</definedName>
    <definedName name="djdytj" localSheetId="3"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#REF!</definedName>
    <definedName name="DOTACIÓN">#REF!</definedName>
    <definedName name="DPI">#REF!</definedName>
    <definedName name="DPI1_1">#REF!</definedName>
    <definedName name="DPI1_1_1">#REF!</definedName>
    <definedName name="DPY">#REF!</definedName>
    <definedName name="DPY1_1">#REF!</definedName>
    <definedName name="DPY1_1_1">#REF!</definedName>
    <definedName name="DRI">#REF!</definedName>
    <definedName name="DRI1_1">#REF!</definedName>
    <definedName name="DRI1_1_1">#REF!</definedName>
    <definedName name="DRI1_1_2">#REF!</definedName>
    <definedName name="DRI1_1_3">#REF!</definedName>
    <definedName name="DRI1_1_4">#REF!</definedName>
    <definedName name="DRI1_2">#REF!</definedName>
    <definedName name="DRI1_3">#REF!</definedName>
    <definedName name="DRI1_4">#REF!</definedName>
    <definedName name="DRL">#REF!</definedName>
    <definedName name="DRL1_1">#REF!</definedName>
    <definedName name="DRL1_1_1">#REF!</definedName>
    <definedName name="DRL1_1_2">#REF!</definedName>
    <definedName name="DRL1_1_3">#REF!</definedName>
    <definedName name="DRL1_1_4">#REF!</definedName>
    <definedName name="DRL1_2">#REF!</definedName>
    <definedName name="DRL1_3">#REF!</definedName>
    <definedName name="DRL1_4">#REF!</definedName>
    <definedName name="dry" localSheetId="2" hidden="1">{"via1",#N/A,TRUE,"general";"via2",#N/A,TRUE,"general";"via3",#N/A,TRUE,"general"}</definedName>
    <definedName name="dry" localSheetId="3" hidden="1">{"via1",#N/A,TRUE,"general";"via2",#N/A,TRUE,"general";"via3",#N/A,TRUE,"general"}</definedName>
    <definedName name="dry" hidden="1">{"via1",#N/A,TRUE,"general";"via2",#N/A,TRUE,"general";"via3",#N/A,TRUE,"general"}</definedName>
    <definedName name="DS">#REF!</definedName>
    <definedName name="DSAD" localSheetId="2" hidden="1">{"via1",#N/A,TRUE,"general";"via2",#N/A,TRUE,"general";"via3",#N/A,TRUE,"general"}</definedName>
    <definedName name="DSAD" localSheetId="3"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localSheetId="3"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 localSheetId="3">#REF!</definedName>
    <definedName name="Dsbcm">#REF!</definedName>
    <definedName name="DsctoFondo">#REF!</definedName>
    <definedName name="DsctoPension">#REF!</definedName>
    <definedName name="DsctoSalud">#REF!</definedName>
    <definedName name="DSD" localSheetId="2" hidden="1">{"via1",#N/A,TRUE,"general";"via2",#N/A,TRUE,"general";"via3",#N/A,TRUE,"general"}</definedName>
    <definedName name="DSD" localSheetId="3"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localSheetId="3"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localSheetId="3"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localSheetId="3"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localSheetId="3"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localSheetId="3"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localSheetId="3"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localSheetId="3"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localSheetId="3"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localSheetId="3" hidden="1">{"via1",#N/A,TRUE,"general";"via2",#N/A,TRUE,"general";"via3",#N/A,TRUE,"general"}</definedName>
    <definedName name="dsftbv" hidden="1">{"via1",#N/A,TRUE,"general";"via2",#N/A,TRUE,"general";"via3",#N/A,TRUE,"general"}</definedName>
    <definedName name="DSP">#REF!</definedName>
    <definedName name="DSP1_1">#REF!</definedName>
    <definedName name="DSP1_1_1">#REF!</definedName>
    <definedName name="dt">#REF!</definedName>
    <definedName name="dtrhj" localSheetId="2" hidden="1">{"via1",#N/A,TRUE,"general";"via2",#N/A,TRUE,"general";"via3",#N/A,TRUE,"general"}</definedName>
    <definedName name="dtrhj" localSheetId="3"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localSheetId="3"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localSheetId="3" hidden="1">{"via1",#N/A,TRUE,"general";"via2",#N/A,TRUE,"general";"via3",#N/A,TRUE,"general"}</definedName>
    <definedName name="e3e33" hidden="1">{"via1",#N/A,TRUE,"general";"via2",#N/A,TRUE,"general";"via3",#N/A,TRUE,"general"}</definedName>
    <definedName name="ECP">#REF!</definedName>
    <definedName name="ECP1_1">#REF!</definedName>
    <definedName name="ECP1_1_1">#REF!</definedName>
    <definedName name="EDC">#REF!</definedName>
    <definedName name="EDEDWSWQA" localSheetId="2" hidden="1">{"TAB1",#N/A,TRUE,"GENERAL";"TAB2",#N/A,TRUE,"GENERAL";"TAB3",#N/A,TRUE,"GENERAL";"TAB4",#N/A,TRUE,"GENERAL";"TAB5",#N/A,TRUE,"GENERAL"}</definedName>
    <definedName name="EDEDWSWQA" localSheetId="3"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localSheetId="3" hidden="1">{"via1",#N/A,TRUE,"general";"via2",#N/A,TRUE,"general";"via3",#N/A,TRUE,"general"}</definedName>
    <definedName name="edgfhmn" hidden="1">{"via1",#N/A,TRUE,"general";"via2",#N/A,TRUE,"general";"via3",#N/A,TRUE,"general"}</definedName>
    <definedName name="EE" localSheetId="2">'ANALISIS DE PRECIO UNITARIO '!ERR</definedName>
    <definedName name="EE" localSheetId="3">'APU (Contratista)'!ERR</definedName>
    <definedName name="EE">[0]!ERR</definedName>
    <definedName name="eeedfr" localSheetId="2" hidden="1">{"TAB1",#N/A,TRUE,"GENERAL";"TAB2",#N/A,TRUE,"GENERAL";"TAB3",#N/A,TRUE,"GENERAL";"TAB4",#N/A,TRUE,"GENERAL";"TAB5",#N/A,TRUE,"GENERAL"}</definedName>
    <definedName name="eeedfr" localSheetId="3"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localSheetId="3"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localSheetId="3"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localSheetId="3"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localSheetId="3"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localSheetId="3"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localSheetId="3" hidden="1">{"TAB1",#N/A,TRUE,"GENERAL";"TAB2",#N/A,TRUE,"GENERAL";"TAB3",#N/A,TRUE,"GENERAL";"TAB4",#N/A,TRUE,"GENERAL";"TAB5",#N/A,TRUE,"GENERAL"}</definedName>
    <definedName name="egtrgthrt" hidden="1">{"TAB1",#N/A,TRUE,"GENERAL";"TAB2",#N/A,TRUE,"GENERAL";"TAB3",#N/A,TRUE,"GENERAL";"TAB4",#N/A,TRUE,"GENERAL";"TAB5",#N/A,TRUE,"GENERAL"}</definedName>
    <definedName name="EJEC">#REF!</definedName>
    <definedName name="Ejecutivo">#REF!</definedName>
    <definedName name="ELIMINACIONPROYC">#REF!</definedName>
    <definedName name="emanto" localSheetId="2">#REF!</definedName>
    <definedName name="emanto" localSheetId="3">#REF!</definedName>
    <definedName name="emanto">#REF!</definedName>
    <definedName name="eme" localSheetId="2">'ANALISIS DE PRECIO UNITARIO '!ERR</definedName>
    <definedName name="eme" localSheetId="3">'APU (Contratista)'!ERR</definedName>
    <definedName name="eme">[0]!ERR</definedName>
    <definedName name="EMPLEADO">#REF!</definedName>
    <definedName name="Empresa">#REF!</definedName>
    <definedName name="EMULSION">#REF!</definedName>
    <definedName name="End_Bal">#REF!</definedName>
    <definedName name="ene">#REF!</definedName>
    <definedName name="Ensayos">#REF!</definedName>
    <definedName name="ENTRADASP" localSheetId="2">#REF!</definedName>
    <definedName name="ENTRADASP" localSheetId="3">#REF!</definedName>
    <definedName name="ENTRADASP">#REF!</definedName>
    <definedName name="EPECIALIDAD_SIDOE">#REF!</definedName>
    <definedName name="equipo">#REF!</definedName>
    <definedName name="EQUIPO1">#REF!</definedName>
    <definedName name="EQUIPOS" localSheetId="2">#REF!</definedName>
    <definedName name="EQUIPOS" localSheetId="3">#REF!</definedName>
    <definedName name="Equipos">#REF!</definedName>
    <definedName name="EQUIPOS1">#REF!</definedName>
    <definedName name="eqw" localSheetId="2" hidden="1">{"via1",#N/A,TRUE,"general";"via2",#N/A,TRUE,"general";"via3",#N/A,TRUE,"general"}</definedName>
    <definedName name="eqw" localSheetId="3" hidden="1">{"via1",#N/A,TRUE,"general";"via2",#N/A,TRUE,"general";"via3",#N/A,TRUE,"general"}</definedName>
    <definedName name="eqw" hidden="1">{"via1",#N/A,TRUE,"general";"via2",#N/A,TRUE,"general";"via3",#N/A,TRUE,"general"}</definedName>
    <definedName name="ERE_ART">#REF!</definedName>
    <definedName name="erfg" hidden="1">{#N/A,#N/A,FALSE,"Hoja1";#N/A,#N/A,FALSE,"Hoja2"}</definedName>
    <definedName name="erg" localSheetId="2" hidden="1">{"TAB1",#N/A,TRUE,"GENERAL";"TAB2",#N/A,TRUE,"GENERAL";"TAB3",#N/A,TRUE,"GENERAL";"TAB4",#N/A,TRUE,"GENERAL";"TAB5",#N/A,TRUE,"GENERAL"}</definedName>
    <definedName name="erg" localSheetId="3"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localSheetId="3"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localSheetId="3"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localSheetId="3"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localSheetId="3"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localSheetId="3"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localSheetId="3"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localSheetId="3"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localSheetId="3"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localSheetId="3"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localSheetId="3"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localSheetId="3"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 localSheetId="3">{"TAB1",#N/A,TRUE,"GENERAL";"TAB2",#N/A,TRUE,"GENERAL";"TAB3",#N/A,TRUE,"GENERAL";"TAB4",#N/A,TRUE,"GENERAL";"TAB5",#N/A,TRUE,"GENERAL"}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localSheetId="3"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localSheetId="3"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localSheetId="3"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localSheetId="3"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localSheetId="3"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localSheetId="3"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localSheetId="3"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localSheetId="3"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localSheetId="3"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localSheetId="3"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localSheetId="3"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localSheetId="3"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localSheetId="3"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localSheetId="3"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localSheetId="3"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localSheetId="3"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localSheetId="3"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localSheetId="3"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localSheetId="3"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localSheetId="3"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localSheetId="3"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localSheetId="3"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localSheetId="3"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localSheetId="3"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localSheetId="3"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localSheetId="3" hidden="1">{"via1",#N/A,TRUE,"general";"via2",#N/A,TRUE,"general";"via3",#N/A,TRUE,"general"}</definedName>
    <definedName name="eryy" hidden="1">{"via1",#N/A,TRUE,"general";"via2",#N/A,TRUE,"general";"via3",#N/A,TRUE,"general"}</definedName>
    <definedName name="ES" localSheetId="2">'ANALISIS DE PRECIO UNITARIO '!ERR</definedName>
    <definedName name="ES" localSheetId="3">'APU (Contratista)'!ERR</definedName>
    <definedName name="ES">[0]!ERR</definedName>
    <definedName name="ESA">#REF!</definedName>
    <definedName name="ESE">#REF!</definedName>
    <definedName name="ESPE">#REF!</definedName>
    <definedName name="ESPECIFICACION" localSheetId="2">#REF!</definedName>
    <definedName name="ESPECIFICACION" localSheetId="3">#REF!</definedName>
    <definedName name="ESPECIFICACION">#REF!</definedName>
    <definedName name="Especificación" localSheetId="2">#REF!</definedName>
    <definedName name="Especificación" localSheetId="3">#REF!</definedName>
    <definedName name="Especificación">#REF!</definedName>
    <definedName name="ESTA">#REF!</definedName>
    <definedName name="Estados">#REF!</definedName>
    <definedName name="Estimate_Factor">1</definedName>
    <definedName name="ESTRAE">#REF!</definedName>
    <definedName name="ESTRU">#REF!</definedName>
    <definedName name="ESTRUCTURA" hidden="1">{#N/A,#N/A,TRUE,"INGENIERIA";#N/A,#N/A,TRUE,"COMPRAS";#N/A,#N/A,TRUE,"DIRECCION";#N/A,#N/A,TRUE,"RESUMEN"}</definedName>
    <definedName name="ESTRUCTURAS">#REF!</definedName>
    <definedName name="ETAP">#REF!</definedName>
    <definedName name="ETAPA_PACC">#REF!</definedName>
    <definedName name="etertgg" localSheetId="2" hidden="1">{"via1",#N/A,TRUE,"general";"via2",#N/A,TRUE,"general";"via3",#N/A,TRUE,"general"}</definedName>
    <definedName name="etertgg" localSheetId="3"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localSheetId="3"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localSheetId="3"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localSheetId="3"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localSheetId="3"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localSheetId="3"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localSheetId="3"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localSheetId="3"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localSheetId="3"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localSheetId="3"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localSheetId="3"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localSheetId="3"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localSheetId="3"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localSheetId="3"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localSheetId="3"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localSheetId="3"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 localSheetId="3">#REF!</definedName>
    <definedName name="EXC">#REF!</definedName>
    <definedName name="EXCAV_1">#REF!</definedName>
    <definedName name="EXCAV_2">#REF!</definedName>
    <definedName name="exCEL" localSheetId="2">#REF!</definedName>
    <definedName name="exCEL" localSheetId="3">#REF!</definedName>
    <definedName name="exCEL">#REF!</definedName>
    <definedName name="Excel_BuiltIn_Print_Area_3" localSheetId="2">#REF!</definedName>
    <definedName name="Excel_BuiltIn_Print_Area_3" localSheetId="3">#REF!</definedName>
    <definedName name="Excel_BuiltIn_Print_Area_3">#REF!</definedName>
    <definedName name="Excel_BuiltIn_Print_Area_3_X" localSheetId="2">#REF!</definedName>
    <definedName name="Excel_BuiltIn_Print_Area_3_X" localSheetId="3">#REF!</definedName>
    <definedName name="Excel_BuiltIn_Print_Area_3_X">#REF!</definedName>
    <definedName name="Excel_BuiltIn_Print_Titles_10" localSheetId="2">#REF!</definedName>
    <definedName name="Excel_BuiltIn_Print_Titles_10" localSheetId="3">#REF!</definedName>
    <definedName name="Excel_BuiltIn_Print_Titles_10">#REF!</definedName>
    <definedName name="Excel_BuiltIn_Print_Titles_11" localSheetId="2">#REF!</definedName>
    <definedName name="Excel_BuiltIn_Print_Titles_11" localSheetId="3">#REF!</definedName>
    <definedName name="Excel_BuiltIn_Print_Titles_11">#REF!</definedName>
    <definedName name="Excel_BuiltIn_Print_Titles_12" localSheetId="2">#REF!</definedName>
    <definedName name="Excel_BuiltIn_Print_Titles_12" localSheetId="3">#REF!</definedName>
    <definedName name="Excel_BuiltIn_Print_Titles_12">#REF!</definedName>
    <definedName name="Excel_BuiltIn_Print_Titles_13" localSheetId="2">#REF!</definedName>
    <definedName name="Excel_BuiltIn_Print_Titles_13" localSheetId="3">#REF!</definedName>
    <definedName name="Excel_BuiltIn_Print_Titles_13">#REF!</definedName>
    <definedName name="Excel_BuiltIn_Print_Titles_14" localSheetId="2">#REF!</definedName>
    <definedName name="Excel_BuiltIn_Print_Titles_14" localSheetId="3">#REF!</definedName>
    <definedName name="Excel_BuiltIn_Print_Titles_14">#REF!</definedName>
    <definedName name="Excel_BuiltIn_Print_Titles_15" localSheetId="2">#REF!</definedName>
    <definedName name="Excel_BuiltIn_Print_Titles_15" localSheetId="3">#REF!</definedName>
    <definedName name="Excel_BuiltIn_Print_Titles_15">#REF!</definedName>
    <definedName name="Excel_BuiltIn_Print_Titles_16" localSheetId="2">#REF!</definedName>
    <definedName name="Excel_BuiltIn_Print_Titles_16" localSheetId="3">#REF!</definedName>
    <definedName name="Excel_BuiltIn_Print_Titles_16">#REF!</definedName>
    <definedName name="Excel_BuiltIn_Print_Titles_17" localSheetId="2">#REF!</definedName>
    <definedName name="Excel_BuiltIn_Print_Titles_17" localSheetId="3">#REF!</definedName>
    <definedName name="Excel_BuiltIn_Print_Titles_17">#REF!</definedName>
    <definedName name="Excel_BuiltIn_Print_Titles_18" localSheetId="2">#REF!</definedName>
    <definedName name="Excel_BuiltIn_Print_Titles_18" localSheetId="3">#REF!</definedName>
    <definedName name="Excel_BuiltIn_Print_Titles_18">#REF!</definedName>
    <definedName name="Excel_BuiltIn_Print_Titles_19" localSheetId="2">#REF!</definedName>
    <definedName name="Excel_BuiltIn_Print_Titles_19" localSheetId="3">#REF!</definedName>
    <definedName name="Excel_BuiltIn_Print_Titles_19">#REF!</definedName>
    <definedName name="Excel_BuiltIn_Print_Titles_20" localSheetId="2">#REF!</definedName>
    <definedName name="Excel_BuiltIn_Print_Titles_20" localSheetId="3">#REF!</definedName>
    <definedName name="Excel_BuiltIn_Print_Titles_20">#REF!</definedName>
    <definedName name="Excel_BuiltIn_Print_Titles_21" localSheetId="2">#REF!</definedName>
    <definedName name="Excel_BuiltIn_Print_Titles_21" localSheetId="3">#REF!</definedName>
    <definedName name="Excel_BuiltIn_Print_Titles_21">#REF!</definedName>
    <definedName name="Excel_BuiltIn_Print_Titles_23" localSheetId="2">#REF!</definedName>
    <definedName name="Excel_BuiltIn_Print_Titles_23" localSheetId="3">#REF!</definedName>
    <definedName name="Excel_BuiltIn_Print_Titles_23">#REF!</definedName>
    <definedName name="Excel_BuiltIn_Print_Titles_3" localSheetId="2">#REF!</definedName>
    <definedName name="Excel_BuiltIn_Print_Titles_3" localSheetId="3">#REF!</definedName>
    <definedName name="Excel_BuiltIn_Print_Titles_3">#REF!</definedName>
    <definedName name="Excel_BuiltIn_Print_Titles_5" localSheetId="2">#REF!</definedName>
    <definedName name="Excel_BuiltIn_Print_Titles_5" localSheetId="3">#REF!</definedName>
    <definedName name="Excel_BuiltIn_Print_Titles_5">#REF!</definedName>
    <definedName name="Excel_BuiltIn_Print_Titles_5_XX" localSheetId="2">#REF!</definedName>
    <definedName name="Excel_BuiltIn_Print_Titles_5_XX" localSheetId="3">#REF!</definedName>
    <definedName name="Excel_BuiltIn_Print_Titles_5_XX">#REF!</definedName>
    <definedName name="Excel_BuiltIn_Print_Titles_6" localSheetId="2">#REF!</definedName>
    <definedName name="Excel_BuiltIn_Print_Titles_6" localSheetId="3">#REF!</definedName>
    <definedName name="Excel_BuiltIn_Print_Titles_6">#REF!</definedName>
    <definedName name="Excel_BuiltIn_Print_Titles_7" localSheetId="2">#REF!</definedName>
    <definedName name="Excel_BuiltIn_Print_Titles_7" localSheetId="3">#REF!</definedName>
    <definedName name="Excel_BuiltIn_Print_Titles_7">#REF!</definedName>
    <definedName name="Excel_BuiltIn_Print_Titles_8" localSheetId="2">#REF!</definedName>
    <definedName name="Excel_BuiltIn_Print_Titles_8" localSheetId="3">#REF!</definedName>
    <definedName name="Excel_BuiltIn_Print_Titles_8">#REF!</definedName>
    <definedName name="Excel_BuiltIn_Print_Titles_9" localSheetId="2">#REF!</definedName>
    <definedName name="Excel_BuiltIn_Print_Titles_9" localSheetId="3">#REF!</definedName>
    <definedName name="Excel_BuiltIn_Print_Titles_9">#REF!</definedName>
    <definedName name="EXCROC">#REF!</definedName>
    <definedName name="ExtensionCoordinador">#REF!</definedName>
    <definedName name="Extra_Pay">#REF!</definedName>
    <definedName name="Extracción_IM">#REF!</definedName>
    <definedName name="Extras">#REF!</definedName>
    <definedName name="F._INGRESO">#REF!</definedName>
    <definedName name="F._RETIRO">#REF!</definedName>
    <definedName name="F.L">#REF!</definedName>
    <definedName name="Facilidades">#REF!</definedName>
    <definedName name="factor">#REF!</definedName>
    <definedName name="FACTURADO">#REF!</definedName>
    <definedName name="FareWellStmnt" localSheetId="1">#REF!</definedName>
    <definedName name="FareWellStmnt">#REF!</definedName>
    <definedName name="FaseProyecto">#REF!</definedName>
    <definedName name="FD" localSheetId="2">'ANALISIS DE PRECIO UNITARIO '!ERR</definedName>
    <definedName name="FD" localSheetId="3">'APU (Contratista)'!ERR</definedName>
    <definedName name="FD">[0]!ERR</definedName>
    <definedName name="fda" localSheetId="2" hidden="1">{"TAB1",#N/A,TRUE,"GENERAL";"TAB2",#N/A,TRUE,"GENERAL";"TAB3",#N/A,TRUE,"GENERAL";"TAB4",#N/A,TRUE,"GENERAL";"TAB5",#N/A,TRUE,"GENERAL"}</definedName>
    <definedName name="fda" localSheetId="3"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localSheetId="3"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localSheetId="3"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localSheetId="3"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localSheetId="3"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localSheetId="3"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localSheetId="3"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localSheetId="3"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localSheetId="3"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localSheetId="3"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localSheetId="3"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localSheetId="3"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localSheetId="3"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#REF!</definedName>
    <definedName name="FechaInicio">#REF!</definedName>
    <definedName name="FechaTermina">#REF!</definedName>
    <definedName name="FechaTerminacion">#REF!</definedName>
    <definedName name="fer" localSheetId="2">#REF!</definedName>
    <definedName name="fer" localSheetId="3">#REF!</definedName>
    <definedName name="fer">#REF!</definedName>
    <definedName name="ferfer" localSheetId="2" hidden="1">{"via1",#N/A,TRUE,"general";"via2",#N/A,TRUE,"general";"via3",#N/A,TRUE,"general"}</definedName>
    <definedName name="ferfer" localSheetId="3" hidden="1">{"via1",#N/A,TRUE,"general";"via2",#N/A,TRUE,"general";"via3",#N/A,TRUE,"general"}</definedName>
    <definedName name="ferfer" hidden="1">{"via1",#N/A,TRUE,"general";"via2",#N/A,TRUE,"general";"via3",#N/A,TRUE,"general"}</definedName>
    <definedName name="ff" localSheetId="2">'ANALISIS DE PRECIO UNITARIO '!ERR</definedName>
    <definedName name="ff" localSheetId="3">'APU (Contratista)'!ERR</definedName>
    <definedName name="ff">[0]!ERR</definedName>
    <definedName name="fff" localSheetId="2" hidden="1">{"via1",#N/A,TRUE,"general";"via2",#N/A,TRUE,"general";"via3",#N/A,TRUE,"general"}</definedName>
    <definedName name="fff" localSheetId="3"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localSheetId="3"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localSheetId="3"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localSheetId="3"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localSheetId="3"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localSheetId="3"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localSheetId="3"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localSheetId="3"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localSheetId="3" hidden="1">{"TAB1",#N/A,TRUE,"GENERAL";"TAB2",#N/A,TRUE,"GENERAL";"TAB3",#N/A,TRUE,"GENERAL";"TAB4",#N/A,TRUE,"GENERAL";"TAB5",#N/A,TRUE,"GENERAL"}</definedName>
    <definedName name="fffs" hidden="1">{"TAB1",#N/A,TRUE,"GENERAL";"TAB2",#N/A,TRUE,"GENERAL";"TAB3",#N/A,TRUE,"GENERAL";"TAB4",#N/A,TRUE,"GENERAL";"TAB5",#N/A,TRUE,"GENERAL"}</definedName>
    <definedName name="fg" localSheetId="2">'ANALISIS DE PRECIO UNITARIO '!ERR</definedName>
    <definedName name="fg" localSheetId="3">'APU (Contratista)'!ERR</definedName>
    <definedName name="fg">[0]!ERR</definedName>
    <definedName name="fgdfg" localSheetId="2" hidden="1">{"TAB1",#N/A,TRUE,"GENERAL";"TAB2",#N/A,TRUE,"GENERAL";"TAB3",#N/A,TRUE,"GENERAL";"TAB4",#N/A,TRUE,"GENERAL";"TAB5",#N/A,TRUE,"GENERAL"}</definedName>
    <definedName name="fgdfg" localSheetId="3"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localSheetId="3"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localSheetId="3"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localSheetId="3"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localSheetId="3" hidden="1">{"via1",#N/A,TRUE,"general";"via2",#N/A,TRUE,"general";"via3",#N/A,TRUE,"general"}</definedName>
    <definedName name="fgghhj" hidden="1">{"via1",#N/A,TRUE,"general";"via2",#N/A,TRUE,"general";"via3",#N/A,TRUE,"general"}</definedName>
    <definedName name="fgh">#REF!</definedName>
    <definedName name="FGHFBC" localSheetId="2" hidden="1">{"via1",#N/A,TRUE,"general";"via2",#N/A,TRUE,"general";"via3",#N/A,TRUE,"general"}</definedName>
    <definedName name="FGHFBC" localSheetId="3"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localSheetId="3"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localSheetId="3"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localSheetId="3"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localSheetId="3"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localSheetId="3"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localSheetId="3"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localSheetId="3"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localSheetId="3"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localSheetId="3"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localSheetId="3"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localSheetId="3"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'ANALISIS DE PRECIO UNITARIO '!ERR</definedName>
    <definedName name="FINANCIACION" localSheetId="3">'APU (Contratista)'!ERR</definedName>
    <definedName name="FINANCIACION">[0]!ERR</definedName>
    <definedName name="FinePrint" localSheetId="1">#REF!</definedName>
    <definedName name="FinePrint">#REF!</definedName>
    <definedName name="FM">1.18</definedName>
    <definedName name="fnic">#REF!</definedName>
    <definedName name="FO">1.32</definedName>
    <definedName name="FORDESCR">#REF!</definedName>
    <definedName name="FORM_C3">#REF!</definedName>
    <definedName name="FORMOLT">#REF!</definedName>
    <definedName name="formularioCantidades">#REF!</definedName>
    <definedName name="FORSHE">#REF!</definedName>
    <definedName name="FORUNMIS">#REF!</definedName>
    <definedName name="FR">1.15</definedName>
    <definedName name="frbgsd" localSheetId="2" hidden="1">{"TAB1",#N/A,TRUE,"GENERAL";"TAB2",#N/A,TRUE,"GENERAL";"TAB3",#N/A,TRUE,"GENERAL";"TAB4",#N/A,TRUE,"GENERAL";"TAB5",#N/A,TRUE,"GENERAL"}</definedName>
    <definedName name="frbgsd" localSheetId="3"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localSheetId="3"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localSheetId="3"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localSheetId="3"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'ANALISIS DE PRECIO UNITARIO '!ERR</definedName>
    <definedName name="fu" localSheetId="3">'APU (Contratista)'!ERR</definedName>
    <definedName name="fu">[0]!ERR</definedName>
    <definedName name="Full_Print">#REF!</definedName>
    <definedName name="fwff" localSheetId="2" hidden="1">{"via1",#N/A,TRUE,"general";"via2",#N/A,TRUE,"general";"via3",#N/A,TRUE,"general"}</definedName>
    <definedName name="fwff" localSheetId="3"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localSheetId="3"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#REF!</definedName>
    <definedName name="G_C10">#REF!</definedName>
    <definedName name="G_C11">#REF!</definedName>
    <definedName name="G_C12">#REF!</definedName>
    <definedName name="G_C13">#REF!</definedName>
    <definedName name="G_C14">#REF!</definedName>
    <definedName name="G_C15">#REF!</definedName>
    <definedName name="G_C16">#REF!</definedName>
    <definedName name="G_C17">#REF!</definedName>
    <definedName name="G_C18">#REF!</definedName>
    <definedName name="G_C19">#REF!</definedName>
    <definedName name="G_C2">#REF!</definedName>
    <definedName name="G_C20">#REF!</definedName>
    <definedName name="G_C21">#REF!</definedName>
    <definedName name="G_C22">#REF!</definedName>
    <definedName name="G_C3">#REF!</definedName>
    <definedName name="G_C4">#REF!</definedName>
    <definedName name="G_C5">#REF!</definedName>
    <definedName name="G_C6">#REF!</definedName>
    <definedName name="G_C7">#REF!</definedName>
    <definedName name="G_C8">#REF!</definedName>
    <definedName name="G_C9">#REF!</definedName>
    <definedName name="G1_">#REF!</definedName>
    <definedName name="GAJ" localSheetId="2">#REF!</definedName>
    <definedName name="GAJ" localSheetId="3">#REF!</definedName>
    <definedName name="GAJ">#REF!</definedName>
    <definedName name="G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localSheetId="3" hidden="1">{"TAB1",#N/A,TRUE,"GENERAL";"TAB2",#N/A,TRUE,"GENERAL";"TAB3",#N/A,TRUE,"GENERAL";"TAB4",#N/A,TRUE,"GENERAL";"TAB5",#N/A,TRUE,"GENERAL"}</definedName>
    <definedName name="gbbfghghj" hidden="1">{"TAB1",#N/A,TRUE,"GENERAL";"TAB2",#N/A,TRUE,"GENERAL";"TAB3",#N/A,TRUE,"GENERAL";"TAB4",#N/A,TRUE,"GENERAL";"TAB5",#N/A,TRUE,"GENERAL"}</definedName>
    <definedName name="GCB">#REF!</definedName>
    <definedName name="GCI">#REF!</definedName>
    <definedName name="GCN">#REF!</definedName>
    <definedName name="GCP">#REF!</definedName>
    <definedName name="GDN">#REF!</definedName>
    <definedName name="GDR">#REF!</definedName>
    <definedName name="gdt" localSheetId="2" hidden="1">{"TAB1",#N/A,TRUE,"GENERAL";"TAB2",#N/A,TRUE,"GENERAL";"TAB3",#N/A,TRUE,"GENERAL";"TAB4",#N/A,TRUE,"GENERAL";"TAB5",#N/A,TRUE,"GENERAL"}</definedName>
    <definedName name="gdt" localSheetId="3" hidden="1">{"TAB1",#N/A,TRUE,"GENERAL";"TAB2",#N/A,TRUE,"GENERAL";"TAB3",#N/A,TRUE,"GENERAL";"TAB4",#N/A,TRUE,"GENERAL";"TAB5",#N/A,TRUE,"GENERAL"}</definedName>
    <definedName name="gdt" hidden="1">{"TAB1",#N/A,TRUE,"GENERAL";"TAB2",#N/A,TRUE,"GENERAL";"TAB3",#N/A,TRUE,"GENERAL";"TAB4",#N/A,TRUE,"GENERAL";"TAB5",#N/A,TRUE,"GENERAL"}</definedName>
    <definedName name="GEA">#REF!</definedName>
    <definedName name="GEA1_1">#REF!</definedName>
    <definedName name="GEA1_1_1">#REF!</definedName>
    <definedName name="GEA1_1_10">#REF!</definedName>
    <definedName name="GEA1_1_2">#REF!</definedName>
    <definedName name="GEA1_1_3">#REF!</definedName>
    <definedName name="GEA1_1_4">#REF!</definedName>
    <definedName name="GEA1_1_5">#REF!</definedName>
    <definedName name="GEA1_1_6">#REF!</definedName>
    <definedName name="GEA1_1_7">#REF!</definedName>
    <definedName name="GEA1_1_8">#REF!</definedName>
    <definedName name="GEA1_1_9">#REF!</definedName>
    <definedName name="GEA1_2">#REF!</definedName>
    <definedName name="GEA1_3">#REF!</definedName>
    <definedName name="GEA1_4">#REF!</definedName>
    <definedName name="GEC">#REF!</definedName>
    <definedName name="GEC_ON_DAPIAY">#REF!</definedName>
    <definedName name="GEC_ON_GER">#REF!</definedName>
    <definedName name="geg" localSheetId="2" hidden="1">{"via1",#N/A,TRUE,"general";"via2",#N/A,TRUE,"general";"via3",#N/A,TRUE,"general"}</definedName>
    <definedName name="geg" localSheetId="3"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 localSheetId="3">#REF!</definedName>
    <definedName name="Geotex">#REF!</definedName>
    <definedName name="GERENCIA">#REF!</definedName>
    <definedName name="GERENCIA1">#REF!</definedName>
    <definedName name="GERENCIA2">#REF!</definedName>
    <definedName name="Gerente">#REF!</definedName>
    <definedName name="gerg" localSheetId="2" hidden="1">{"TAB1",#N/A,TRUE,"GENERAL";"TAB2",#N/A,TRUE,"GENERAL";"TAB3",#N/A,TRUE,"GENERAL";"TAB4",#N/A,TRUE,"GENERAL";"TAB5",#N/A,TRUE,"GENERAL"}</definedName>
    <definedName name="gerg" localSheetId="3"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localSheetId="3"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localSheetId="3"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localSheetId="3"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localSheetId="3"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localSheetId="3"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localSheetId="3"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localSheetId="3"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localSheetId="3"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localSheetId="3"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localSheetId="3"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localSheetId="3" hidden="1">{"via1",#N/A,TRUE,"general";"via2",#N/A,TRUE,"general";"via3",#N/A,TRUE,"general"}</definedName>
    <definedName name="gfjjh" hidden="1">{"via1",#N/A,TRUE,"general";"via2",#N/A,TRUE,"general";"via3",#N/A,TRUE,"general"}</definedName>
    <definedName name="GFN">#REF!</definedName>
    <definedName name="gfutyj6" localSheetId="2" hidden="1">{"via1",#N/A,TRUE,"general";"via2",#N/A,TRUE,"general";"via3",#N/A,TRUE,"general"}</definedName>
    <definedName name="gfutyj6" localSheetId="3"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localSheetId="3"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localSheetId="3"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localSheetId="3" hidden="1">{"TAB1",#N/A,TRUE,"GENERAL";"TAB2",#N/A,TRUE,"GENERAL";"TAB3",#N/A,TRUE,"GENERAL";"TAB4",#N/A,TRUE,"GENERAL";"TAB5",#N/A,TRUE,"GENERAL"}</definedName>
    <definedName name="ggerg" hidden="1">{"TAB1",#N/A,TRUE,"GENERAL";"TAB2",#N/A,TRUE,"GENERAL";"TAB3",#N/A,TRUE,"GENERAL";"TAB4",#N/A,TRUE,"GENERAL";"TAB5",#N/A,TRUE,"GENERAL"}</definedName>
    <definedName name="GGG" localSheetId="2">'ANALISIS DE PRECIO UNITARIO '!ERR</definedName>
    <definedName name="GGG" localSheetId="3">'APU (Contratista)'!ERR</definedName>
    <definedName name="GGG">[0]!ERR</definedName>
    <definedName name="gggb" localSheetId="2" hidden="1">{"TAB1",#N/A,TRUE,"GENERAL";"TAB2",#N/A,TRUE,"GENERAL";"TAB3",#N/A,TRUE,"GENERAL";"TAB4",#N/A,TRUE,"GENERAL";"TAB5",#N/A,TRUE,"GENERAL"}</definedName>
    <definedName name="gggb" localSheetId="3"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localSheetId="3"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localSheetId="3"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localSheetId="3"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localSheetId="3"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localSheetId="3"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localSheetId="3"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localSheetId="3"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localSheetId="3"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localSheetId="3"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localSheetId="3" hidden="1">{"via1",#N/A,TRUE,"general";"via2",#N/A,TRUE,"general";"via3",#N/A,TRUE,"general"}</definedName>
    <definedName name="GHDP" hidden="1">{"via1",#N/A,TRUE,"general";"via2",#N/A,TRUE,"general";"via3",#N/A,TRUE,"general"}</definedName>
    <definedName name="ghf">#REF!</definedName>
    <definedName name="ghfg" localSheetId="2" hidden="1">{"via1",#N/A,TRUE,"general";"via2",#N/A,TRUE,"general";"via3",#N/A,TRUE,"general"}</definedName>
    <definedName name="ghfg" localSheetId="3"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localSheetId="3"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localSheetId="3"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localSheetId="3"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localSheetId="3" hidden="1">{"via1",#N/A,TRUE,"general";"via2",#N/A,TRUE,"general";"via3",#N/A,TRUE,"general"}</definedName>
    <definedName name="gk" hidden="1">{"via1",#N/A,TRUE,"general";"via2",#N/A,TRUE,"general";"via3",#N/A,TRUE,"general"}</definedName>
    <definedName name="GKJDGDIJZ">"Imagen 3"</definedName>
    <definedName name="GMM_ON_ASO">#REF!</definedName>
    <definedName name="GMM_ON_DMARES">#REF!</definedName>
    <definedName name="GMM_ON_DRIO">#REF!</definedName>
    <definedName name="GOR">#REF!</definedName>
    <definedName name="GOT">#REF!</definedName>
    <definedName name="GPO">#REF!</definedName>
    <definedName name="GPR">#REF!</definedName>
    <definedName name="_xlnm.Recorder">#REF!</definedName>
    <definedName name="GRAF1ANO" localSheetId="2" hidden="1">{"via1",#N/A,TRUE,"general";"via2",#N/A,TRUE,"general";"via3",#N/A,TRUE,"general"}</definedName>
    <definedName name="GRAF1ANO" localSheetId="3"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localSheetId="3"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 localSheetId="3">#REF!</definedName>
    <definedName name="GRAF2">#REF!</definedName>
    <definedName name="GRAF3" localSheetId="2">#REF!</definedName>
    <definedName name="GRAF3" localSheetId="3">#REF!</definedName>
    <definedName name="GRAF3">#REF!</definedName>
    <definedName name="GRC">#REF!</definedName>
    <definedName name="GRC_ON_ASO">#REF!</definedName>
    <definedName name="GRC_ON_DAPIAY">#REF!</definedName>
    <definedName name="GRC_ON_GER">#REF!</definedName>
    <definedName name="gregds" localSheetId="2" hidden="1">{"TAB1",#N/A,TRUE,"GENERAL";"TAB2",#N/A,TRUE,"GENERAL";"TAB3",#N/A,TRUE,"GENERAL";"TAB4",#N/A,TRUE,"GENERAL";"TAB5",#N/A,TRUE,"GENERAL"}</definedName>
    <definedName name="gregds" localSheetId="3"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localSheetId="3"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localSheetId="3" hidden="1">{"via1",#N/A,TRUE,"general";"via2",#N/A,TRUE,"general";"via3",#N/A,TRUE,"general"}</definedName>
    <definedName name="grggwero" hidden="1">{"via1",#N/A,TRUE,"general";"via2",#N/A,TRUE,"general";"via3",#N/A,TRUE,"general"}</definedName>
    <definedName name="GRM">#REF!</definedName>
    <definedName name="GRM_ON_DMARES">#REF!</definedName>
    <definedName name="GRM_ON_DRIO">#REF!</definedName>
    <definedName name="GRN">#REF!</definedName>
    <definedName name="GRN_ON_ASO">#REF!</definedName>
    <definedName name="GRN_ON_DIREC">#REF!</definedName>
    <definedName name="GRS">#REF!</definedName>
    <definedName name="GRS_ON_ASO">#REF!</definedName>
    <definedName name="GRS_ON_DIREC">#REF!</definedName>
    <definedName name="GRS_ON_HUIL">#REF!</definedName>
    <definedName name="grtyerh" localSheetId="2" hidden="1">{"TAB1",#N/A,TRUE,"GENERAL";"TAB2",#N/A,TRUE,"GENERAL";"TAB3",#N/A,TRUE,"GENERAL";"TAB4",#N/A,TRUE,"GENERAL";"TAB5",#N/A,TRUE,"GENERAL"}</definedName>
    <definedName name="grtyerh" localSheetId="3"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 localSheetId="3">#REF!</definedName>
    <definedName name="GRUPO1">#REF!</definedName>
    <definedName name="GRUPO123" localSheetId="2">#REF!</definedName>
    <definedName name="GRUPO123" localSheetId="3">#REF!</definedName>
    <definedName name="GRUPO123">#REF!</definedName>
    <definedName name="GRUPO13" localSheetId="2">#REF!</definedName>
    <definedName name="GRUPO13" localSheetId="3">#REF!</definedName>
    <definedName name="GRUPO13">#REF!</definedName>
    <definedName name="GRUPO2" localSheetId="2">#REF!</definedName>
    <definedName name="GRUPO2" localSheetId="3">#REF!</definedName>
    <definedName name="GRUPO2">#REF!</definedName>
    <definedName name="grupo3">#REF!</definedName>
    <definedName name="grupo4">#REF!</definedName>
    <definedName name="grupo5">#REF!</definedName>
    <definedName name="grupo6">#REF!</definedName>
    <definedName name="grupo7">#REF!</definedName>
    <definedName name="grupo8">#REF!</definedName>
    <definedName name="grupo9">#REF!</definedName>
    <definedName name="GSDG" localSheetId="2" hidden="1">{"TAB1",#N/A,TRUE,"GENERAL";"TAB2",#N/A,TRUE,"GENERAL";"TAB3",#N/A,TRUE,"GENERAL";"TAB4",#N/A,TRUE,"GENERAL";"TAB5",#N/A,TRUE,"GENERAL"}</definedName>
    <definedName name="GSDG" localSheetId="3"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localSheetId="3" hidden="1">{"via1",#N/A,TRUE,"general";"via2",#N/A,TRUE,"general";"via3",#N/A,TRUE,"general"}</definedName>
    <definedName name="gsfsf" hidden="1">{"via1",#N/A,TRUE,"general";"via2",#N/A,TRUE,"general";"via3",#N/A,TRUE,"general"}</definedName>
    <definedName name="GT">#REF!</definedName>
    <definedName name="GTC">#REF!</definedName>
    <definedName name="GTE">#REF!</definedName>
    <definedName name="gtgt" localSheetId="2" hidden="1">{"via1",#N/A,TRUE,"general";"via2",#N/A,TRUE,"general";"via3",#N/A,TRUE,"general"}</definedName>
    <definedName name="gtgt" localSheetId="3"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localSheetId="3"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localSheetId="3"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localSheetId="3"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localSheetId="3"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#REF!</definedName>
    <definedName name="GTRE" localSheetId="2">#REF!</definedName>
    <definedName name="GTRE" localSheetId="3">#REF!</definedName>
    <definedName name="GTRE">#REF!</definedName>
    <definedName name="h">#REF!</definedName>
    <definedName name="H_pump">#REF!</definedName>
    <definedName name="h9h" localSheetId="2" hidden="1">{"via1",#N/A,TRUE,"general";"via2",#N/A,TRUE,"general";"via3",#N/A,TRUE,"general"}</definedName>
    <definedName name="h9h" localSheetId="3"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localSheetId="3"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localSheetId="3"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localSheetId="3"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localSheetId="3"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localSheetId="3"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localSheetId="3"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#REF!</definedName>
    <definedName name="hen">#REF!</definedName>
    <definedName name="HERRERO">#REF!</definedName>
    <definedName name="hfgh" localSheetId="2" hidden="1">{"via1",#N/A,TRUE,"general";"via2",#N/A,TRUE,"general";"via3",#N/A,TRUE,"general"}</definedName>
    <definedName name="hfgh" localSheetId="3"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localSheetId="3"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localSheetId="3"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localSheetId="3"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localSheetId="3"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localSheetId="3"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localSheetId="3"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localSheetId="3"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localSheetId="3"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localSheetId="3"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localSheetId="3"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localSheetId="3" hidden="1">{"TAB1",#N/A,TRUE,"GENERAL";"TAB2",#N/A,TRUE,"GENERAL";"TAB3",#N/A,TRUE,"GENERAL";"TAB4",#N/A,TRUE,"GENERAL";"TAB5",#N/A,TRUE,"GENERAL"}</definedName>
    <definedName name="HGJG" hidden="1">{"TAB1",#N/A,TRUE,"GENERAL";"TAB2",#N/A,TRUE,"GENERAL";"TAB3",#N/A,TRUE,"GENERAL";"TAB4",#N/A,TRUE,"GENERAL";"TAB5",#N/A,TRUE,"GENERAL"}</definedName>
    <definedName name="hh" localSheetId="2">'ANALISIS DE PRECIO UNITARIO '!ERR</definedName>
    <definedName name="hh" localSheetId="3">'APU (Contratista)'!ERR</definedName>
    <definedName name="hh">[0]!ERR</definedName>
    <definedName name="hhg" hidden="1">{#N/A,#N/A,TRUE,"1842CWN0"}</definedName>
    <definedName name="hhh" localSheetId="2" hidden="1">{"TAB1",#N/A,TRUE,"GENERAL";"TAB2",#N/A,TRUE,"GENERAL";"TAB3",#N/A,TRUE,"GENERAL";"TAB4",#N/A,TRUE,"GENERAL";"TAB5",#N/A,TRUE,"GENERAL"}</definedName>
    <definedName name="hhh" localSheetId="3"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localSheetId="3"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localSheetId="3"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localSheetId="3"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localSheetId="3"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localSheetId="3"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localSheetId="3" hidden="1">{"via1",#N/A,TRUE,"general";"via2",#N/A,TRUE,"general";"via3",#N/A,TRUE,"general"}</definedName>
    <definedName name="hhtrhreh" hidden="1">{"via1",#N/A,TRUE,"general";"via2",#N/A,TRUE,"general";"via3",#N/A,TRUE,"general"}</definedName>
    <definedName name="Hid">#REF!</definedName>
    <definedName name="HIDE1">#REF!</definedName>
    <definedName name="hjfg" localSheetId="2" hidden="1">{"via1",#N/A,TRUE,"general";"via2",#N/A,TRUE,"general";"via3",#N/A,TRUE,"general"}</definedName>
    <definedName name="hjfg" localSheetId="3"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localSheetId="3"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localSheetId="3"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localSheetId="3"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localSheetId="3"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localSheetId="3" hidden="1">{"via1",#N/A,TRUE,"general";"via2",#N/A,TRUE,"general";"via3",#N/A,TRUE,"general"}</definedName>
    <definedName name="hjkjk" hidden="1">{"via1",#N/A,TRUE,"general";"via2",#N/A,TRUE,"general";"via3",#N/A,TRUE,"general"}</definedName>
    <definedName name="HK" localSheetId="2">'ANALISIS DE PRECIO UNITARIO '!ERR</definedName>
    <definedName name="HK" localSheetId="3">'APU (Contratista)'!ERR</definedName>
    <definedName name="HK">[0]!ERR</definedName>
    <definedName name="HM">#REF!</definedName>
    <definedName name="hn" localSheetId="2" hidden="1">{"TAB1",#N/A,TRUE,"GENERAL";"TAB2",#N/A,TRUE,"GENERAL";"TAB3",#N/A,TRUE,"GENERAL";"TAB4",#N/A,TRUE,"GENERAL";"TAB5",#N/A,TRUE,"GENERAL"}</definedName>
    <definedName name="hn" localSheetId="3"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 localSheetId="3">#REF!</definedName>
    <definedName name="HOJA1">#REF!</definedName>
    <definedName name="horat">#REF!</definedName>
    <definedName name="Hornos">#REF!</definedName>
    <definedName name="HP_stg_Hz">#REF!</definedName>
    <definedName name="hreer" localSheetId="2" hidden="1">{"TAB1",#N/A,TRUE,"GENERAL";"TAB2",#N/A,TRUE,"GENERAL";"TAB3",#N/A,TRUE,"GENERAL";"TAB4",#N/A,TRUE,"GENERAL";"TAB5",#N/A,TRUE,"GENERAL"}</definedName>
    <definedName name="hreer" localSheetId="3"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localSheetId="3" hidden="1">{"TAB1",#N/A,TRUE,"GENERAL";"TAB2",#N/A,TRUE,"GENERAL";"TAB3",#N/A,TRUE,"GENERAL";"TAB4",#N/A,TRUE,"GENERAL";"TAB5",#N/A,TRUE,"GENERAL"}</definedName>
    <definedName name="hrhth" hidden="1">{"TAB1",#N/A,TRUE,"GENERAL";"TAB2",#N/A,TRUE,"GENERAL";"TAB3",#N/A,TRUE,"GENERAL";"TAB4",#N/A,TRUE,"GENERAL";"TAB5",#N/A,TRUE,"GENERAL"}</definedName>
    <definedName name="hrn">#REF!</definedName>
    <definedName name="hrthtrh" localSheetId="2" hidden="1">{"TAB1",#N/A,TRUE,"GENERAL";"TAB2",#N/A,TRUE,"GENERAL";"TAB3",#N/A,TRUE,"GENERAL";"TAB4",#N/A,TRUE,"GENERAL";"TAB5",#N/A,TRUE,"GENERAL"}</definedName>
    <definedName name="hrthtrh" localSheetId="3"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localSheetId="3"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localSheetId="3"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localSheetId="3"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localSheetId="3"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localSheetId="3"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localSheetId="3" hidden="1">{"via1",#N/A,TRUE,"general";"via2",#N/A,TRUE,"general";"via3",#N/A,TRUE,"general"}</definedName>
    <definedName name="hytirs" hidden="1">{"via1",#N/A,TRUE,"general";"via2",#N/A,TRUE,"general";"via3",#N/A,TRUE,"general"}</definedName>
    <definedName name="I" localSheetId="2">#REF!</definedName>
    <definedName name="I" localSheetId="3">#REF!</definedName>
    <definedName name="I">#REF!</definedName>
    <definedName name="i0">#REF!</definedName>
    <definedName name="i8i" localSheetId="2" hidden="1">{"TAB1",#N/A,TRUE,"GENERAL";"TAB2",#N/A,TRUE,"GENERAL";"TAB3",#N/A,TRUE,"GENERAL";"TAB4",#N/A,TRUE,"GENERAL";"TAB5",#N/A,TRUE,"GENERAL"}</definedName>
    <definedName name="i8i" localSheetId="3" hidden="1">{"TAB1",#N/A,TRUE,"GENERAL";"TAB2",#N/A,TRUE,"GENERAL";"TAB3",#N/A,TRUE,"GENERAL";"TAB4",#N/A,TRUE,"GENERAL";"TAB5",#N/A,TRUE,"GENERAL"}</definedName>
    <definedName name="i8i" hidden="1">{"TAB1",#N/A,TRUE,"GENERAL";"TAB2",#N/A,TRUE,"GENERAL";"TAB3",#N/A,TRUE,"GENERAL";"TAB4",#N/A,TRUE,"GENERAL";"TAB5",#N/A,TRUE,"GENERAL"}</definedName>
    <definedName name="ic">#REF!</definedName>
    <definedName name="icbf">#REF!</definedName>
    <definedName name="Icct">#REF!</definedName>
    <definedName name="ICP">#REF!</definedName>
    <definedName name="ICP1_1">#REF!</definedName>
    <definedName name="ICP1_1_1">#REF!</definedName>
    <definedName name="ICP1_1_2">#REF!</definedName>
    <definedName name="ICP1_1_3">#REF!</definedName>
    <definedName name="ICP1_1_4">#REF!</definedName>
    <definedName name="ICP1_2">#REF!</definedName>
    <definedName name="ICP1_3">#REF!</definedName>
    <definedName name="ICP1_4">#REF!</definedName>
    <definedName name="ID" localSheetId="2">'ANALISIS DE PRECIO UNITARIO '!ERR</definedName>
    <definedName name="ID" localSheetId="3">'APU (Contratista)'!ERR</definedName>
    <definedName name="ID">[0]!ERR</definedName>
    <definedName name="IF" localSheetId="2">#REF!</definedName>
    <definedName name="IF" localSheetId="3">#REF!</definedName>
    <definedName name="IF">#REF!</definedName>
    <definedName name="Ig">#REF!</definedName>
    <definedName name="ii" localSheetId="2" hidden="1">{"TAB1",#N/A,TRUE,"GENERAL";"TAB2",#N/A,TRUE,"GENERAL";"TAB3",#N/A,TRUE,"GENERAL";"TAB4",#N/A,TRUE,"GENERAL";"TAB5",#N/A,TRUE,"GENERAL"}</definedName>
    <definedName name="ii" localSheetId="3"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localSheetId="3"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localSheetId="3"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localSheetId="3"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localSheetId="3"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localSheetId="3"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#REF!</definedName>
    <definedName name="IMP">#REF!</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 localSheetId="3">#REF!</definedName>
    <definedName name="INDICE">#REF!</definedName>
    <definedName name="inf" localSheetId="2">#REF!</definedName>
    <definedName name="inf" localSheetId="3">#REF!</definedName>
    <definedName name="inf">#REF!</definedName>
    <definedName name="INFORME">#REF!</definedName>
    <definedName name="Informe_semanal">#REF!</definedName>
    <definedName name="INGENIERIA1" hidden="1">#REF!</definedName>
    <definedName name="INGENIERIA11" hidden="1">#REF!</definedName>
    <definedName name="iniciales">#REF!,#REF!,#REF!,#REF!</definedName>
    <definedName name="Inicio">#REF!</definedName>
    <definedName name="INPU">#REF!</definedName>
    <definedName name="INPUT">#REF!</definedName>
    <definedName name="INSU">#REF!</definedName>
    <definedName name="Insumos_auxiliares" localSheetId="2">#REF!</definedName>
    <definedName name="Insumos_auxiliares" localSheetId="3">#REF!</definedName>
    <definedName name="Insumos_auxiliares">#REF!</definedName>
    <definedName name="Insumos_basicos" localSheetId="2">#REF!</definedName>
    <definedName name="Insumos_basicos" localSheetId="3">#REF!</definedName>
    <definedName name="Insumos_basicos">#REF!</definedName>
    <definedName name="Int">#REF!</definedName>
    <definedName name="InTap">#REF!</definedName>
    <definedName name="INTER">#REF!</definedName>
    <definedName name="Intercambiadores">#REF!</definedName>
    <definedName name="Interest_Rate">#REF!</definedName>
    <definedName name="INTERMEDIA_I">#REF!</definedName>
    <definedName name="Interventor">#REF!</definedName>
    <definedName name="IntVal">#REF!</definedName>
    <definedName name="INV_11">#REF!</definedName>
    <definedName name="INV_Payments" localSheetId="1">#REF!</definedName>
    <definedName name="INV_Payments">#REF!</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'ANALISIS DE PRECIO UNITARIO '!ERR</definedName>
    <definedName name="IOUHH" localSheetId="3">'APU (Contratista)'!ERR</definedName>
    <definedName name="IOUHH">[0]!ERR</definedName>
    <definedName name="IP">#REF!</definedName>
    <definedName name="irng" hidden="1">#REF!</definedName>
    <definedName name="Iss">#REF!</definedName>
    <definedName name="issafp">#REF!</definedName>
    <definedName name="isscs">#REF!</definedName>
    <definedName name="isseps">#REF!</definedName>
    <definedName name="ITEM">#REF!</definedName>
    <definedName name="ITEM1" localSheetId="2">#REF!</definedName>
    <definedName name="ITEM1" localSheetId="3">#REF!</definedName>
    <definedName name="ITEM1">#REF!</definedName>
    <definedName name="ITEM15" localSheetId="2">#REF!</definedName>
    <definedName name="ITEM15" localSheetId="3">#REF!</definedName>
    <definedName name="ITEM15">#REF!</definedName>
    <definedName name="ITEM2" localSheetId="2">#REF!</definedName>
    <definedName name="ITEM2" localSheetId="3">#REF!</definedName>
    <definedName name="ITEM2">#REF!</definedName>
    <definedName name="item210.3" localSheetId="2">#REF!</definedName>
    <definedName name="item210.3" localSheetId="3">#REF!</definedName>
    <definedName name="item210.3">#REF!</definedName>
    <definedName name="item230.1" localSheetId="2">#REF!</definedName>
    <definedName name="item230.1" localSheetId="3">#REF!</definedName>
    <definedName name="item230.1">#REF!</definedName>
    <definedName name="ITEM3" localSheetId="2">#REF!</definedName>
    <definedName name="ITEM3" localSheetId="3">#REF!</definedName>
    <definedName name="ITEM3">#REF!</definedName>
    <definedName name="item310" localSheetId="2">#REF!</definedName>
    <definedName name="item310" localSheetId="3">#REF!</definedName>
    <definedName name="item310">#REF!</definedName>
    <definedName name="item320.2" localSheetId="2">#REF!</definedName>
    <definedName name="item320.2" localSheetId="3">#REF!</definedName>
    <definedName name="item320.2">#REF!</definedName>
    <definedName name="item330.1" localSheetId="2">#REF!</definedName>
    <definedName name="item330.1" localSheetId="3">#REF!</definedName>
    <definedName name="item330.1">#REF!</definedName>
    <definedName name="item420" localSheetId="2">#REF!</definedName>
    <definedName name="item420" localSheetId="3">#REF!</definedName>
    <definedName name="item420">#REF!</definedName>
    <definedName name="item450.2P" localSheetId="2">#REF!</definedName>
    <definedName name="item450.2P" localSheetId="3">#REF!</definedName>
    <definedName name="item450.2P">#REF!</definedName>
    <definedName name="item600.1" localSheetId="2">#REF!</definedName>
    <definedName name="item600.1" localSheetId="3">#REF!</definedName>
    <definedName name="item600.1">#REF!</definedName>
    <definedName name="item610.1" localSheetId="2">#REF!</definedName>
    <definedName name="item610.1" localSheetId="3">#REF!</definedName>
    <definedName name="item610.1">#REF!</definedName>
    <definedName name="item610.2" localSheetId="2">#REF!</definedName>
    <definedName name="item610.2" localSheetId="3">#REF!</definedName>
    <definedName name="item610.2">#REF!</definedName>
    <definedName name="item630.4" localSheetId="2">#REF!</definedName>
    <definedName name="item630.4" localSheetId="3">#REF!</definedName>
    <definedName name="item630.4">#REF!</definedName>
    <definedName name="item630.6" localSheetId="2">#REF!</definedName>
    <definedName name="item630.6" localSheetId="3">#REF!</definedName>
    <definedName name="item630.6">#REF!</definedName>
    <definedName name="item630.7" localSheetId="2">#REF!</definedName>
    <definedName name="item630.7" localSheetId="3">#REF!</definedName>
    <definedName name="item630.7">#REF!</definedName>
    <definedName name="item640.3" localSheetId="2">#REF!</definedName>
    <definedName name="item640.3" localSheetId="3">#REF!</definedName>
    <definedName name="item640.3">#REF!</definedName>
    <definedName name="item661" localSheetId="2">#REF!</definedName>
    <definedName name="item661" localSheetId="3">#REF!</definedName>
    <definedName name="item661">#REF!</definedName>
    <definedName name="item671" localSheetId="2">#REF!</definedName>
    <definedName name="item671" localSheetId="3">#REF!</definedName>
    <definedName name="item671">#REF!</definedName>
    <definedName name="item673.1" localSheetId="2">#REF!</definedName>
    <definedName name="item673.1" localSheetId="3">#REF!</definedName>
    <definedName name="item673.1">#REF!</definedName>
    <definedName name="item673.3" localSheetId="2">#REF!</definedName>
    <definedName name="item673.3" localSheetId="3">#REF!</definedName>
    <definedName name="item673.3">#REF!</definedName>
    <definedName name="item681" localSheetId="2">#REF!</definedName>
    <definedName name="item681" localSheetId="3">#REF!</definedName>
    <definedName name="item681">#REF!</definedName>
    <definedName name="item700.1" localSheetId="2">#REF!</definedName>
    <definedName name="item700.1" localSheetId="3">#REF!</definedName>
    <definedName name="item700.1">#REF!</definedName>
    <definedName name="item710.1" localSheetId="2">#REF!</definedName>
    <definedName name="item710.1" localSheetId="3">#REF!</definedName>
    <definedName name="item710.1">#REF!</definedName>
    <definedName name="item710.2" localSheetId="2">#REF!</definedName>
    <definedName name="item710.2" localSheetId="3">#REF!</definedName>
    <definedName name="item710.2">#REF!</definedName>
    <definedName name="item730.1" localSheetId="2">#REF!</definedName>
    <definedName name="item730.1" localSheetId="3">#REF!</definedName>
    <definedName name="item730.1">#REF!</definedName>
    <definedName name="item730.2" localSheetId="2">#REF!</definedName>
    <definedName name="item730.2" localSheetId="3">#REF!</definedName>
    <definedName name="item730.2">#REF!</definedName>
    <definedName name="item730.2.4" localSheetId="2">#REF!</definedName>
    <definedName name="item730.2.4" localSheetId="3">#REF!</definedName>
    <definedName name="item730.2.4">#REF!</definedName>
    <definedName name="item900.2" localSheetId="2">#REF!</definedName>
    <definedName name="item900.2" localSheetId="3">#REF!</definedName>
    <definedName name="item900.2">#REF!</definedName>
    <definedName name="ItemCodos">#REF!</definedName>
    <definedName name="IUI" localSheetId="2" hidden="1">{"TAB1",#N/A,TRUE,"GENERAL";"TAB2",#N/A,TRUE,"GENERAL";"TAB3",#N/A,TRUE,"GENERAL";"TAB4",#N/A,TRUE,"GENERAL";"TAB5",#N/A,TRUE,"GENERAL"}</definedName>
    <definedName name="IUI" localSheetId="3"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localSheetId="3"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localSheetId="3"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localSheetId="3"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localSheetId="3"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 localSheetId="3">#REF!</definedName>
    <definedName name="IVA">#REF!</definedName>
    <definedName name="iwjer">#REF!</definedName>
    <definedName name="iyuiuyi" localSheetId="2" hidden="1">{"via1",#N/A,TRUE,"general";"via2",#N/A,TRUE,"general";"via3",#N/A,TRUE,"general"}</definedName>
    <definedName name="iyuiuyi" localSheetId="3"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localSheetId="3"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localSheetId="3"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localSheetId="3"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localSheetId="3"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localSheetId="3"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localSheetId="3"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localSheetId="3"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localSheetId="3"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localSheetId="3"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localSheetId="3"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localSheetId="3"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localSheetId="3" hidden="1">{"TAB1",#N/A,TRUE,"GENERAL";"TAB2",#N/A,TRUE,"GENERAL";"TAB3",#N/A,TRUE,"GENERAL";"TAB4",#N/A,TRUE,"GENERAL";"TAB5",#N/A,TRUE,"GENERAL"}</definedName>
    <definedName name="jhkgjkvf" hidden="1">{"TAB1",#N/A,TRUE,"GENERAL";"TAB2",#N/A,TRUE,"GENERAL";"TAB3",#N/A,TRUE,"GENERAL";"TAB4",#N/A,TRUE,"GENERAL";"TAB5",#N/A,TRUE,"GENERAL"}</definedName>
    <definedName name="jj" localSheetId="2">'ANALISIS DE PRECIO UNITARIO '!ERR</definedName>
    <definedName name="jj" localSheetId="3">'APU (Contratista)'!ERR</definedName>
    <definedName name="jj">[0]!ERR</definedName>
    <definedName name="jjfq" localSheetId="2" hidden="1">{"via1",#N/A,TRUE,"general";"via2",#N/A,TRUE,"general";"via3",#N/A,TRUE,"general"}</definedName>
    <definedName name="jjfq" localSheetId="3"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localSheetId="3"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localSheetId="3"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localSheetId="3"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localSheetId="3"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localSheetId="3"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 localSheetId="3">#REF!</definedName>
    <definedName name="jkl">#REF!</definedName>
    <definedName name="JOHNNY" localSheetId="2">'ANALISIS DE PRECIO UNITARIO '!ERR</definedName>
    <definedName name="JOHNNY" localSheetId="3">'APU (Contratista)'!ERR</definedName>
    <definedName name="JOHNNY">[0]!ERR</definedName>
    <definedName name="JRYJ" localSheetId="2" hidden="1">{"via1",#N/A,TRUE,"general";"via2",#N/A,TRUE,"general";"via3",#N/A,TRUE,"general"}</definedName>
    <definedName name="JRYJ" localSheetId="3"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localSheetId="3"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localSheetId="3"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localSheetId="3"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localSheetId="3"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localSheetId="3"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localSheetId="3"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localSheetId="3"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 localSheetId="3">#REF!</definedName>
    <definedName name="jvv">#REF!</definedName>
    <definedName name="jyjt7" localSheetId="2" hidden="1">{"via1",#N/A,TRUE,"general";"via2",#N/A,TRUE,"general";"via3",#N/A,TRUE,"general"}</definedName>
    <definedName name="jyjt7" localSheetId="3"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localSheetId="3"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localSheetId="3"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localSheetId="3"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localSheetId="3" hidden="1">{"via1",#N/A,TRUE,"general";"via2",#N/A,TRUE,"general";"via3",#N/A,TRUE,"general"}</definedName>
    <definedName name="jyujyuj" hidden="1">{"via1",#N/A,TRUE,"general";"via2",#N/A,TRUE,"general";"via3",#N/A,TRUE,"general"}</definedName>
    <definedName name="K0F1" localSheetId="2">#REF!</definedName>
    <definedName name="K0F1" localSheetId="3">#REF!</definedName>
    <definedName name="K0F1">#REF!</definedName>
    <definedName name="K0F2" localSheetId="2">#REF!</definedName>
    <definedName name="K0F2" localSheetId="3">#REF!</definedName>
    <definedName name="K0F2">#REF!</definedName>
    <definedName name="K10ALO" localSheetId="2">#REF!</definedName>
    <definedName name="K10ALO" localSheetId="3">#REF!</definedName>
    <definedName name="K10ALO">#REF!</definedName>
    <definedName name="K11ALO" localSheetId="2">#REF!</definedName>
    <definedName name="K11ALO" localSheetId="3">#REF!</definedName>
    <definedName name="K11ALO">#REF!</definedName>
    <definedName name="K1F1" localSheetId="2">#REF!</definedName>
    <definedName name="K1F1" localSheetId="3">#REF!</definedName>
    <definedName name="K1F1">#REF!</definedName>
    <definedName name="K1F2" localSheetId="2">#REF!</definedName>
    <definedName name="K1F2" localSheetId="3">#REF!</definedName>
    <definedName name="K1F2">#REF!</definedName>
    <definedName name="K2F1" localSheetId="2">#REF!</definedName>
    <definedName name="K2F1" localSheetId="3">#REF!</definedName>
    <definedName name="K2F1">#REF!</definedName>
    <definedName name="K2F2" localSheetId="2">#REF!</definedName>
    <definedName name="K2F2" localSheetId="3">#REF!</definedName>
    <definedName name="K2F2">#REF!</definedName>
    <definedName name="K3F1" localSheetId="2">#REF!</definedName>
    <definedName name="K3F1" localSheetId="3">#REF!</definedName>
    <definedName name="K3F1">#REF!</definedName>
    <definedName name="K3F2" localSheetId="2">#REF!</definedName>
    <definedName name="K3F2" localSheetId="3">#REF!</definedName>
    <definedName name="K3F2">#REF!</definedName>
    <definedName name="K4F1" localSheetId="2">#REF!</definedName>
    <definedName name="K4F1" localSheetId="3">#REF!</definedName>
    <definedName name="K4F1">#REF!</definedName>
    <definedName name="K4F2" localSheetId="2">#REF!</definedName>
    <definedName name="K4F2" localSheetId="3">#REF!</definedName>
    <definedName name="K4F2">#REF!</definedName>
    <definedName name="K5F1" localSheetId="2">#REF!</definedName>
    <definedName name="K5F1" localSheetId="3">#REF!</definedName>
    <definedName name="K5F1">#REF!</definedName>
    <definedName name="K5F2" localSheetId="2">#REF!</definedName>
    <definedName name="K5F2" localSheetId="3">#REF!</definedName>
    <definedName name="K5F2">#REF!</definedName>
    <definedName name="K6F1" localSheetId="2">#REF!</definedName>
    <definedName name="K6F1" localSheetId="3">#REF!</definedName>
    <definedName name="K6F1">#REF!</definedName>
    <definedName name="K6F2" localSheetId="2">#REF!</definedName>
    <definedName name="K6F2" localSheetId="3">#REF!</definedName>
    <definedName name="K6F2">#REF!</definedName>
    <definedName name="K7F1" localSheetId="2">#REF!</definedName>
    <definedName name="K7F1" localSheetId="3">#REF!</definedName>
    <definedName name="K7F1">#REF!</definedName>
    <definedName name="K7F2" localSheetId="2">#REF!</definedName>
    <definedName name="K7F2" localSheetId="3">#REF!</definedName>
    <definedName name="K7F2">#REF!</definedName>
    <definedName name="K8ALO" localSheetId="2">#REF!</definedName>
    <definedName name="K8ALO" localSheetId="3">#REF!</definedName>
    <definedName name="K8ALO">#REF!</definedName>
    <definedName name="K8F1" localSheetId="2">#REF!</definedName>
    <definedName name="K8F1" localSheetId="3">#REF!</definedName>
    <definedName name="K8F1">#REF!</definedName>
    <definedName name="K8F2" localSheetId="2">#REF!</definedName>
    <definedName name="K8F2" localSheetId="3">#REF!</definedName>
    <definedName name="K8F2">#REF!</definedName>
    <definedName name="K9ALO" localSheetId="2">#REF!</definedName>
    <definedName name="K9ALO" localSheetId="3">#REF!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localSheetId="3"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localSheetId="3"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localSheetId="3"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localSheetId="3"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localSheetId="3"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localSheetId="3"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localSheetId="3"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localSheetId="3" hidden="1">{"TAB1",#N/A,TRUE,"GENERAL";"TAB2",#N/A,TRUE,"GENERAL";"TAB3",#N/A,TRUE,"GENERAL";"TAB4",#N/A,TRUE,"GENERAL";"TAB5",#N/A,TRUE,"GENERAL"}</definedName>
    <definedName name="kkkkkki" hidden="1">{"TAB1",#N/A,TRUE,"GENERAL";"TAB2",#N/A,TRUE,"GENERAL";"TAB3",#N/A,TRUE,"GENERAL";"TAB4",#N/A,TRUE,"GENERAL";"TAB5",#N/A,TRUE,"GENERAL"}</definedName>
    <definedName name="kl" localSheetId="2">'ANALISIS DE PRECIO UNITARIO '!ERR</definedName>
    <definedName name="kl" localSheetId="3">'APU (Contratista)'!ERR</definedName>
    <definedName name="kl">[0]!ERR</definedName>
    <definedName name="klklk" localSheetId="2">#REF!</definedName>
    <definedName name="klklk" localSheetId="3">#REF!</definedName>
    <definedName name="klklk">#REF!</definedName>
    <definedName name="km">#REF!</definedName>
    <definedName name="krtrk" localSheetId="2" hidden="1">{"via1",#N/A,TRUE,"general";"via2",#N/A,TRUE,"general";"via3",#N/A,TRUE,"general"}</definedName>
    <definedName name="krtrk" localSheetId="3"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localSheetId="3"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#REF!</definedName>
    <definedName name="LICITACION" localSheetId="2">#REF!</definedName>
    <definedName name="LICITACION" localSheetId="3">#REF!</definedName>
    <definedName name="LICITACION">#REF!</definedName>
    <definedName name="LINEA" localSheetId="2">#REF!</definedName>
    <definedName name="LINEA" localSheetId="3">#REF!</definedName>
    <definedName name="LINEA">#REF!</definedName>
    <definedName name="ListaCantidad">#REF!</definedName>
    <definedName name="Listado">#REF!</definedName>
    <definedName name="Listado1">#REF!</definedName>
    <definedName name="ListaItem">#REF!</definedName>
    <definedName name="ListaUni">#REF!</definedName>
    <definedName name="liuoo" localSheetId="2" hidden="1">{"TAB1",#N/A,TRUE,"GENERAL";"TAB2",#N/A,TRUE,"GENERAL";"TAB3",#N/A,TRUE,"GENERAL";"TAB4",#N/A,TRUE,"GENERAL";"TAB5",#N/A,TRUE,"GENERAL"}</definedName>
    <definedName name="liuoo" localSheetId="3"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localSheetId="3"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localSheetId="3"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#REF!</definedName>
    <definedName name="lllllh" localSheetId="2" hidden="1">{"via1",#N/A,TRUE,"general";"via2",#N/A,TRUE,"general";"via3",#N/A,TRUE,"general"}</definedName>
    <definedName name="lllllh" localSheetId="3"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localSheetId="3"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#REF!</definedName>
    <definedName name="LOCA">#REF!</definedName>
    <definedName name="LOCA1" localSheetId="1">#REF!</definedName>
    <definedName name="LOCA1">#REF!</definedName>
    <definedName name="LOCALIZACION_Y_REPLANTEO" localSheetId="2">#REF!</definedName>
    <definedName name="LOCALIZACION_Y_REPLANTEO" localSheetId="3">#REF!</definedName>
    <definedName name="LOCALIZACION_Y_REPLANTEO">#REF!</definedName>
    <definedName name="LOGO" localSheetId="2">'ANALISIS DE PRECIO UNITARIO '!ERR</definedName>
    <definedName name="LOGO" localSheetId="3">'APU (Contratista)'!ERR</definedName>
    <definedName name="LOGO">[0]!ERR</definedName>
    <definedName name="lolol" localSheetId="2" hidden="1">{"TAB1",#N/A,TRUE,"GENERAL";"TAB2",#N/A,TRUE,"GENERAL";"TAB3",#N/A,TRUE,"GENERAL";"TAB4",#N/A,TRUE,"GENERAL";"TAB5",#N/A,TRUE,"GENERAL"}</definedName>
    <definedName name="lolol" localSheetId="3"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localSheetId="3" hidden="1">{"via1",#N/A,TRUE,"general";"via2",#N/A,TRUE,"general";"via3",#N/A,TRUE,"general"}</definedName>
    <definedName name="lplpl" hidden="1">{"via1",#N/A,TRUE,"general";"via2",#N/A,TRUE,"general";"via3",#N/A,TRUE,"general"}</definedName>
    <definedName name="lt">#REF!</definedName>
    <definedName name="lun" localSheetId="2">#REF!</definedName>
    <definedName name="lun" localSheetId="3">#REF!</definedName>
    <definedName name="lun">#REF!</definedName>
    <definedName name="lv">#REF!</definedName>
    <definedName name="m">#REF!</definedName>
    <definedName name="MA" localSheetId="2">#REF!</definedName>
    <definedName name="MA" localSheetId="3">#REF!</definedName>
    <definedName name="MA">#REF!</definedName>
    <definedName name="MACR">#REF!</definedName>
    <definedName name="MACRDEL">#REF!</definedName>
    <definedName name="Macroactividad">#REF!</definedName>
    <definedName name="mafdsf" localSheetId="2" hidden="1">{"via1",#N/A,TRUE,"general";"via2",#N/A,TRUE,"general";"via3",#N/A,TRUE,"general"}</definedName>
    <definedName name="mafdsf" localSheetId="3"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localSheetId="3"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localSheetId="3" hidden="1">{"via1",#N/A,TRUE,"general";"via2",#N/A,TRUE,"general";"via3",#N/A,TRUE,"general"}</definedName>
    <definedName name="maow" hidden="1">{"via1",#N/A,TRUE,"general";"via2",#N/A,TRUE,"general";"via3",#N/A,TRUE,"general"}</definedName>
    <definedName name="MAQUINAR" localSheetId="2">#REF!</definedName>
    <definedName name="MAQUINAR" localSheetId="3">#REF!</definedName>
    <definedName name="MAQUINAR">#REF!</definedName>
    <definedName name="mar" localSheetId="2">#REF!</definedName>
    <definedName name="mar" localSheetId="3">#REF!</definedName>
    <definedName name="mar">#REF!</definedName>
    <definedName name="MARCO_H">#REF!</definedName>
    <definedName name="marina">#REF!</definedName>
    <definedName name="masor" localSheetId="2" hidden="1">{"via1",#N/A,TRUE,"general";"via2",#N/A,TRUE,"general";"via3",#N/A,TRUE,"general"}</definedName>
    <definedName name="masor" localSheetId="3" hidden="1">{"via1",#N/A,TRUE,"general";"via2",#N/A,TRUE,"general";"via3",#N/A,TRUE,"general"}</definedName>
    <definedName name="masor" hidden="1">{"via1",#N/A,TRUE,"general";"via2",#N/A,TRUE,"general";"via3",#N/A,TRUE,"general"}</definedName>
    <definedName name="MAT" localSheetId="2">#REF!</definedName>
    <definedName name="MAT" localSheetId="3">#REF!</definedName>
    <definedName name="MAT">#REF!</definedName>
    <definedName name="MATERIAL">#REF!</definedName>
    <definedName name="materiales">#REF!</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localSheetId="3" hidden="1">{"via1",#N/A,TRUE,"general";"via2",#N/A,TRUE,"general";"via3",#N/A,TRUE,"general"}</definedName>
    <definedName name="mdd" hidden="1">{"via1",#N/A,TRUE,"general";"via2",#N/A,TRUE,"general";"via3",#N/A,TRUE,"general"}</definedName>
    <definedName name="mediah_reposo_comida">#REF!</definedName>
    <definedName name="meg" localSheetId="2" hidden="1">{"TAB1",#N/A,TRUE,"GENERAL";"TAB2",#N/A,TRUE,"GENERAL";"TAB3",#N/A,TRUE,"GENERAL";"TAB4",#N/A,TRUE,"GENERAL";"TAB5",#N/A,TRUE,"GENERAL"}</definedName>
    <definedName name="meg" localSheetId="3" hidden="1">{"TAB1",#N/A,TRUE,"GENERAL";"TAB2",#N/A,TRUE,"GENERAL";"TAB3",#N/A,TRUE,"GENERAL";"TAB4",#N/A,TRUE,"GENERAL";"TAB5",#N/A,TRUE,"GENERAL"}</definedName>
    <definedName name="meg" hidden="1">{"TAB1",#N/A,TRUE,"GENERAL";"TAB2",#N/A,TRUE,"GENERAL";"TAB3",#N/A,TRUE,"GENERAL";"TAB4",#N/A,TRUE,"GENERAL";"TAB5",#N/A,TRUE,"GENERAL"}</definedName>
    <definedName name="MENU1">#REF!</definedName>
    <definedName name="MENU2">#REF!</definedName>
    <definedName name="MENU3">#REF!</definedName>
    <definedName name="MENU4">#REF!</definedName>
    <definedName name="MENU5">#REF!</definedName>
    <definedName name="MENU6">#REF!</definedName>
    <definedName name="MES">#REF!</definedName>
    <definedName name="MesCotiz">#REF!</definedName>
    <definedName name="MesCotizacion">#REF!</definedName>
    <definedName name="MESES" localSheetId="2">#REF!</definedName>
    <definedName name="MESES" localSheetId="3">#REF!</definedName>
    <definedName name="MESES">#REF!</definedName>
    <definedName name="MesesMora">#REF!</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localSheetId="3"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localSheetId="3"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localSheetId="3"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localSheetId="3"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localSheetId="3"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localSheetId="3"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localSheetId="3"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localSheetId="3"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localSheetId="3"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localSheetId="3"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localSheetId="3"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#REF!</definedName>
    <definedName name="Módulo3.anexo1">#REF!</definedName>
    <definedName name="Módulo3.anexo10" localSheetId="1">#REF!</definedName>
    <definedName name="Módulo3.anexo10">#REF!</definedName>
    <definedName name="Módulo3.anexo11" localSheetId="1">#REF!</definedName>
    <definedName name="Módulo3.anexo11">#REF!</definedName>
    <definedName name="Módulo3.anexo12" localSheetId="1">#REF!</definedName>
    <definedName name="Módulo3.anexo12">#REF!</definedName>
    <definedName name="Módulo3.anexo3" localSheetId="1">#REF!</definedName>
    <definedName name="Módulo3.anexo3">#REF!</definedName>
    <definedName name="Módulo3.anexo4" localSheetId="1">#REF!</definedName>
    <definedName name="Módulo3.anexo4">#REF!</definedName>
    <definedName name="Módulo3.anexo5" localSheetId="1">#REF!</definedName>
    <definedName name="Módulo3.anexo5">#REF!</definedName>
    <definedName name="Módulo3.anexo6" localSheetId="1">#REF!</definedName>
    <definedName name="Módulo3.anexo6">#REF!</definedName>
    <definedName name="Módulo8.anexo16" localSheetId="1">#REF!</definedName>
    <definedName name="Módulo8.anexo16">#REF!</definedName>
    <definedName name="MOE" hidden="1">{#N/A,#N/A,FALSE,"Hoja1";#N/A,#N/A,FALSE,"Hoja2"}</definedName>
    <definedName name="MONEDA">#REF!</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#REF!</definedName>
    <definedName name="MORON">#REF!</definedName>
    <definedName name="MRLART">#REF!</definedName>
    <definedName name="MRSUPDET">#REF!</definedName>
    <definedName name="Mtz_Avance">#REF!</definedName>
    <definedName name="Mv">#REF!</definedName>
    <definedName name="n" localSheetId="2" hidden="1">{"via1",#N/A,TRUE,"general";"via2",#N/A,TRUE,"general";"via3",#N/A,TRUE,"general"}</definedName>
    <definedName name="n" localSheetId="3" hidden="1">{"via1",#N/A,TRUE,"general";"via2",#N/A,TRUE,"general";"via3",#N/A,TRUE,"general"}</definedName>
    <definedName name="n" hidden="1">{"via1",#N/A,TRUE,"general";"via2",#N/A,TRUE,"general";"via3",#N/A,TRUE,"general"}</definedName>
    <definedName name="Nada" localSheetId="1">#REF!</definedName>
    <definedName name="Nada">#REF!</definedName>
    <definedName name="Nafta_2">#REF!</definedName>
    <definedName name="Nafta2">#REF!</definedName>
    <definedName name="Nafta3">#REF!</definedName>
    <definedName name="nbvnv" localSheetId="2" hidden="1">{"via1",#N/A,TRUE,"general";"via2",#N/A,TRUE,"general";"via3",#N/A,TRUE,"general"}</definedName>
    <definedName name="nbvnv" localSheetId="3"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localSheetId="3"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localSheetId="3"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localSheetId="3"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localSheetId="3"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localSheetId="3"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localSheetId="3"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localSheetId="3"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localSheetId="3"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localSheetId="3" hidden="1">{"via1",#N/A,TRUE,"general";"via2",#N/A,TRUE,"general";"via3",#N/A,TRUE,"general"}</definedName>
    <definedName name="nhndr" hidden="1">{"via1",#N/A,TRUE,"general";"via2",#N/A,TRUE,"general";"via3",#N/A,TRUE,"general"}</definedName>
    <definedName name="Nit">#REF!</definedName>
    <definedName name="Nmax">#REF!</definedName>
    <definedName name="nmdlf">#REF!</definedName>
    <definedName name="nmmmm" localSheetId="2" hidden="1">{"via1",#N/A,TRUE,"general";"via2",#N/A,TRUE,"general";"via3",#N/A,TRUE,"general"}</definedName>
    <definedName name="nmmmm" localSheetId="3"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localSheetId="3"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localSheetId="3"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localSheetId="3"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localSheetId="3"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localSheetId="3"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localSheetId="3"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localSheetId="3"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localSheetId="3" hidden="1">{"via1",#N/A,TRUE,"general";"via2",#N/A,TRUE,"general";"via3",#N/A,TRUE,"general"}</definedName>
    <definedName name="nnnnnh" hidden="1">{"via1",#N/A,TRUE,"general";"via2",#N/A,TRUE,"general";"via3",#N/A,TRUE,"general"}</definedName>
    <definedName name="NO" localSheetId="2">'ANALISIS DE PRECIO UNITARIO '!ERR</definedName>
    <definedName name="NO" localSheetId="3">'APU (Contratista)'!ERR</definedName>
    <definedName name="NO">[0]!ERR</definedName>
    <definedName name="No_desarrolladas">#REF!,#REF!,#REF!,#REF!</definedName>
    <definedName name="NOMBRE" localSheetId="2">#REF!</definedName>
    <definedName name="NOMBRE" localSheetId="3">#REF!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#REF!</definedName>
    <definedName name="ñpñpñ" localSheetId="2" hidden="1">{"via1",#N/A,TRUE,"general";"via2",#N/A,TRUE,"general";"via3",#N/A,TRUE,"general"}</definedName>
    <definedName name="ñpñpñ" localSheetId="3" hidden="1">{"via1",#N/A,TRUE,"general";"via2",#N/A,TRUE,"general";"via3",#N/A,TRUE,"general"}</definedName>
    <definedName name="ñpñpñ" hidden="1">{"via1",#N/A,TRUE,"general";"via2",#N/A,TRUE,"general";"via3",#N/A,TRUE,"general"}</definedName>
    <definedName name="NUEVO" localSheetId="2">#REF!</definedName>
    <definedName name="NUEVO" localSheetId="3">#REF!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localSheetId="3" hidden="1">{"via1",#N/A,TRUE,"general";"via2",#N/A,TRUE,"general";"via3",#N/A,TRUE,"general"}</definedName>
    <definedName name="nxn" hidden="1">{"via1",#N/A,TRUE,"general";"via2",#N/A,TRUE,"general";"via3",#N/A,TRUE,"general"}</definedName>
    <definedName name="º1" localSheetId="2">#REF!</definedName>
    <definedName name="º1" localSheetId="3">#REF!</definedName>
    <definedName name="º1">#REF!</definedName>
    <definedName name="o9o9" localSheetId="2" hidden="1">{"via1",#N/A,TRUE,"general";"via2",#N/A,TRUE,"general";"via3",#N/A,TRUE,"general"}</definedName>
    <definedName name="o9o9" localSheetId="3" hidden="1">{"via1",#N/A,TRUE,"general";"via2",#N/A,TRUE,"general";"via3",#N/A,TRUE,"general"}</definedName>
    <definedName name="o9o9" hidden="1">{"via1",#N/A,TRUE,"general";"via2",#N/A,TRUE,"general";"via3",#N/A,TRUE,"general"}</definedName>
    <definedName name="OBJ">#REF!</definedName>
    <definedName name="ObjetivoProyecto">#REF!</definedName>
    <definedName name="Obra" localSheetId="2">#REF!</definedName>
    <definedName name="Obra" localSheetId="3">#REF!</definedName>
    <definedName name="Obra">#REF!</definedName>
    <definedName name="obras" hidden="1">#REF!</definedName>
    <definedName name="obras1" localSheetId="3">DATE(YEAR(#REF!),MONTH(#REF!)+Payment_Number,DAY(#REF!))</definedName>
    <definedName name="obras1" localSheetId="1">DATE(YEAR(#REF!),MONTH(#REF!)+Payment_Number,DAY(#REF!))</definedName>
    <definedName name="obras1">DATE(YEAR(#REF!),MONTH(#REF!)+Payment_Number,DAY(#REF!))</definedName>
    <definedName name="obras11" hidden="1">#REF!</definedName>
    <definedName name="obras111" localSheetId="3">DATE(YEAR(#REF!),MONTH(#REF!)+Payment_Number,DAY(#REF!))</definedName>
    <definedName name="obras111" localSheetId="1">DATE(YEAR(#REF!),MONTH(#REF!)+Payment_Number,DAY(#REF!))</definedName>
    <definedName name="obras111">DATE(YEAR(#REF!),MONTH(#REF!)+Payment_Number,DAY(#REF!))</definedName>
    <definedName name="OCD">#REF!</definedName>
    <definedName name="OCD1_1">#REF!</definedName>
    <definedName name="OCD1_1_1">#REF!</definedName>
    <definedName name="OCI">#REF!</definedName>
    <definedName name="OCI1_1">#REF!</definedName>
    <definedName name="OCI1_1_1">#REF!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localSheetId="3"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localSheetId="3"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localSheetId="3" hidden="1">{"via1",#N/A,TRUE,"general";"via2",#N/A,TRUE,"general";"via3",#N/A,TRUE,"general"}</definedName>
    <definedName name="OIUOIU" hidden="1">{"via1",#N/A,TRUE,"general";"via2",#N/A,TRUE,"general";"via3",#N/A,TRUE,"general"}</definedName>
    <definedName name="OÑ">#REF!</definedName>
    <definedName name="OnceThru">0</definedName>
    <definedName name="ooo" localSheetId="2" hidden="1">{"via1",#N/A,TRUE,"general";"via2",#N/A,TRUE,"general";"via3",#N/A,TRUE,"general"}</definedName>
    <definedName name="ooo" localSheetId="3"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localSheetId="3"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localSheetId="3"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#REF!</definedName>
    <definedName name="otros">#REF!</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localSheetId="3" hidden="1">{"via1",#N/A,TRUE,"general";"via2",#N/A,TRUE,"general";"via3",#N/A,TRUE,"general"}</definedName>
    <definedName name="p0p0" hidden="1">{"via1",#N/A,TRUE,"general";"via2",#N/A,TRUE,"general";"via3",#N/A,TRUE,"general"}</definedName>
    <definedName name="Page____1____of____2">#REF!</definedName>
    <definedName name="Parametro_Peso">#REF!</definedName>
    <definedName name="Pay_Date">#REF!</definedName>
    <definedName name="Pay_Num">#REF!</definedName>
    <definedName name="Payment_Date" localSheetId="3">DATE(YEAR([0]!Loan_Start),MONTH([0]!Loan_Start)+Payment_Number,DAY([0]!Loan_Start))</definedName>
    <definedName name="Payment_Date" localSheetId="1">DATE(YEAR([0]!Loan_Start),MONTH([0]!Loan_Start)+Payment_Number,DAY([0]!Loan_Start))</definedName>
    <definedName name="Payment_Date">DATE(YEAR(Loan_Start),MONTH(Loan_Start)+Payment_Number,DAY(Loan_Start))</definedName>
    <definedName name="Payment_Date1" localSheetId="3">DATE(YEAR(#REF!),MONTH(#REF!)+Payment_Number,DAY(#REF!))</definedName>
    <definedName name="Payment_Date1" localSheetId="1">DATE(YEAR(#REF!),MONTH(#REF!)+Payment_Number,DAY(#REF!))</definedName>
    <definedName name="Payment_Date1">DATE(YEAR(#REF!),MONTH(#REF!)+Payment_Number,DAY(#REF!))</definedName>
    <definedName name="Payment_Needed">"Pago necesario"</definedName>
    <definedName name="Pb">#REF!</definedName>
    <definedName name="Pd">#REF!</definedName>
    <definedName name="PEPE" localSheetId="2">'ANALISIS DE PRECIO UNITARIO '!ERR</definedName>
    <definedName name="PEPE" localSheetId="3">'APU (Contratista)'!ERR</definedName>
    <definedName name="PEPE">[0]!ERR</definedName>
    <definedName name="Periodo">#REF!</definedName>
    <definedName name="PeriodoPago">#REF!</definedName>
    <definedName name="PeriodoRepago">#REF!</definedName>
    <definedName name="PeriodoRepagoCCP">#REF!</definedName>
    <definedName name="phed">#REF!</definedName>
    <definedName name="phen">#REF!</definedName>
    <definedName name="Pindis">#REF!</definedName>
    <definedName name="pint">#REF!</definedName>
    <definedName name="pintura">#REF!</definedName>
    <definedName name="pintyura">#REF!</definedName>
    <definedName name="PIP">#REF!</definedName>
    <definedName name="Piscinas">#REF!</definedName>
    <definedName name="PKHK" localSheetId="2" hidden="1">{"TAB1",#N/A,TRUE,"GENERAL";"TAB2",#N/A,TRUE,"GENERAL";"TAB3",#N/A,TRUE,"GENERAL";"TAB4",#N/A,TRUE,"GENERAL";"TAB5",#N/A,TRUE,"GENERAL"}</definedName>
    <definedName name="PKHK" localSheetId="3"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localSheetId="3"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localSheetId="3"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#REF!</definedName>
    <definedName name="PlazoAIU" localSheetId="2">#REF!</definedName>
    <definedName name="PlazoAIU" localSheetId="3">#REF!</definedName>
    <definedName name="PlazoAIU">#REF!</definedName>
    <definedName name="PLPLUNN" localSheetId="2" hidden="1">{"TAB1",#N/A,TRUE,"GENERAL";"TAB2",#N/A,TRUE,"GENERAL";"TAB3",#N/A,TRUE,"GENERAL";"TAB4",#N/A,TRUE,"GENERAL";"TAB5",#N/A,TRUE,"GENERAL"}</definedName>
    <definedName name="PLPLUNN" localSheetId="3"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 localSheetId="3">#REF!</definedName>
    <definedName name="POCETAS">#REF!</definedName>
    <definedName name="POIUP" localSheetId="2" hidden="1">{"via1",#N/A,TRUE,"general";"via2",#N/A,TRUE,"general";"via3",#N/A,TRUE,"general"}</definedName>
    <definedName name="POIUP" localSheetId="3"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localSheetId="3"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localSheetId="3" hidden="1">{"via1",#N/A,TRUE,"general";"via2",#N/A,TRUE,"general";"via3",#N/A,TRUE,"general"}</definedName>
    <definedName name="popp" hidden="1">{"via1",#N/A,TRUE,"general";"via2",#N/A,TRUE,"general";"via3",#N/A,TRUE,"general"}</definedName>
    <definedName name="popu" localSheetId="2">#REF!</definedName>
    <definedName name="popu" localSheetId="3">#REF!</definedName>
    <definedName name="popu">#REF!</definedName>
    <definedName name="popvds" localSheetId="2" hidden="1">{"TAB1",#N/A,TRUE,"GENERAL";"TAB2",#N/A,TRUE,"GENERAL";"TAB3",#N/A,TRUE,"GENERAL";"TAB4",#N/A,TRUE,"GENERAL";"TAB5",#N/A,TRUE,"GENERAL"}</definedName>
    <definedName name="popvds" localSheetId="3"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 localSheetId="3">#REF!</definedName>
    <definedName name="porc">#REF!</definedName>
    <definedName name="PORCE">#REF!</definedName>
    <definedName name="Porcentaje">#REF!</definedName>
    <definedName name="PORCENTAJE1">#REF!</definedName>
    <definedName name="PORTADA2">#REF!</definedName>
    <definedName name="POSICION_PRESUP">#REF!</definedName>
    <definedName name="POSICIONES">#REF!</definedName>
    <definedName name="pouig" localSheetId="2" hidden="1">{"via1",#N/A,TRUE,"general";"via2",#N/A,TRUE,"general";"via3",#N/A,TRUE,"general"}</definedName>
    <definedName name="pouig" localSheetId="3" hidden="1">{"via1",#N/A,TRUE,"general";"via2",#N/A,TRUE,"general";"via3",#N/A,TRUE,"general"}</definedName>
    <definedName name="pouig" hidden="1">{"via1",#N/A,TRUE,"general";"via2",#N/A,TRUE,"general";"via3",#N/A,TRUE,"general"}</definedName>
    <definedName name="POZO">#REF!</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localSheetId="3"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localSheetId="3"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localSheetId="3" hidden="1">{"via1",#N/A,TRUE,"general";"via2",#N/A,TRUE,"general";"via3",#N/A,TRUE,"general"}</definedName>
    <definedName name="pqroj" hidden="1">{"via1",#N/A,TRUE,"general";"via2",#N/A,TRUE,"general";"via3",#N/A,TRUE,"general"}</definedName>
    <definedName name="Pr">#REF!</definedName>
    <definedName name="PRE" localSheetId="2">#REF!</definedName>
    <definedName name="PRE" localSheetId="3">#REF!</definedName>
    <definedName name="PRE">#REF!</definedName>
    <definedName name="Precio">#REF!</definedName>
    <definedName name="precio2">#REF!</definedName>
    <definedName name="PrecioS">#REF!</definedName>
    <definedName name="PREST" localSheetId="2">#REF!</definedName>
    <definedName name="PREST" localSheetId="3">#REF!</definedName>
    <definedName name="PREST">#REF!</definedName>
    <definedName name="PRIMER" localSheetId="2" hidden="1">{"via1",#N/A,TRUE,"general";"via2",#N/A,TRUE,"general";"via3",#N/A,TRUE,"general"}</definedName>
    <definedName name="PRIMER" localSheetId="3" hidden="1">{"via1",#N/A,TRUE,"general";"via2",#N/A,TRUE,"general";"via3",#N/A,TRUE,"general"}</definedName>
    <definedName name="PRIMER" hidden="1">{"via1",#N/A,TRUE,"general";"via2",#N/A,TRUE,"general";"via3",#N/A,TRUE,"general"}</definedName>
    <definedName name="PRIMERO">#REF!</definedName>
    <definedName name="PRIMET" localSheetId="2" hidden="1">{"TAB1",#N/A,TRUE,"GENERAL";"TAB2",#N/A,TRUE,"GENERAL";"TAB3",#N/A,TRUE,"GENERAL";"TAB4",#N/A,TRUE,"GENERAL";"TAB5",#N/A,TRUE,"GENERAL"}</definedName>
    <definedName name="PRIMET" localSheetId="3"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 localSheetId="3">#REF!</definedName>
    <definedName name="Print_Area_MI">#REF!</definedName>
    <definedName name="Print_Area_Reset">OFFSET(Full_Print,0,0,Last_Row)</definedName>
    <definedName name="PRINT_TITLES_MI">#N/A</definedName>
    <definedName name="PRINT1">#REF!</definedName>
    <definedName name="PRINT2">#REF!</definedName>
    <definedName name="PRIVADO">#REF!</definedName>
    <definedName name="prn">#REF!</definedName>
    <definedName name="prnf">#REF!</definedName>
    <definedName name="ProbRange">0</definedName>
    <definedName name="ProbRangeMit">0</definedName>
    <definedName name="PROC">#REF!</definedName>
    <definedName name="PROCEDIM_SELECC">#REF!</definedName>
    <definedName name="PROCESO">#REF!</definedName>
    <definedName name="PRODUCTO">#REF!</definedName>
    <definedName name="PrOfic">#REF!</definedName>
    <definedName name="PROGDES">#REF!</definedName>
    <definedName name="Programa">#REF!</definedName>
    <definedName name="programainv" localSheetId="2">'ANALISIS DE PRECIO UNITARIO '!ERR</definedName>
    <definedName name="programainv" localSheetId="3">'APU (Contratista)'!ERR</definedName>
    <definedName name="programainv">[0]!ERR</definedName>
    <definedName name="Proponente" localSheetId="2">#REF!</definedName>
    <definedName name="Proponente" localSheetId="3">#REF!</definedName>
    <definedName name="Proponente">#REF!</definedName>
    <definedName name="PRUEBA" localSheetId="1">#REF!</definedName>
    <definedName name="PRUEBA">#REF!</definedName>
    <definedName name="prueba1" localSheetId="1">#REF!</definedName>
    <definedName name="prueba1">#REF!</definedName>
    <definedName name="PRUEBA2" localSheetId="2">#REF!</definedName>
    <definedName name="PRUEBA2" localSheetId="3">#REF!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localSheetId="3"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localSheetId="3" hidden="1">{"via1",#N/A,TRUE,"general";"via2",#N/A,TRUE,"general";"via3",#N/A,TRUE,"general"}</definedName>
    <definedName name="ptopes" hidden="1">{"via1",#N/A,TRUE,"general";"via2",#N/A,TRUE,"general";"via3",#N/A,TRUE,"general"}</definedName>
    <definedName name="PW">#REF!</definedName>
    <definedName name="Pwf">#REF!</definedName>
    <definedName name="Pwf_actual">#REF!</definedName>
    <definedName name="Pwf_i">#REF!</definedName>
    <definedName name="Pwf_min">#REF!</definedName>
    <definedName name="Pwfd">#REF!</definedName>
    <definedName name="Q" localSheetId="2">#REF!</definedName>
    <definedName name="Q" localSheetId="3">#REF!</definedName>
    <definedName name="Q">#REF!</definedName>
    <definedName name="Q_actual">#REF!</definedName>
    <definedName name="Q_BRUTO">#REF!</definedName>
    <definedName name="q1q1q" localSheetId="2" hidden="1">{"via1",#N/A,TRUE,"general";"via2",#N/A,TRUE,"general";"via3",#N/A,TRUE,"general"}</definedName>
    <definedName name="q1q1q" localSheetId="3"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localSheetId="3"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localSheetId="3"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localSheetId="3" hidden="1">{"via1",#N/A,TRUE,"general";"via2",#N/A,TRUE,"general";"via3",#N/A,TRUE,"general"}</definedName>
    <definedName name="qaqwwxcr" hidden="1">{"via1",#N/A,TRUE,"general";"via2",#N/A,TRUE,"general";"via3",#N/A,TRUE,"general"}</definedName>
    <definedName name="qaz" localSheetId="2">#REF!</definedName>
    <definedName name="qaz" localSheetId="3">#REF!</definedName>
    <definedName name="qaz">#REF!</definedName>
    <definedName name="qedcd" localSheetId="2" hidden="1">{"via1",#N/A,TRUE,"general";"via2",#N/A,TRUE,"general";"via3",#N/A,TRUE,"general"}</definedName>
    <definedName name="qedcd" localSheetId="3"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localSheetId="3"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localSheetId="3" hidden="1">{"via1",#N/A,TRUE,"general";"via2",#N/A,TRUE,"general";"via3",#N/A,TRUE,"general"}</definedName>
    <definedName name="qewj" hidden="1">{"via1",#N/A,TRUE,"general";"via2",#N/A,TRUE,"general";"via3",#N/A,TRUE,"general"}</definedName>
    <definedName name="Qmax">#REF!</definedName>
    <definedName name="qqqqqw" localSheetId="2" hidden="1">{"via1",#N/A,TRUE,"general";"via2",#N/A,TRUE,"general";"via3",#N/A,TRUE,"general"}</definedName>
    <definedName name="qqqqqw" localSheetId="3" hidden="1">{"via1",#N/A,TRUE,"general";"via2",#N/A,TRUE,"general";"via3",#N/A,TRUE,"general"}</definedName>
    <definedName name="qqqqqw" hidden="1">{"via1",#N/A,TRUE,"general";"via2",#N/A,TRUE,"general";"via3",#N/A,TRUE,"general"}</definedName>
    <definedName name="QS">#REF!</definedName>
    <definedName name="Qt">#REF!</definedName>
    <definedName name="QTIES">#REF!</definedName>
    <definedName name="QTY">#REF!</definedName>
    <definedName name="qw" localSheetId="2" hidden="1">{"via1",#N/A,TRUE,"general";"via2",#N/A,TRUE,"general";"via3",#N/A,TRUE,"general"}</definedName>
    <definedName name="qw" localSheetId="3"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localSheetId="3"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localSheetId="3" hidden="1">{"TAB1",#N/A,TRUE,"GENERAL";"TAB2",#N/A,TRUE,"GENERAL";"TAB3",#N/A,TRUE,"GENERAL";"TAB4",#N/A,TRUE,"GENERAL";"TAB5",#N/A,TRUE,"GENERAL"}</definedName>
    <definedName name="qweqe" hidden="1">{"TAB1",#N/A,TRUE,"GENERAL";"TAB2",#N/A,TRUE,"GENERAL";"TAB3",#N/A,TRUE,"GENERAL";"TAB4",#N/A,TRUE,"GENERAL";"TAB5",#N/A,TRUE,"GENERAL"}</definedName>
    <definedName name="QWERTY" localSheetId="2">'ANALISIS DE PRECIO UNITARIO '!ERR</definedName>
    <definedName name="QWERTY" localSheetId="3">'APU (Contratista)'!ERR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localSheetId="3"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#REF!</definedName>
    <definedName name="Recall_3">#REF!</definedName>
    <definedName name="recursos">#REF!</definedName>
    <definedName name="rege" localSheetId="2" hidden="1">{"TAB1",#N/A,TRUE,"GENERAL";"TAB2",#N/A,TRUE,"GENERAL";"TAB3",#N/A,TRUE,"GENERAL";"TAB4",#N/A,TRUE,"GENERAL";"TAB5",#N/A,TRUE,"GENERAL"}</definedName>
    <definedName name="rege" localSheetId="3" hidden="1">{"TAB1",#N/A,TRUE,"GENERAL";"TAB2",#N/A,TRUE,"GENERAL";"TAB3",#N/A,TRUE,"GENERAL";"TAB4",#N/A,TRUE,"GENERAL";"TAB5",#N/A,TRUE,"GENERAL"}</definedName>
    <definedName name="rege" hidden="1">{"TAB1",#N/A,TRUE,"GENERAL";"TAB2",#N/A,TRUE,"GENERAL";"TAB3",#N/A,TRUE,"GENERAL";"TAB4",#N/A,TRUE,"GENERAL";"TAB5",#N/A,TRUE,"GENERAL"}</definedName>
    <definedName name="REGIMEN_CONTRAT">#REF!</definedName>
    <definedName name="REGIONAL">#REF!</definedName>
    <definedName name="RegistroCoordinador">#REF!</definedName>
    <definedName name="regresd" localSheetId="2" hidden="1">{"TAB1",#N/A,TRUE,"GENERAL";"TAB2",#N/A,TRUE,"GENERAL";"TAB3",#N/A,TRUE,"GENERAL";"TAB4",#N/A,TRUE,"GENERAL";"TAB5",#N/A,TRUE,"GENERAL"}</definedName>
    <definedName name="regresd" localSheetId="3"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localSheetId="3" hidden="1">{"TAB1",#N/A,TRUE,"GENERAL";"TAB2",#N/A,TRUE,"GENERAL";"TAB3",#N/A,TRUE,"GENERAL";"TAB4",#N/A,TRUE,"GENERAL";"TAB5",#N/A,TRUE,"GENERAL"}</definedName>
    <definedName name="regthio" hidden="1">{"TAB1",#N/A,TRUE,"GENERAL";"TAB2",#N/A,TRUE,"GENERAL";"TAB3",#N/A,TRUE,"GENERAL";"TAB4",#N/A,TRUE,"GENERAL";"TAB5",#N/A,TRUE,"GENERAL"}</definedName>
    <definedName name="REICIO" localSheetId="2">'ANALISIS DE PRECIO UNITARIO '!ERR</definedName>
    <definedName name="REICIO" localSheetId="3">'APU (Contratista)'!ERR</definedName>
    <definedName name="REICIO">[0]!ERR</definedName>
    <definedName name="Reimbursement">"Reembolso"</definedName>
    <definedName name="reinicio" localSheetId="2">'ANALISIS DE PRECIO UNITARIO '!ERR</definedName>
    <definedName name="reinicio" localSheetId="3">'APU (Contratista)'!ERR</definedName>
    <definedName name="reinicio">[0]!ERR</definedName>
    <definedName name="REJHE" localSheetId="2" hidden="1">{"via1",#N/A,TRUE,"general";"via2",#N/A,TRUE,"general";"via3",#N/A,TRUE,"general"}</definedName>
    <definedName name="REJHE" localSheetId="3" hidden="1">{"via1",#N/A,TRUE,"general";"via2",#N/A,TRUE,"general";"via3",#N/A,TRUE,"general"}</definedName>
    <definedName name="REJHE" hidden="1">{"via1",#N/A,TRUE,"general";"via2",#N/A,TRUE,"general";"via3",#N/A,TRUE,"general"}</definedName>
    <definedName name="rell" localSheetId="2">#REF!</definedName>
    <definedName name="rell" localSheetId="3">#REF!</definedName>
    <definedName name="rell">#REF!</definedName>
    <definedName name="remanentes">#REF!,#REF!,#REF!,#REF!</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localSheetId="3"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localSheetId="3"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localSheetId="3"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localSheetId="3"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#REF!</definedName>
    <definedName name="resu" localSheetId="3">#REF!</definedName>
    <definedName name="RESU">#REF!</definedName>
    <definedName name="resu8" localSheetId="1">#REF!</definedName>
    <definedName name="resu8">#REF!</definedName>
    <definedName name="resufi">#REF!</definedName>
    <definedName name="resufi1">#REF!</definedName>
    <definedName name="resumen">#REF!</definedName>
    <definedName name="resumen_final">#REF!</definedName>
    <definedName name="resumen_final1">#REF!</definedName>
    <definedName name="Retenc">#REF!</definedName>
    <definedName name="RETTRE" localSheetId="2" hidden="1">{"via1",#N/A,TRUE,"general";"via2",#N/A,TRUE,"general";"via3",#N/A,TRUE,"general"}</definedName>
    <definedName name="RETTRE" localSheetId="3"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localSheetId="3"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localSheetId="3"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localSheetId="3"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localSheetId="3"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localSheetId="3"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localSheetId="3"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localSheetId="3"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localSheetId="3"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localSheetId="3"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localSheetId="3"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localSheetId="3"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localSheetId="3"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localSheetId="3"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localSheetId="3"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localSheetId="3" hidden="1">{"TAB1",#N/A,TRUE,"GENERAL";"TAB2",#N/A,TRUE,"GENERAL";"TAB3",#N/A,TRUE,"GENERAL";"TAB4",#N/A,TRUE,"GENERAL";"TAB5",#N/A,TRUE,"GENERAL"}</definedName>
    <definedName name="rhtry" hidden="1">{"TAB1",#N/A,TRUE,"GENERAL";"TAB2",#N/A,TRUE,"GENERAL";"TAB3",#N/A,TRUE,"GENERAL";"TAB4",#N/A,TRUE,"GENERAL";"TAB5",#N/A,TRUE,"GENERAL"}</definedName>
    <definedName name="RID">#REF!</definedName>
    <definedName name="RISP">#REF!</definedName>
    <definedName name="rj" localSheetId="2" hidden="1">{"TAB1",#N/A,TRUE,"GENERAL";"TAB2",#N/A,TRUE,"GENERAL";"TAB3",#N/A,TRUE,"GENERAL";"TAB4",#N/A,TRUE,"GENERAL";"TAB5",#N/A,TRUE,"GENERAL"}</definedName>
    <definedName name="rj" localSheetId="3"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localSheetId="3"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localSheetId="3"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localSheetId="3"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localSheetId="3"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localSheetId="3" hidden="1">{"TAB1",#N/A,TRUE,"GENERAL";"TAB2",#N/A,TRUE,"GENERAL";"TAB3",#N/A,TRUE,"GENERAL";"TAB4",#N/A,TRUE,"GENERAL";"TAB5",#N/A,TRUE,"GENERAL"}</definedName>
    <definedName name="rky" hidden="1">{"TAB1",#N/A,TRUE,"GENERAL";"TAB2",#N/A,TRUE,"GENERAL";"TAB3",#N/A,TRUE,"GENERAL";"TAB4",#N/A,TRUE,"GENERAL";"TAB5",#N/A,TRUE,"GENERAL"}</definedName>
    <definedName name="rnf">#REF!</definedName>
    <definedName name="Ro">#REF!,#REF!,#REF!</definedName>
    <definedName name="rr" localSheetId="2">'ANALISIS DE PRECIO UNITARIO '!ERR</definedName>
    <definedName name="rr" localSheetId="3">'APU (Contratista)'!ERR</definedName>
    <definedName name="rr">[0]!ERR</definedName>
    <definedName name="rrr" localSheetId="2" hidden="1">{"via1",#N/A,TRUE,"general";"via2",#N/A,TRUE,"general";"via3",#N/A,TRUE,"general"}</definedName>
    <definedName name="rrr" localSheetId="3" hidden="1">{"via1",#N/A,TRUE,"general";"via2",#N/A,TRUE,"general";"via3",#N/A,TRUE,"general"}</definedName>
    <definedName name="rrr" hidden="1">{"via1",#N/A,TRUE,"general";"via2",#N/A,TRUE,"general";"via3",#N/A,TRUE,"general"}</definedName>
    <definedName name="rrrr">#REF!</definedName>
    <definedName name="rrrrrb" localSheetId="2" hidden="1">{"via1",#N/A,TRUE,"general";"via2",#N/A,TRUE,"general";"via3",#N/A,TRUE,"general"}</definedName>
    <definedName name="rrrrrb" localSheetId="3"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localSheetId="3"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localSheetId="3"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localSheetId="3"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localSheetId="3"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localSheetId="3"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localSheetId="3"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localSheetId="3"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localSheetId="3"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localSheetId="3"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localSheetId="3"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localSheetId="3"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localSheetId="3"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localSheetId="3"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localSheetId="3"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localSheetId="3"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localSheetId="3"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localSheetId="3"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localSheetId="3"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localSheetId="3"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localSheetId="3"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localSheetId="3"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localSheetId="3"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localSheetId="3"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localSheetId="3"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localSheetId="3"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localSheetId="3"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localSheetId="3"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localSheetId="3"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localSheetId="3"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localSheetId="3"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localSheetId="3"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localSheetId="3"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localSheetId="3"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localSheetId="3"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localSheetId="3" hidden="1">{"via1",#N/A,TRUE,"general";"via2",#N/A,TRUE,"general";"via3",#N/A,TRUE,"general"}</definedName>
    <definedName name="rytrsdg" hidden="1">{"via1",#N/A,TRUE,"general";"via2",#N/A,TRUE,"general";"via3",#N/A,TRUE,"general"}</definedName>
    <definedName name="s" localSheetId="2">'ANALISIS DE PRECIO UNITARIO '!ERR</definedName>
    <definedName name="s" localSheetId="3">'APU (Contratista)'!ERR</definedName>
    <definedName name="s">[0]!ERR</definedName>
    <definedName name="saa" localSheetId="2" hidden="1">{"via1",#N/A,TRUE,"general";"via2",#N/A,TRUE,"general";"via3",#N/A,TRUE,"general"}</definedName>
    <definedName name="saa" localSheetId="3"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localSheetId="3"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localSheetId="3"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localSheetId="3"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localSheetId="3"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localSheetId="3" hidden="1">{"TAB1",#N/A,TRUE,"GENERAL";"TAB2",#N/A,TRUE,"GENERAL";"TAB3",#N/A,TRUE,"GENERAL";"TAB4",#N/A,TRUE,"GENERAL";"TAB5",#N/A,TRUE,"GENERAL"}</definedName>
    <definedName name="safdp" hidden="1">{"TAB1",#N/A,TRUE,"GENERAL";"TAB2",#N/A,TRUE,"GENERAL";"TAB3",#N/A,TRUE,"GENERAL";"TAB4",#N/A,TRUE,"GENERAL";"TAB5",#N/A,TRUE,"GENERAL"}</definedName>
    <definedName name="salarios" localSheetId="2">'ANALISIS DE PRECIO UNITARIO '!ERR</definedName>
    <definedName name="salarios" localSheetId="3">'APU (Contratista)'!ERR</definedName>
    <definedName name="salarios">[0]!ERR</definedName>
    <definedName name="SalConv">#REF!</definedName>
    <definedName name="SALID1">#REF!</definedName>
    <definedName name="SalMinimo">#REF!</definedName>
    <definedName name="sbgfbgdr" localSheetId="2" hidden="1">{"via1",#N/A,TRUE,"general";"via2",#N/A,TRUE,"general";"via3",#N/A,TRUE,"general"}</definedName>
    <definedName name="sbgfbgdr" localSheetId="3"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localSheetId="3"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localSheetId="3"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localSheetId="3"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localSheetId="3"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localSheetId="3"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localSheetId="3"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localSheetId="3"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localSheetId="3"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localSheetId="3"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localSheetId="3"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localSheetId="3"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localSheetId="3"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localSheetId="3"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localSheetId="3"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localSheetId="3"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localSheetId="3"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localSheetId="3"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localSheetId="3"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localSheetId="3"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localSheetId="3"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localSheetId="3"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localSheetId="3"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localSheetId="3"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localSheetId="3"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localSheetId="3"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localSheetId="3"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localSheetId="3"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 localSheetId="3">#REF!</definedName>
    <definedName name="SECTOR">#REF!</definedName>
    <definedName name="SEMANA_C3">#REF!</definedName>
    <definedName name="sena">#REF!</definedName>
    <definedName name="SERO" localSheetId="2">'ANALISIS DE PRECIO UNITARIO '!ERR</definedName>
    <definedName name="SERO" localSheetId="3">'APU (Contratista)'!ERR</definedName>
    <definedName name="SERO">[0]!ERR</definedName>
    <definedName name="setrj" localSheetId="2" hidden="1">{"via1",#N/A,TRUE,"general";"via2",#N/A,TRUE,"general";"via3",#N/A,TRUE,"general"}</definedName>
    <definedName name="setrj" localSheetId="3"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localSheetId="3" hidden="1">{"via1",#N/A,TRUE,"general";"via2",#N/A,TRUE,"general";"via3",#N/A,TRUE,"general"}</definedName>
    <definedName name="sett" hidden="1">{"via1",#N/A,TRUE,"general";"via2",#N/A,TRUE,"general";"via3",#N/A,TRUE,"general"}</definedName>
    <definedName name="sf">#REF!</definedName>
    <definedName name="sfasf" localSheetId="2" hidden="1">{"TAB1",#N/A,TRUE,"GENERAL";"TAB2",#N/A,TRUE,"GENERAL";"TAB3",#N/A,TRUE,"GENERAL";"TAB4",#N/A,TRUE,"GENERAL";"TAB5",#N/A,TRUE,"GENERAL"}</definedName>
    <definedName name="sfasf" localSheetId="3"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localSheetId="3"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localSheetId="3"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localSheetId="3"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localSheetId="3"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localSheetId="3" hidden="1">{"TAB1",#N/A,TRUE,"GENERAL";"TAB2",#N/A,TRUE,"GENERAL";"TAB3",#N/A,TRUE,"GENERAL";"TAB4",#N/A,TRUE,"GENERAL";"TAB5",#N/A,TRUE,"GENERAL"}</definedName>
    <definedName name="sfsdfs" hidden="1">{"TAB1",#N/A,TRUE,"GENERAL";"TAB2",#N/A,TRUE,"GENERAL";"TAB3",#N/A,TRUE,"GENERAL";"TAB4",#N/A,TRUE,"GENERAL";"TAB5",#N/A,TRUE,"GENERAL"}</definedName>
    <definedName name="SHEE_INT">#REF!</definedName>
    <definedName name="SHEET">#REF!</definedName>
    <definedName name="SHEET_KP">#REF!</definedName>
    <definedName name="SHEET_MR">#REF!</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'ANALISIS DE PRECIO UNITARIO '!ERR</definedName>
    <definedName name="SI" localSheetId="3">'APU (Contratista)'!ERR</definedName>
    <definedName name="SI">[0]!ERR</definedName>
    <definedName name="SINGOLO">#REF!</definedName>
    <definedName name="SISISIS" localSheetId="2">'ANALISIS DE PRECIO UNITARIO '!ERR</definedName>
    <definedName name="SISISIS" localSheetId="3">'APU (Contratista)'!ERR</definedName>
    <definedName name="SISISIS">[0]!ERR</definedName>
    <definedName name="Smlv">#REF!</definedName>
    <definedName name="smlv01">#REF!</definedName>
    <definedName name="smlv2001">#REF!</definedName>
    <definedName name="SMML">#REF!</definedName>
    <definedName name="SN">#REF!</definedName>
    <definedName name="SOLD._4_">#REF!</definedName>
    <definedName name="SOLD._6_">#REF!</definedName>
    <definedName name="SOLD._8_">#REF!</definedName>
    <definedName name="solver_adj" localSheetId="2" hidden="1">'ANALISIS DE PRECIO UNITARIO '!#REF!</definedName>
    <definedName name="solver_adj" localSheetId="3" hidden="1">'APU (Contratista)'!#REF!</definedName>
    <definedName name="solver_adj" localSheetId="0" hidden="1">'PRESUPUESTO OFICIAL (Entidad)'!$K$103</definedName>
    <definedName name="solver_adj" localSheetId="1" hidden="1">'PROPUESTA ECONOMICA(Proponente)'!$K$103</definedName>
    <definedName name="solver_cvg" localSheetId="2" hidden="1">0.0001</definedName>
    <definedName name="solver_cvg" localSheetId="3" hidden="1">0.0001</definedName>
    <definedName name="solver_cvg" localSheetId="0" hidden="1">0.0001</definedName>
    <definedName name="solver_cvg" localSheetId="1" hidden="1">0.0001</definedName>
    <definedName name="solver_drv" localSheetId="2" hidden="1">1</definedName>
    <definedName name="solver_drv" localSheetId="3" hidden="1">1</definedName>
    <definedName name="solver_drv" localSheetId="0" hidden="1">1</definedName>
    <definedName name="solver_drv" localSheetId="1" hidden="1">1</definedName>
    <definedName name="solver_est" localSheetId="2" hidden="1">1</definedName>
    <definedName name="solver_est" localSheetId="3" hidden="1">1</definedName>
    <definedName name="solver_est" localSheetId="0" hidden="1">1</definedName>
    <definedName name="solver_est" localSheetId="1" hidden="1">1</definedName>
    <definedName name="solver_itr" localSheetId="2" hidden="1">100</definedName>
    <definedName name="solver_itr" localSheetId="3" hidden="1">100</definedName>
    <definedName name="solver_itr" localSheetId="0" hidden="1">100</definedName>
    <definedName name="solver_itr" localSheetId="1" hidden="1">100</definedName>
    <definedName name="solver_lhs1" localSheetId="2" hidden="1">'ANALISIS DE PRECIO UNITARIO '!#REF!</definedName>
    <definedName name="solver_lhs1" localSheetId="3" hidden="1">'APU (Contratista)'!#REF!</definedName>
    <definedName name="solver_lhs1" localSheetId="0" hidden="1">'PRESUPUESTO OFICIAL (Entidad)'!$K$115</definedName>
    <definedName name="solver_lhs1" localSheetId="1" hidden="1">'PROPUESTA ECONOMICA(Proponente)'!$K$114</definedName>
    <definedName name="solver_lin" localSheetId="2" hidden="1">2</definedName>
    <definedName name="solver_lin" localSheetId="3" hidden="1">2</definedName>
    <definedName name="solver_lin" localSheetId="0" hidden="1">2</definedName>
    <definedName name="solver_lin" localSheetId="1" hidden="1">2</definedName>
    <definedName name="solver_neg" localSheetId="2" hidden="1">2</definedName>
    <definedName name="solver_neg" localSheetId="3" hidden="1">2</definedName>
    <definedName name="solver_neg" localSheetId="0" hidden="1">2</definedName>
    <definedName name="solver_neg" localSheetId="1" hidden="1">2</definedName>
    <definedName name="solver_num" localSheetId="2" hidden="1">1</definedName>
    <definedName name="solver_num" localSheetId="3" hidden="1">1</definedName>
    <definedName name="solver_num" localSheetId="0" hidden="1">1</definedName>
    <definedName name="solver_num" localSheetId="1" hidden="1">1</definedName>
    <definedName name="solver_nwt" localSheetId="2" hidden="1">1</definedName>
    <definedName name="solver_nwt" localSheetId="3" hidden="1">1</definedName>
    <definedName name="solver_nwt" localSheetId="0" hidden="1">1</definedName>
    <definedName name="solver_nwt" localSheetId="1" hidden="1">1</definedName>
    <definedName name="solver_opt" localSheetId="2" hidden="1">'ANALISIS DE PRECIO UNITARIO '!#REF!</definedName>
    <definedName name="solver_opt" localSheetId="3" hidden="1">'APU (Contratista)'!#REF!</definedName>
    <definedName name="solver_opt" localSheetId="0" hidden="1">'PRESUPUESTO OFICIAL (Entidad)'!$K$115</definedName>
    <definedName name="solver_opt" localSheetId="1" hidden="1">'PROPUESTA ECONOMICA(Proponente)'!$K$114</definedName>
    <definedName name="solver_pre" localSheetId="2" hidden="1">0.000001</definedName>
    <definedName name="solver_pre" localSheetId="3" hidden="1">0.000001</definedName>
    <definedName name="solver_pre" localSheetId="0" hidden="1">0.000001</definedName>
    <definedName name="solver_pre" localSheetId="1" hidden="1">0.000001</definedName>
    <definedName name="solver_rel1" localSheetId="2" hidden="1">2</definedName>
    <definedName name="solver_rel1" localSheetId="3" hidden="1">2</definedName>
    <definedName name="solver_rel1" localSheetId="0" hidden="1">2</definedName>
    <definedName name="solver_rel1" localSheetId="1" hidden="1">2</definedName>
    <definedName name="solver_rhs1" localSheetId="2" hidden="1">'ANALISIS DE PRECIO UNITARIO '!#REF!</definedName>
    <definedName name="solver_rhs1" localSheetId="3" hidden="1">'APU (Contratista)'!#REF!</definedName>
    <definedName name="solver_rhs1" localSheetId="0" hidden="1">'PRESUPUESTO OFICIAL (Entidad)'!$K$116</definedName>
    <definedName name="solver_rhs1" localSheetId="1" hidden="1">'PROPUESTA ECONOMICA(Proponente)'!$K$115</definedName>
    <definedName name="solver_scl" localSheetId="2" hidden="1">2</definedName>
    <definedName name="solver_scl" localSheetId="3" hidden="1">2</definedName>
    <definedName name="solver_scl" localSheetId="0" hidden="1">2</definedName>
    <definedName name="solver_scl" localSheetId="1" hidden="1">2</definedName>
    <definedName name="solver_sho" localSheetId="2" hidden="1">2</definedName>
    <definedName name="solver_sho" localSheetId="3" hidden="1">2</definedName>
    <definedName name="solver_sho" localSheetId="0" hidden="1">2</definedName>
    <definedName name="solver_sho" localSheetId="1" hidden="1">2</definedName>
    <definedName name="solver_tim" localSheetId="2" hidden="1">100</definedName>
    <definedName name="solver_tim" localSheetId="3" hidden="1">100</definedName>
    <definedName name="solver_tim" localSheetId="0" hidden="1">100</definedName>
    <definedName name="solver_tim" localSheetId="1" hidden="1">100</definedName>
    <definedName name="solver_tol" localSheetId="2" hidden="1">0.05</definedName>
    <definedName name="solver_tol" localSheetId="3" hidden="1">0.05</definedName>
    <definedName name="solver_tol" localSheetId="0" hidden="1">0.05</definedName>
    <definedName name="solver_tol" localSheetId="1" hidden="1">0.05</definedName>
    <definedName name="solver_typ" localSheetId="2" hidden="1">3</definedName>
    <definedName name="solver_typ" localSheetId="3" hidden="1">3</definedName>
    <definedName name="solver_typ" localSheetId="0" hidden="1">3</definedName>
    <definedName name="solver_typ" localSheetId="1" hidden="1">3</definedName>
    <definedName name="solver_val" localSheetId="2" hidden="1">490454</definedName>
    <definedName name="solver_val" localSheetId="3"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localSheetId="3"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 localSheetId="3">#REF!</definedName>
    <definedName name="SS">#REF!</definedName>
    <definedName name="SS_AVG_SIZE">#REF!</definedName>
    <definedName name="SS_WELDING">#REF!</definedName>
    <definedName name="ssa">#REF!</definedName>
    <definedName name="ssh">#REF!</definedName>
    <definedName name="sss" localSheetId="3">MODULO10.auto_abrir</definedName>
    <definedName name="sss" localSheetId="1">MODULO10.auto_abrir</definedName>
    <definedName name="sss">MODULO10.auto_abrir</definedName>
    <definedName name="SSSS" localSheetId="2">'ANALISIS DE PRECIO UNITARIO '!ERR</definedName>
    <definedName name="SSSS" localSheetId="3">'APU (Contratista)'!ERR</definedName>
    <definedName name="SSSS">[0]!ERR</definedName>
    <definedName name="sssss7" localSheetId="2" hidden="1">{"via1",#N/A,TRUE,"general";"via2",#N/A,TRUE,"general";"via3",#N/A,TRUE,"general"}</definedName>
    <definedName name="sssss7" localSheetId="3"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localSheetId="3"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localSheetId="3" hidden="1">{"via1",#N/A,TRUE,"general";"via2",#N/A,TRUE,"general";"via3",#N/A,TRUE,"general"}</definedName>
    <definedName name="sssssy" hidden="1">{"via1",#N/A,TRUE,"general";"via2",#N/A,TRUE,"general";"via3",#N/A,TRUE,"general"}</definedName>
    <definedName name="St">#REF!</definedName>
    <definedName name="ST_BLDG">#REF!</definedName>
    <definedName name="ST_CW">#REF!</definedName>
    <definedName name="STALO1">#REF!</definedName>
    <definedName name="STAMPA">#REF!</definedName>
    <definedName name="STANU">#REF!</definedName>
    <definedName name="START">#REF!</definedName>
    <definedName name="START1">#REF!</definedName>
    <definedName name="STENU">#REF!</definedName>
    <definedName name="Stock">#REF!</definedName>
    <definedName name="STONU">#REF!</definedName>
    <definedName name="STRESS_RELIEVIN">#REF!</definedName>
    <definedName name="STSUMM">#REF!</definedName>
    <definedName name="stt" localSheetId="2" hidden="1">{"via1",#N/A,TRUE,"general";"via2",#N/A,TRUE,"general";"via3",#N/A,TRUE,"general"}</definedName>
    <definedName name="stt" localSheetId="3"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#REF!</definedName>
    <definedName name="Summary" localSheetId="2">#REF!</definedName>
    <definedName name="Summary" localSheetId="3">#REF!</definedName>
    <definedName name="Summary">#REF!</definedName>
    <definedName name="SUP_ART">#REF!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#REF!</definedName>
    <definedName name="SUP_VPR_NA">#REF!</definedName>
    <definedName name="SUPER">#REF!</definedName>
    <definedName name="SUPERFICIE">#REF!</definedName>
    <definedName name="sw" localSheetId="2">'ANALISIS DE PRECIO UNITARIO '!ERR</definedName>
    <definedName name="sw" localSheetId="3">'APU (Contratista)'!ERR</definedName>
    <definedName name="sw">[0]!ERR</definedName>
    <definedName name="swsw" localSheetId="2" hidden="1">{"via1",#N/A,TRUE,"general";"via2",#N/A,TRUE,"general";"via3",#N/A,TRUE,"general"}</definedName>
    <definedName name="swsw" localSheetId="3"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localSheetId="3" hidden="1">{"TAB1",#N/A,TRUE,"GENERAL";"TAB2",#N/A,TRUE,"GENERAL";"TAB3",#N/A,TRUE,"GENERAL";"TAB4",#N/A,TRUE,"GENERAL";"TAB5",#N/A,TRUE,"GENERAL"}</definedName>
    <definedName name="swsw3" hidden="1">{"TAB1",#N/A,TRUE,"GENERAL";"TAB2",#N/A,TRUE,"GENERAL";"TAB3",#N/A,TRUE,"GENERAL";"TAB4",#N/A,TRUE,"GENERAL";"TAB5",#N/A,TRUE,"GENERAL"}</definedName>
    <definedName name="t" localSheetId="1">#REF!</definedName>
    <definedName name="t">#REF!</definedName>
    <definedName name="t_1" localSheetId="3">Scheduled_Payment+Extra_Payment</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localSheetId="3" hidden="1">{"TAB1",#N/A,TRUE,"GENERAL";"TAB2",#N/A,TRUE,"GENERAL";"TAB3",#N/A,TRUE,"GENERAL";"TAB4",#N/A,TRUE,"GENERAL";"TAB5",#N/A,TRUE,"GENERAL"}</definedName>
    <definedName name="t5t5" hidden="1">{"TAB1",#N/A,TRUE,"GENERAL";"TAB2",#N/A,TRUE,"GENERAL";"TAB3",#N/A,TRUE,"GENERAL";"TAB4",#N/A,TRUE,"GENERAL";"TAB5",#N/A,TRUE,"GENERAL"}</definedName>
    <definedName name="TAB_FECHA">#REF!</definedName>
    <definedName name="TABLA" localSheetId="2">#REF!</definedName>
    <definedName name="TABLA" localSheetId="3">#REF!</definedName>
    <definedName name="TABLA">#REF!</definedName>
    <definedName name="tabla1">#REF!</definedName>
    <definedName name="TABLEKP">#REF!</definedName>
    <definedName name="TABLEPRI">#REF!</definedName>
    <definedName name="Tambores">#REF!</definedName>
    <definedName name="Tanques">#REF!</definedName>
    <definedName name="TAREAS_INICIALES">#REF!</definedName>
    <definedName name="TARIFA">#REF!</definedName>
    <definedName name="TarifaPension">#REF!</definedName>
    <definedName name="TARIFAS">#REF!</definedName>
    <definedName name="TarifaSalud">#REF!</definedName>
    <definedName name="Tasa">#REF!</definedName>
    <definedName name="TASA_DE_CAMBIO">#REF!</definedName>
    <definedName name="Tasa1">#REF!</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localSheetId="3" hidden="1">{"TAB1",#N/A,TRUE,"GENERAL";"TAB2",#N/A,TRUE,"GENERAL";"TAB3",#N/A,TRUE,"GENERAL";"TAB4",#N/A,TRUE,"GENERAL";"TAB5",#N/A,TRUE,"GENERAL"}</definedName>
    <definedName name="tdy" hidden="1">{"TAB1",#N/A,TRUE,"GENERAL";"TAB2",#N/A,TRUE,"GENERAL";"TAB3",#N/A,TRUE,"GENERAL";"TAB4",#N/A,TRUE,"GENERAL";"TAB5",#N/A,TRUE,"GENERAL"}</definedName>
    <definedName name="telefono">#REF!</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'ANALISIS DE PRECIO UNITARIO '!ERR</definedName>
    <definedName name="TER" localSheetId="3">'APU (Contratista)'!ERR</definedName>
    <definedName name="TER">[0]!ERR</definedName>
    <definedName name="TERM" localSheetId="2">'ANALISIS DE PRECIO UNITARIO '!ERR</definedName>
    <definedName name="TERM" localSheetId="3">'APU (Contratista)'!ERR</definedName>
    <definedName name="TERM">[0]!ERR</definedName>
    <definedName name="TÉRMINOS" localSheetId="2">'ANALISIS DE PRECIO UNITARIO '!ERR</definedName>
    <definedName name="TÉRMINOS" localSheetId="3">'APU (Contratista)'!ERR</definedName>
    <definedName name="TÉRMINOS">[0]!ERR</definedName>
    <definedName name="TERR">#REF!</definedName>
    <definedName name="tewst" localSheetId="2" hidden="1">{"TAB1",#N/A,TRUE,"GENERAL";"TAB2",#N/A,TRUE,"GENERAL";"TAB3",#N/A,TRUE,"GENERAL";"TAB4",#N/A,TRUE,"GENERAL";"TAB5",#N/A,TRUE,"GENERAL"}</definedName>
    <definedName name="tewst" localSheetId="3"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localSheetId="3"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localSheetId="3"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localSheetId="3" hidden="1">{"via1",#N/A,TRUE,"general";"via2",#N/A,TRUE,"general";"via3",#N/A,TRUE,"general"}</definedName>
    <definedName name="thtj" hidden="1">{"via1",#N/A,TRUE,"general";"via2",#N/A,TRUE,"general";"via3",#N/A,TRUE,"general"}</definedName>
    <definedName name="TIEMPO">#REF!</definedName>
    <definedName name="TIPO">#REF!</definedName>
    <definedName name="TIPO_GRUPO">#REF!</definedName>
    <definedName name="TipoGC">#REF!</definedName>
    <definedName name="TipoNeces">#REF!</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 localSheetId="3">#REF!</definedName>
    <definedName name="TITULO">#REF!</definedName>
    <definedName name="_xlnm.Print_Titles">#N/A</definedName>
    <definedName name="Títulos_a_imprimir_IM" localSheetId="2">#REF!</definedName>
    <definedName name="Títulos_a_imprimir_IM" localSheetId="3">#REF!</definedName>
    <definedName name="Títulos_a_imprimir_IM">#REF!</definedName>
    <definedName name="tk">#REF!</definedName>
    <definedName name="TK_1" hidden="1">#REF!</definedName>
    <definedName name="TKSLCI07">#REF!</definedName>
    <definedName name="tld">#REF!</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localSheetId="3"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localSheetId="3" hidden="1">{"via1",#N/A,TRUE,"general";"via2",#N/A,TRUE,"general";"via3",#N/A,TRUE,"general"}</definedName>
    <definedName name="tortas2" hidden="1">{"via1",#N/A,TRUE,"general";"via2",#N/A,TRUE,"general";"via3",#N/A,TRUE,"general"}</definedName>
    <definedName name="TOT">#REF!</definedName>
    <definedName name="TOTAL" localSheetId="2">#REF!</definedName>
    <definedName name="TOTAL" localSheetId="3">#REF!</definedName>
    <definedName name="TOTAL">#REF!</definedName>
    <definedName name="Total_Interest">#REF!</definedName>
    <definedName name="Total_Pay">#REF!</definedName>
    <definedName name="Total_Payment" localSheetId="3">Scheduled_Payment+Extra_Payment</definedName>
    <definedName name="Total_Payment" localSheetId="1">Scheduled_Payment+Extra_Payment</definedName>
    <definedName name="Total_Payment">Scheduled_Payment+Extra_Payment</definedName>
    <definedName name="Total_Payment1" localSheetId="3">Scheduled_Payment+Extra_Payment</definedName>
    <definedName name="Total_Payment1" localSheetId="1">Scheduled_Payment+Extra_Payment</definedName>
    <definedName name="Total_Payment1">Scheduled_Payment+Extra_Payment</definedName>
    <definedName name="total1">#REF!</definedName>
    <definedName name="TotalCesantias">#REF!</definedName>
    <definedName name="TOTALHH">#REF!</definedName>
    <definedName name="TOTALHH1">#REF!</definedName>
    <definedName name="TotalVacaciones">#REF!</definedName>
    <definedName name="TotAuxAlim">#REF!</definedName>
    <definedName name="TotAuxAlimentacion">#REF!</definedName>
    <definedName name="TotAuxCom">#REF!</definedName>
    <definedName name="TotAuxComi">#REF!</definedName>
    <definedName name="TotAuxDotacion">#REF!</definedName>
    <definedName name="TotAuxHab">#REF!</definedName>
    <definedName name="TotAuxTransporte">#REF!</definedName>
    <definedName name="TotBasico">#REF!</definedName>
    <definedName name="TotCom">#REF!</definedName>
    <definedName name="TotComision">#REF!</definedName>
    <definedName name="TotExtras">#REF!</definedName>
    <definedName name="TotIntercesantias">#REF!</definedName>
    <definedName name="TotPrimaServicios">#REF!</definedName>
    <definedName name="TotPrimaServicos">#REF!</definedName>
    <definedName name="TotPrimaVacaciones">#REF!</definedName>
    <definedName name="TotPrimConv">#REF!</definedName>
    <definedName name="TotPrimConvencional">#REF!</definedName>
    <definedName name="TotPrimVac">#REF!</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#REF!</definedName>
    <definedName name="tr" localSheetId="2" hidden="1">{"TAB1",#N/A,TRUE,"GENERAL";"TAB2",#N/A,TRUE,"GENERAL";"TAB3",#N/A,TRUE,"GENERAL";"TAB4",#N/A,TRUE,"GENERAL";"TAB5",#N/A,TRUE,"GENERAL"}</definedName>
    <definedName name="tr" localSheetId="3"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#REF!</definedName>
    <definedName name="TRAT" localSheetId="2">#REF!</definedName>
    <definedName name="TRAT" localSheetId="3">#REF!</definedName>
    <definedName name="TRAT">#REF!</definedName>
    <definedName name="TREM">#REF!</definedName>
    <definedName name="Trenes">#REF!</definedName>
    <definedName name="trest" localSheetId="2" hidden="1">{"TAB1",#N/A,TRUE,"GENERAL";"TAB2",#N/A,TRUE,"GENERAL";"TAB3",#N/A,TRUE,"GENERAL";"TAB4",#N/A,TRUE,"GENERAL";"TAB5",#N/A,TRUE,"GENERAL"}</definedName>
    <definedName name="trest" localSheetId="3"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localSheetId="3"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localSheetId="3"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localSheetId="3"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localSheetId="3" hidden="1">{"via1",#N/A,TRUE,"general";"via2",#N/A,TRUE,"general";"via3",#N/A,TRUE,"general"}</definedName>
    <definedName name="trjfgjh" hidden="1">{"via1",#N/A,TRUE,"general";"via2",#N/A,TRUE,"general";"via3",#N/A,TRUE,"general"}</definedName>
    <definedName name="TRM">#REF!</definedName>
    <definedName name="tru" localSheetId="2" hidden="1">{"via1",#N/A,TRUE,"general";"via2",#N/A,TRUE,"general";"via3",#N/A,TRUE,"general"}</definedName>
    <definedName name="tru" localSheetId="3"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localSheetId="3"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localSheetId="3"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localSheetId="3"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localSheetId="3"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localSheetId="3"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localSheetId="3"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localSheetId="3"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localSheetId="3"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 localSheetId="3">#REF!</definedName>
    <definedName name="TtCD">#REF!</definedName>
    <definedName name="TTR" localSheetId="2" hidden="1">{"via1",#N/A,TRUE,"general";"via2",#N/A,TRUE,"general";"via3",#N/A,TRUE,"general"}</definedName>
    <definedName name="TTR" localSheetId="3"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localSheetId="3"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localSheetId="3"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localSheetId="3"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localSheetId="3"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localSheetId="3"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localSheetId="3"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localSheetId="3"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localSheetId="3"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localSheetId="3" hidden="1">{"TAB1",#N/A,TRUE,"GENERAL";"TAB2",#N/A,TRUE,"GENERAL";"TAB3",#N/A,TRUE,"GENERAL";"TAB4",#N/A,TRUE,"GENERAL";"TAB5",#N/A,TRUE,"GENERAL"}</definedName>
    <definedName name="turu" hidden="1">{"TAB1",#N/A,TRUE,"GENERAL";"TAB2",#N/A,TRUE,"GENERAL";"TAB3",#N/A,TRUE,"GENERAL";"TAB4",#N/A,TRUE,"GENERAL";"TAB5",#N/A,TRUE,"GENERAL"}</definedName>
    <definedName name="tvmenor90min">#REF!</definedName>
    <definedName name="twer" localSheetId="2" hidden="1">{"TAB1",#N/A,TRUE,"GENERAL";"TAB2",#N/A,TRUE,"GENERAL";"TAB3",#N/A,TRUE,"GENERAL";"TAB4",#N/A,TRUE,"GENERAL";"TAB5",#N/A,TRUE,"GENERAL"}</definedName>
    <definedName name="twer" localSheetId="3"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localSheetId="3"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localSheetId="3"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localSheetId="3"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localSheetId="3"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localSheetId="3"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3"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localSheetId="3"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localSheetId="3"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localSheetId="3"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localSheetId="3"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localSheetId="3"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localSheetId="3"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localSheetId="3"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localSheetId="3"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localSheetId="3"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localSheetId="3" hidden="1">{"via1",#N/A,TRUE,"general";"via2",#N/A,TRUE,"general";"via3",#N/A,TRUE,"general"}</definedName>
    <definedName name="tyxg" hidden="1">{"via1",#N/A,TRUE,"general";"via2",#N/A,TRUE,"general";"via3",#N/A,TRUE,"general"}</definedName>
    <definedName name="U" localSheetId="2">#REF!</definedName>
    <definedName name="U" localSheetId="3">#REF!</definedName>
    <definedName name="U">#REF!</definedName>
    <definedName name="u3u" localSheetId="2" hidden="1">{"TAB1",#N/A,TRUE,"GENERAL";"TAB2",#N/A,TRUE,"GENERAL";"TAB3",#N/A,TRUE,"GENERAL";"TAB4",#N/A,TRUE,"GENERAL";"TAB5",#N/A,TRUE,"GENERAL"}</definedName>
    <definedName name="u3u" localSheetId="3"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localSheetId="3"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 localSheetId="3">#REF!</definedName>
    <definedName name="Ubicación">#REF!</definedName>
    <definedName name="UFrm2InUse">1</definedName>
    <definedName name="UI" localSheetId="2" hidden="1">{"via1",#N/A,TRUE,"general";"via2",#N/A,TRUE,"general";"via3",#N/A,TRUE,"general"}</definedName>
    <definedName name="UI" localSheetId="3" hidden="1">{"via1",#N/A,TRUE,"general";"via2",#N/A,TRUE,"general";"via3",#N/A,TRUE,"general"}</definedName>
    <definedName name="UI" hidden="1">{"via1",#N/A,TRUE,"general";"via2",#N/A,TRUE,"general";"via3",#N/A,TRUE,"general"}</definedName>
    <definedName name="UIC">#REF!</definedName>
    <definedName name="uijhj" localSheetId="2" hidden="1">{"via1",#N/A,TRUE,"general";"via2",#N/A,TRUE,"general";"via3",#N/A,TRUE,"general"}</definedName>
    <definedName name="uijhj" localSheetId="3"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localSheetId="3"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localSheetId="3"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localSheetId="3"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localSheetId="3"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localSheetId="3"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localSheetId="3"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localSheetId="3"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#REF!</definedName>
    <definedName name="UNITARIO">#REF!</definedName>
    <definedName name="Unitarios" localSheetId="2">#REF!</definedName>
    <definedName name="Unitarios" localSheetId="3">#REF!</definedName>
    <definedName name="Unitarios">#REF!</definedName>
    <definedName name="unj" hidden="1">#REF!</definedName>
    <definedName name="uno" localSheetId="2">'ANALISIS DE PRECIO UNITARIO '!ERR</definedName>
    <definedName name="uno" localSheetId="3">'APU (Contratista)'!ERR</definedName>
    <definedName name="uno">[0]!ERR</definedName>
    <definedName name="UOUIV" localSheetId="2" hidden="1">{"TAB1",#N/A,TRUE,"GENERAL";"TAB2",#N/A,TRUE,"GENERAL";"TAB3",#N/A,TRUE,"GENERAL";"TAB4",#N/A,TRUE,"GENERAL";"TAB5",#N/A,TRUE,"GENERAL"}</definedName>
    <definedName name="UOUIV" localSheetId="3" hidden="1">{"TAB1",#N/A,TRUE,"GENERAL";"TAB2",#N/A,TRUE,"GENERAL";"TAB3",#N/A,TRUE,"GENERAL";"TAB4",#N/A,TRUE,"GENERAL";"TAB5",#N/A,TRUE,"GENERAL"}</definedName>
    <definedName name="UOUIV" hidden="1">{"TAB1",#N/A,TRUE,"GENERAL";"TAB2",#N/A,TRUE,"GENERAL";"TAB3",#N/A,TRUE,"GENERAL";"TAB4",#N/A,TRUE,"GENERAL";"TAB5",#N/A,TRUE,"GENERAL"}</definedName>
    <definedName name="uriel" localSheetId="2">'ANALISIS DE PRECIO UNITARIO '!ERR</definedName>
    <definedName name="uriel" localSheetId="3">'APU (Contratista)'!ERR</definedName>
    <definedName name="uriel">[0]!ERR</definedName>
    <definedName name="uryur" localSheetId="2" hidden="1">{"TAB1",#N/A,TRUE,"GENERAL";"TAB2",#N/A,TRUE,"GENERAL";"TAB3",#N/A,TRUE,"GENERAL";"TAB4",#N/A,TRUE,"GENERAL";"TAB5",#N/A,TRUE,"GENERAL"}</definedName>
    <definedName name="uryur" localSheetId="3"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#REF!</definedName>
    <definedName name="UTL">#REF!</definedName>
    <definedName name="uu" localSheetId="2" hidden="1">{"TAB1",#N/A,TRUE,"GENERAL";"TAB2",#N/A,TRUE,"GENERAL";"TAB3",#N/A,TRUE,"GENERAL";"TAB4",#N/A,TRUE,"GENERAL";"TAB5",#N/A,TRUE,"GENERAL"}</definedName>
    <definedName name="uu" localSheetId="3"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localSheetId="3"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localSheetId="3"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localSheetId="3"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localSheetId="3"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localSheetId="3"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localSheetId="3"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localSheetId="3"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localSheetId="3"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 localSheetId="3">#REF!</definedName>
    <definedName name="VALDES">#REF!</definedName>
    <definedName name="valor1" localSheetId="2">#REF!</definedName>
    <definedName name="valor1" localSheetId="3">#REF!</definedName>
    <definedName name="valor1">#REF!</definedName>
    <definedName name="valor2" localSheetId="2">#REF!</definedName>
    <definedName name="valor2" localSheetId="3">#REF!</definedName>
    <definedName name="valor2">#REF!</definedName>
    <definedName name="VALOR3" localSheetId="2">#REF!</definedName>
    <definedName name="VALOR3" localSheetId="3">#REF!</definedName>
    <definedName name="VALOR3">#REF!</definedName>
    <definedName name="ValorCto">#REF!</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#REF!</definedName>
    <definedName name="VARIACION1">#REF!</definedName>
    <definedName name="Varios">#REF!</definedName>
    <definedName name="vbvbvbvb" localSheetId="2" hidden="1">{"TAB1",#N/A,TRUE,"GENERAL";"TAB2",#N/A,TRUE,"GENERAL";"TAB3",#N/A,TRUE,"GENERAL";"TAB4",#N/A,TRUE,"GENERAL";"TAB5",#N/A,TRUE,"GENERAL"}</definedName>
    <definedName name="vbvbvbvb" localSheetId="3"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localSheetId="3"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localSheetId="3" hidden="1">{"via1",#N/A,TRUE,"general";"via2",#N/A,TRUE,"general";"via3",#N/A,TRUE,"general"}</definedName>
    <definedName name="vdsvnj" hidden="1">{"via1",#N/A,TRUE,"general";"via2",#N/A,TRUE,"general";"via3",#N/A,TRUE,"general"}</definedName>
    <definedName name="VentaAiu" localSheetId="2">#REF!</definedName>
    <definedName name="VentaAiu" localSheetId="3">#REF!</definedName>
    <definedName name="VentaAiu">#REF!</definedName>
    <definedName name="VEX">#REF!</definedName>
    <definedName name="VEX_ON">#REF!</definedName>
    <definedName name="VEX1_1">#REF!</definedName>
    <definedName name="VEX1_1_1">#REF!</definedName>
    <definedName name="VEX1_1_2">#REF!</definedName>
    <definedName name="VEX1_1_3">#REF!</definedName>
    <definedName name="VEX1_1_4">#REF!</definedName>
    <definedName name="VEX1_2">#REF!</definedName>
    <definedName name="VEX1_3">#REF!</definedName>
    <definedName name="VFA">#REF!</definedName>
    <definedName name="VFA1_1">#REF!</definedName>
    <definedName name="VFA1_1_1">#REF!</definedName>
    <definedName name="VFA1_1_2">#REF!</definedName>
    <definedName name="VFA1_1_3">#REF!</definedName>
    <definedName name="VFA1_1_4">#REF!</definedName>
    <definedName name="VFA1_1_5">#REF!</definedName>
    <definedName name="VFA1_1_6">#REF!</definedName>
    <definedName name="VFA1_2">#REF!</definedName>
    <definedName name="VFA1_3">#REF!</definedName>
    <definedName name="vfbgnhyt" localSheetId="2" hidden="1">{"via1",#N/A,TRUE,"general";"via2",#N/A,TRUE,"general";"via3",#N/A,TRUE,"general"}</definedName>
    <definedName name="vfbgnhyt" localSheetId="3" hidden="1">{"via1",#N/A,TRUE,"general";"via2",#N/A,TRUE,"general";"via3",#N/A,TRUE,"general"}</definedName>
    <definedName name="vfbgnhyt" hidden="1">{"via1",#N/A,TRUE,"general";"via2",#N/A,TRUE,"general";"via3",#N/A,TRUE,"general"}</definedName>
    <definedName name="vfh">#REF!</definedName>
    <definedName name="VFR">#REF!</definedName>
    <definedName name="vfvdv" localSheetId="2" hidden="1">{"TAB1",#N/A,TRUE,"GENERAL";"TAB2",#N/A,TRUE,"GENERAL";"TAB3",#N/A,TRUE,"GENERAL";"TAB4",#N/A,TRUE,"GENERAL";"TAB5",#N/A,TRUE,"GENERAL"}</definedName>
    <definedName name="vfvdv" localSheetId="3"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localSheetId="3"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#REF!</definedName>
    <definedName name="VigenciaDolares">#REF!</definedName>
    <definedName name="VigenciaPesos">#REF!</definedName>
    <definedName name="VIGFUTURA">#REF!</definedName>
    <definedName name="VIT">#REF!</definedName>
    <definedName name="VIT1_1">#REF!</definedName>
    <definedName name="VIT1_1_1">#REF!</definedName>
    <definedName name="VIT1_1_10">#REF!</definedName>
    <definedName name="VIT1_1_11">#REF!</definedName>
    <definedName name="VIT1_1_12">#REF!</definedName>
    <definedName name="VIT1_1_13">#REF!</definedName>
    <definedName name="VIT1_1_14">#REF!</definedName>
    <definedName name="VIT1_1_15">#REF!</definedName>
    <definedName name="VIT1_1_16">#REF!</definedName>
    <definedName name="VIt1_1_17">#REF!</definedName>
    <definedName name="VIT1_1_18">#REF!</definedName>
    <definedName name="VIt1_1_19">#REF!</definedName>
    <definedName name="VIT1_1_2">#REF!</definedName>
    <definedName name="VIT1_1_20">#REF!</definedName>
    <definedName name="VIT1_1_3">#REF!</definedName>
    <definedName name="VIT1_1_4">#REF!</definedName>
    <definedName name="VIT1_1_5">#REF!</definedName>
    <definedName name="VIT1_1_6">#REF!</definedName>
    <definedName name="VIT1_1_7">#REF!</definedName>
    <definedName name="VIT1_1_8">#REF!</definedName>
    <definedName name="VIT1_1_9">#REF!</definedName>
    <definedName name="VIT1_2">#REF!</definedName>
    <definedName name="VIT1_3">#REF!</definedName>
    <definedName name="VIT1_4">#REF!</definedName>
    <definedName name="VIT1_5">#REF!</definedName>
    <definedName name="VIT1_6">#REF!</definedName>
    <definedName name="vital5">#REF!</definedName>
    <definedName name="vk" localSheetId="2" hidden="1">{"via1",#N/A,TRUE,"general";"via2",#N/A,TRUE,"general";"via3",#N/A,TRUE,"general"}</definedName>
    <definedName name="vk" localSheetId="3"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localSheetId="3"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localSheetId="3"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#REF!</definedName>
    <definedName name="VPR1_1_1">#REF!</definedName>
    <definedName name="VPR1_1_10">#REF!</definedName>
    <definedName name="VPR1_1_11">#REF!</definedName>
    <definedName name="VPR1_1_12">#REF!</definedName>
    <definedName name="VPR1_1_13">#REF!</definedName>
    <definedName name="VPR1_1_14">#REF!</definedName>
    <definedName name="VPR1_1_15">#REF!</definedName>
    <definedName name="VPR1_1_16">#REF!</definedName>
    <definedName name="VPR1_1_17">#REF!</definedName>
    <definedName name="VPR1_1_18">#REF!</definedName>
    <definedName name="VPR1_1_19">#REF!</definedName>
    <definedName name="VPR1_1_2">#REF!</definedName>
    <definedName name="VPR1_1_20">#REF!</definedName>
    <definedName name="VPR1_1_21">#REF!</definedName>
    <definedName name="VPR1_1_22">#REF!</definedName>
    <definedName name="VPR1_1_23">#REF!</definedName>
    <definedName name="VPR1_1_24">#REF!</definedName>
    <definedName name="VPR1_1_25">#REF!</definedName>
    <definedName name="VPR1_1_26">#REF!</definedName>
    <definedName name="VPR1_1_27">#REF!</definedName>
    <definedName name="VPR1_1_28">#REF!</definedName>
    <definedName name="VPR1_1_29">#REF!</definedName>
    <definedName name="VPR1_1_3">#REF!</definedName>
    <definedName name="VPR1_1_30">#REF!</definedName>
    <definedName name="VPR1_1_31">#REF!</definedName>
    <definedName name="VPR1_1_32">#REF!</definedName>
    <definedName name="VPR1_1_4">#REF!</definedName>
    <definedName name="VPR1_1_5">#REF!</definedName>
    <definedName name="VPR1_1_6">#REF!</definedName>
    <definedName name="VPR1_1_7">#REF!</definedName>
    <definedName name="VPR1_1_8">#REF!</definedName>
    <definedName name="VPR1_1_9">#REF!</definedName>
    <definedName name="VPR1_2">#REF!</definedName>
    <definedName name="VPR1_3">#REF!</definedName>
    <definedName name="VPR1_4">#REF!</definedName>
    <definedName name="VPR1_5">#REF!</definedName>
    <definedName name="VPR1_6">#REF!</definedName>
    <definedName name="vpt">#REF!</definedName>
    <definedName name="VRP">#REF!</definedName>
    <definedName name="VRP_PETROQ">#REF!</definedName>
    <definedName name="VRP1_1">#REF!</definedName>
    <definedName name="VRP1_1_1">#REF!</definedName>
    <definedName name="VRP1_1_10">#REF!</definedName>
    <definedName name="VRP1_1_11">#REF!</definedName>
    <definedName name="VRP1_1_12">#REF!</definedName>
    <definedName name="VRP1_1_13">#REF!</definedName>
    <definedName name="VRP1_1_14">#REF!</definedName>
    <definedName name="VRP1_1_15">#REF!</definedName>
    <definedName name="VRP1_1_16">#REF!</definedName>
    <definedName name="VRP1_1_17">#REF!</definedName>
    <definedName name="VRP1_1_18">#REF!</definedName>
    <definedName name="VRP1_1_19">#REF!</definedName>
    <definedName name="VRP1_1_2">#REF!</definedName>
    <definedName name="VRP1_1_20">#REF!</definedName>
    <definedName name="VRP1_1_21">#REF!</definedName>
    <definedName name="VRP1_1_22">#REF!</definedName>
    <definedName name="VRP1_1_23">#REF!</definedName>
    <definedName name="VRP1_1_3">#REF!</definedName>
    <definedName name="VRP1_1_4">#REF!</definedName>
    <definedName name="VRP1_1_5">#REF!</definedName>
    <definedName name="VRP1_1_6">#REF!</definedName>
    <definedName name="VRP1_1_7">#REF!</definedName>
    <definedName name="VRP1_1_8">#REF!</definedName>
    <definedName name="VRP1_1_9">#REF!</definedName>
    <definedName name="VRP1_2">#REF!</definedName>
    <definedName name="VRP1_3">#REF!</definedName>
    <definedName name="VRP1_4">#REF!</definedName>
    <definedName name="vsdfj" localSheetId="2" hidden="1">{"via1",#N/A,TRUE,"general";"via2",#N/A,TRUE,"general";"via3",#N/A,TRUE,"general"}</definedName>
    <definedName name="vsdfj" localSheetId="3" hidden="1">{"via1",#N/A,TRUE,"general";"via2",#N/A,TRUE,"general";"via3",#N/A,TRUE,"general"}</definedName>
    <definedName name="vsdfj" hidden="1">{"via1",#N/A,TRUE,"general";"via2",#N/A,TRUE,"general";"via3",#N/A,TRUE,"general"}</definedName>
    <definedName name="VSM">#REF!</definedName>
    <definedName name="VSM1_1">#REF!</definedName>
    <definedName name="VSM1_1_1">#REF!</definedName>
    <definedName name="VSM1_1_2">#REF!</definedName>
    <definedName name="VSM1_1_3">#REF!</definedName>
    <definedName name="VSM1_1_4">#REF!</definedName>
    <definedName name="VSM1_1_5">#REF!</definedName>
    <definedName name="VSM1_2">#REF!</definedName>
    <definedName name="VSM1_3">#REF!</definedName>
    <definedName name="VSM1_4">#REF!</definedName>
    <definedName name="VSM1_5">#REF!</definedName>
    <definedName name="vsp">#REF!</definedName>
    <definedName name="vt" localSheetId="2" hidden="1">{"via1",#N/A,TRUE,"general";"via2",#N/A,TRUE,"general";"via3",#N/A,TRUE,"general"}</definedName>
    <definedName name="vt" localSheetId="3"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localSheetId="3"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 localSheetId="3">#REF!</definedName>
    <definedName name="VVV">#REF!</definedName>
    <definedName name="vvvvt" localSheetId="2" hidden="1">{"via1",#N/A,TRUE,"general";"via2",#N/A,TRUE,"general";"via3",#N/A,TRUE,"general"}</definedName>
    <definedName name="vvvvt" localSheetId="3"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localSheetId="3"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localSheetId="3"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localSheetId="3"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#REF!</definedName>
    <definedName name="Wcut">#REF!</definedName>
    <definedName name="WD">#REF!</definedName>
    <definedName name="WDD" hidden="1">{#N/A,#N/A,FALSE,"orthoflow";#N/A,#N/A,FALSE,"Miscelaneos";#N/A,#N/A,FALSE,"Instrumentacio";#N/A,#N/A,FALSE,"Electrico";#N/A,#N/A,FALSE,"Valv. Seguridad"}</definedName>
    <definedName name="WDFSDF" localSheetId="2">#REF!</definedName>
    <definedName name="WDFSDF" localSheetId="3">#REF!</definedName>
    <definedName name="WDFSDF">#REF!</definedName>
    <definedName name="wedw">#REF!</definedName>
    <definedName name="WEFWE" localSheetId="2">#REF!</definedName>
    <definedName name="WEFWE" localSheetId="3">#REF!</definedName>
    <definedName name="WEFWE">#REF!</definedName>
    <definedName name="WER">#REF!</definedName>
    <definedName name="werew" localSheetId="2" hidden="1">{"TAB1",#N/A,TRUE,"GENERAL";"TAB2",#N/A,TRUE,"GENERAL";"TAB3",#N/A,TRUE,"GENERAL";"TAB4",#N/A,TRUE,"GENERAL";"TAB5",#N/A,TRUE,"GENERAL"}</definedName>
    <definedName name="werew" localSheetId="3"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localSheetId="3"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localSheetId="3"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localSheetId="3"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localSheetId="3"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localSheetId="3"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localSheetId="3"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localSheetId="3"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localSheetId="3"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localSheetId="3"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localSheetId="3"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localSheetId="3" hidden="1">{"via1",#N/A,TRUE,"general";"via2",#N/A,TRUE,"general";"via3",#N/A,TRUE,"general"}</definedName>
    <definedName name="wffag" hidden="1">{"via1",#N/A,TRUE,"general";"via2",#N/A,TRUE,"general";"via3",#N/A,TRUE,"general"}</definedName>
    <definedName name="WILSON" localSheetId="2">#REF!</definedName>
    <definedName name="WILSON" localSheetId="3">#REF!</definedName>
    <definedName name="WILSON">#REF!</definedName>
    <definedName name="WQ">#REF!</definedName>
    <definedName name="WQEEWQ" localSheetId="2" hidden="1">{"TAB1",#N/A,TRUE,"GENERAL";"TAB2",#N/A,TRUE,"GENERAL";"TAB3",#N/A,TRUE,"GENERAL";"TAB4",#N/A,TRUE,"GENERAL";"TAB5",#N/A,TRUE,"GENERAL"}</definedName>
    <definedName name="WQEEWQ" localSheetId="3"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localSheetId="3"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localSheetId="3"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localSheetId="3"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localSheetId="3"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localSheetId="3" hidden="1">{"TAB1",#N/A,TRUE,"GENERAL";"TAB2",#N/A,TRUE,"GENERAL";"TAB3",#N/A,TRUE,"GENERAL";"TAB4",#N/A,TRUE,"GENERAL";"TAB5",#N/A,TRUE,"GENERAL"}</definedName>
    <definedName name="wtt" hidden="1">{"TAB1",#N/A,TRUE,"GENERAL";"TAB2",#N/A,TRUE,"GENERAL";"TAB3",#N/A,TRUE,"GENERAL";"TAB4",#N/A,TRUE,"GENERAL";"TAB5",#N/A,TRUE,"GENERAL"}</definedName>
    <definedName name="WW">#REF!</definedName>
    <definedName name="wwded3" localSheetId="2" hidden="1">{"via1",#N/A,TRUE,"general";"via2",#N/A,TRUE,"general";"via3",#N/A,TRUE,"general"}</definedName>
    <definedName name="wwded3" localSheetId="3"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localSheetId="3"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localSheetId="3"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localSheetId="3"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localSheetId="3"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 localSheetId="3">#REF!</definedName>
    <definedName name="XX">#REF!</definedName>
    <definedName name="xxfg" localSheetId="2" hidden="1">{"via1",#N/A,TRUE,"general";"via2",#N/A,TRUE,"general";"via3",#N/A,TRUE,"general"}</definedName>
    <definedName name="xxfg" localSheetId="3" hidden="1">{"via1",#N/A,TRUE,"general";"via2",#N/A,TRUE,"general";"via3",#N/A,TRUE,"general"}</definedName>
    <definedName name="xxfg" hidden="1">{"via1",#N/A,TRUE,"general";"via2",#N/A,TRUE,"general";"via3",#N/A,TRUE,"general"}</definedName>
    <definedName name="XXXX" hidden="1">#REF!</definedName>
    <definedName name="xxxxx" localSheetId="1">#REF!</definedName>
    <definedName name="xxxxx">#REF!</definedName>
    <definedName name="xxxxxds" localSheetId="2" hidden="1">{"via1",#N/A,TRUE,"general";"via2",#N/A,TRUE,"general";"via3",#N/A,TRUE,"general"}</definedName>
    <definedName name="xxxxxds" localSheetId="3"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 localSheetId="3">#REF!</definedName>
    <definedName name="XXXXXXXXXX">#REF!</definedName>
    <definedName name="xxxxxxxxxx29" localSheetId="2" hidden="1">{"via1",#N/A,TRUE,"general";"via2",#N/A,TRUE,"general";"via3",#N/A,TRUE,"general"}</definedName>
    <definedName name="xxxxxxxxxx29" localSheetId="3" hidden="1">{"via1",#N/A,TRUE,"general";"via2",#N/A,TRUE,"general";"via3",#N/A,TRUE,"general"}</definedName>
    <definedName name="xxxxxxxxxx29" hidden="1">{"via1",#N/A,TRUE,"general";"via2",#N/A,TRUE,"general";"via3",#N/A,TRUE,"general"}</definedName>
    <definedName name="XXXXXXXXXXXX" localSheetId="2">#REF!</definedName>
    <definedName name="XXXXXXXXXXXX" localSheetId="3">#REF!</definedName>
    <definedName name="XXXXXXXXXXXX">#REF!</definedName>
    <definedName name="XZS" hidden="1">#REF!</definedName>
    <definedName name="XZXZV" localSheetId="2" hidden="1">{"via1",#N/A,TRUE,"general";"via2",#N/A,TRUE,"general";"via3",#N/A,TRUE,"general"}</definedName>
    <definedName name="XZXZV" localSheetId="3" hidden="1">{"via1",#N/A,TRUE,"general";"via2",#N/A,TRUE,"general";"via3",#N/A,TRUE,"general"}</definedName>
    <definedName name="XZXZV" hidden="1">{"via1",#N/A,TRUE,"general";"via2",#N/A,TRUE,"general";"via3",#N/A,TRUE,"general"}</definedName>
    <definedName name="Y" localSheetId="1">#REF!</definedName>
    <definedName name="Y">#REF!</definedName>
    <definedName name="y6y6" localSheetId="2" hidden="1">{"via1",#N/A,TRUE,"general";"via2",#N/A,TRUE,"general";"via3",#N/A,TRUE,"general"}</definedName>
    <definedName name="y6y6" localSheetId="3" hidden="1">{"via1",#N/A,TRUE,"general";"via2",#N/A,TRUE,"general";"via3",#N/A,TRUE,"general"}</definedName>
    <definedName name="y6y6" hidden="1">{"via1",#N/A,TRUE,"general";"via2",#N/A,TRUE,"general";"via3",#N/A,TRUE,"general"}</definedName>
    <definedName name="YA" localSheetId="2">#REF!</definedName>
    <definedName name="YA" localSheetId="3">#REF!</definedName>
    <definedName name="YA">#REF!</definedName>
    <definedName name="yery" localSheetId="2" hidden="1">{"via1",#N/A,TRUE,"general";"via2",#N/A,TRUE,"general";"via3",#N/A,TRUE,"general"}</definedName>
    <definedName name="yery" localSheetId="3"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localSheetId="3"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localSheetId="3" hidden="1">{"TAB1",#N/A,TRUE,"GENERAL";"TAB2",#N/A,TRUE,"GENERAL";"TAB3",#N/A,TRUE,"GENERAL";"TAB4",#N/A,TRUE,"GENERAL";"TAB5",#N/A,TRUE,"GENERAL"}</definedName>
    <definedName name="yjyj" hidden="1">{"TAB1",#N/A,TRUE,"GENERAL";"TAB2",#N/A,TRUE,"GENERAL";"TAB3",#N/A,TRUE,"GENERAL";"TAB4",#N/A,TRUE,"GENERAL";"TAB5",#N/A,TRUE,"GENERAL"}</definedName>
    <definedName name="YOYO">#REF!</definedName>
    <definedName name="yrey" localSheetId="2" hidden="1">{"via1",#N/A,TRUE,"general";"via2",#N/A,TRUE,"general";"via3",#N/A,TRUE,"general"}</definedName>
    <definedName name="yrey" localSheetId="3"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localSheetId="3"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localSheetId="3"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localSheetId="3"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localSheetId="3"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localSheetId="3"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localSheetId="3"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localSheetId="3"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localSheetId="3"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localSheetId="3"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localSheetId="3"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localSheetId="3"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localSheetId="3"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localSheetId="3"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localSheetId="3"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localSheetId="3"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localSheetId="3"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localSheetId="3"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localSheetId="3"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localSheetId="3"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localSheetId="3"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localSheetId="3"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localSheetId="3"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localSheetId="3"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localSheetId="3"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localSheetId="3"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localSheetId="3" hidden="1">{"via1",#N/A,TRUE,"general";"via2",#N/A,TRUE,"general";"via3",#N/A,TRUE,"general"}</definedName>
    <definedName name="zdervr" hidden="1">{"via1",#N/A,TRUE,"general";"via2",#N/A,TRUE,"general";"via3",#N/A,TRUE,"general"}</definedName>
    <definedName name="ZDF" localSheetId="2">#REF!</definedName>
    <definedName name="ZDF" localSheetId="3">#REF!</definedName>
    <definedName name="ZDF">#REF!</definedName>
    <definedName name="ZONA1">#REF!</definedName>
    <definedName name="ZONA3">#REF!</definedName>
    <definedName name="ZONA4">#REF!</definedName>
    <definedName name="zx" localSheetId="2">'ANALISIS DE PRECIO UNITARIO '!ERR</definedName>
    <definedName name="zx" localSheetId="3">'APU (Contratista)'!ERR</definedName>
    <definedName name="zx">[0]!ERR</definedName>
    <definedName name="zxczds" localSheetId="2" hidden="1">{"TAB1",#N/A,TRUE,"GENERAL";"TAB2",#N/A,TRUE,"GENERAL";"TAB3",#N/A,TRUE,"GENERAL";"TAB4",#N/A,TRUE,"GENERAL";"TAB5",#N/A,TRUE,"GENERAL"}</definedName>
    <definedName name="zxczds" localSheetId="3"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localSheetId="3"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localSheetId="3" hidden="1">{"via1",#N/A,TRUE,"general";"via2",#N/A,TRUE,"general";"via3",#N/A,TRUE,"general"}</definedName>
    <definedName name="zxvxczv" hidden="1">{"via1",#N/A,TRUE,"general";"via2",#N/A,TRUE,"general";"via3",#N/A,TRUE,"general"}</definedName>
    <definedName name="ZZZZZZZZZZZ" localSheetId="2">#REF!</definedName>
    <definedName name="ZZZZZZZZZZZ" localSheetId="3">#REF!</definedName>
    <definedName name="ZZZZZZZZZZZ">#REF!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07" i="269" l="1"/>
  <c r="I80" i="269"/>
  <c r="K80" i="269" s="1"/>
  <c r="K80" i="265"/>
  <c r="I99" i="269" l="1"/>
  <c r="K99" i="269" s="1"/>
  <c r="I98" i="269"/>
  <c r="K98" i="269" s="1"/>
  <c r="I95" i="269"/>
  <c r="K95" i="269" s="1"/>
  <c r="I94" i="269"/>
  <c r="K94" i="269" s="1"/>
  <c r="I93" i="269"/>
  <c r="K93" i="269" s="1"/>
  <c r="I90" i="269"/>
  <c r="K90" i="269" s="1"/>
  <c r="I89" i="269"/>
  <c r="K89" i="269" s="1"/>
  <c r="I88" i="269"/>
  <c r="K88" i="269" s="1"/>
  <c r="I87" i="269"/>
  <c r="K87" i="269" s="1"/>
  <c r="I84" i="269"/>
  <c r="K84" i="269" s="1"/>
  <c r="I83" i="269"/>
  <c r="K83" i="269" s="1"/>
  <c r="I82" i="269"/>
  <c r="K82" i="269" s="1"/>
  <c r="I81" i="269"/>
  <c r="K81" i="269" s="1"/>
  <c r="I79" i="269"/>
  <c r="K79" i="269" s="1"/>
  <c r="I78" i="269"/>
  <c r="K78" i="269" s="1"/>
  <c r="I74" i="269"/>
  <c r="K74" i="269" s="1"/>
  <c r="I75" i="269"/>
  <c r="K75" i="269" s="1"/>
  <c r="I71" i="269"/>
  <c r="K71" i="269" s="1"/>
  <c r="I70" i="269"/>
  <c r="K70" i="269" s="1"/>
  <c r="I69" i="269"/>
  <c r="K69" i="269" s="1"/>
  <c r="I68" i="269"/>
  <c r="K68" i="269" s="1"/>
  <c r="I67" i="269"/>
  <c r="K67" i="269" s="1"/>
  <c r="I66" i="269"/>
  <c r="K66" i="269" s="1"/>
  <c r="I65" i="269"/>
  <c r="K65" i="269" s="1"/>
  <c r="I64" i="269"/>
  <c r="K64" i="269" s="1"/>
  <c r="I63" i="269"/>
  <c r="K63" i="269" s="1"/>
  <c r="I60" i="269"/>
  <c r="K60" i="269" s="1"/>
  <c r="I59" i="269"/>
  <c r="K59" i="269" s="1"/>
  <c r="I58" i="269"/>
  <c r="K58" i="269" s="1"/>
  <c r="I57" i="269"/>
  <c r="K57" i="269" s="1"/>
  <c r="I54" i="269"/>
  <c r="K54" i="269" s="1"/>
  <c r="I53" i="269"/>
  <c r="K53" i="269" s="1"/>
  <c r="I50" i="269"/>
  <c r="K50" i="269" s="1"/>
  <c r="I49" i="269"/>
  <c r="K49" i="269" s="1"/>
  <c r="I48" i="269"/>
  <c r="K48" i="269" s="1"/>
  <c r="I47" i="269"/>
  <c r="K47" i="269" s="1"/>
  <c r="I46" i="269"/>
  <c r="K46" i="269" s="1"/>
  <c r="I45" i="269"/>
  <c r="K45" i="269" s="1"/>
  <c r="I42" i="269"/>
  <c r="K42" i="269" s="1"/>
  <c r="I41" i="269"/>
  <c r="K41" i="269" s="1"/>
  <c r="I40" i="269"/>
  <c r="K40" i="269" s="1"/>
  <c r="I39" i="269"/>
  <c r="K39" i="269" s="1"/>
  <c r="I38" i="269"/>
  <c r="K38" i="269" s="1"/>
  <c r="I37" i="269"/>
  <c r="K37" i="269" s="1"/>
  <c r="I36" i="269"/>
  <c r="K36" i="269" s="1"/>
  <c r="I35" i="269"/>
  <c r="K35" i="269" s="1"/>
  <c r="I34" i="269"/>
  <c r="K34" i="269" s="1"/>
  <c r="I31" i="269"/>
  <c r="K31" i="269" s="1"/>
  <c r="I30" i="269"/>
  <c r="K30" i="269" s="1"/>
  <c r="I22" i="269"/>
  <c r="K22" i="269" s="1"/>
  <c r="I23" i="269"/>
  <c r="K23" i="269" s="1"/>
  <c r="I24" i="269"/>
  <c r="K24" i="269" s="1"/>
  <c r="I25" i="269"/>
  <c r="K25" i="269" s="1"/>
  <c r="I26" i="269"/>
  <c r="K26" i="269" s="1"/>
  <c r="I27" i="269"/>
  <c r="K27" i="269" s="1"/>
  <c r="I15" i="269"/>
  <c r="K15" i="269" s="1"/>
  <c r="I16" i="269"/>
  <c r="K16" i="269" s="1"/>
  <c r="I17" i="269"/>
  <c r="K17" i="269" s="1"/>
  <c r="I18" i="269"/>
  <c r="K18" i="269" s="1"/>
  <c r="I19" i="269"/>
  <c r="K19" i="269" s="1"/>
  <c r="I20" i="269"/>
  <c r="K20" i="269" s="1"/>
  <c r="I21" i="269"/>
  <c r="K21" i="269" s="1"/>
  <c r="I14" i="269"/>
  <c r="K14" i="269" s="1"/>
  <c r="J784" i="271"/>
  <c r="J783" i="271"/>
  <c r="J775" i="271"/>
  <c r="J774" i="271"/>
  <c r="J776" i="271" s="1"/>
  <c r="J773" i="271"/>
  <c r="J772" i="271"/>
  <c r="J777" i="271" s="1"/>
  <c r="J765" i="271"/>
  <c r="J766" i="271" s="1"/>
  <c r="J758" i="271"/>
  <c r="J757" i="271"/>
  <c r="J759" i="271" s="1"/>
  <c r="J756" i="271"/>
  <c r="J755" i="271"/>
  <c r="J760" i="271" s="1"/>
  <c r="J749" i="271"/>
  <c r="J748" i="271"/>
  <c r="J747" i="271"/>
  <c r="J746" i="271"/>
  <c r="J745" i="271"/>
  <c r="J744" i="271"/>
  <c r="J750" i="271" s="1"/>
  <c r="J737" i="271"/>
  <c r="J736" i="271"/>
  <c r="J735" i="271"/>
  <c r="J734" i="271"/>
  <c r="J733" i="271"/>
  <c r="J738" i="271" s="1"/>
  <c r="J727" i="271"/>
  <c r="J726" i="271"/>
  <c r="J725" i="271"/>
  <c r="J724" i="271"/>
  <c r="J723" i="271"/>
  <c r="J722" i="271"/>
  <c r="J721" i="271"/>
  <c r="J728" i="271" s="1"/>
  <c r="J715" i="271"/>
  <c r="J714" i="271"/>
  <c r="J713" i="271"/>
  <c r="J716" i="271" s="1"/>
  <c r="J707" i="271"/>
  <c r="J706" i="271"/>
  <c r="J705" i="271"/>
  <c r="J704" i="271"/>
  <c r="J703" i="271"/>
  <c r="J702" i="271"/>
  <c r="J701" i="271"/>
  <c r="J700" i="271"/>
  <c r="J708" i="271" s="1"/>
  <c r="J692" i="271"/>
  <c r="J690" i="271"/>
  <c r="J691" i="271" s="1"/>
  <c r="J689" i="271"/>
  <c r="J688" i="271"/>
  <c r="J687" i="271"/>
  <c r="J686" i="271"/>
  <c r="J693" i="271" s="1"/>
  <c r="J678" i="271"/>
  <c r="J677" i="271"/>
  <c r="J679" i="271" s="1"/>
  <c r="J676" i="271"/>
  <c r="J680" i="271" s="1"/>
  <c r="J670" i="271"/>
  <c r="J669" i="271"/>
  <c r="J668" i="271"/>
  <c r="J667" i="271"/>
  <c r="J666" i="271"/>
  <c r="J671" i="271" s="1"/>
  <c r="J660" i="271"/>
  <c r="J659" i="271"/>
  <c r="J658" i="271"/>
  <c r="J657" i="271"/>
  <c r="J656" i="271"/>
  <c r="J661" i="271" s="1"/>
  <c r="J655" i="271"/>
  <c r="J650" i="271"/>
  <c r="J649" i="271"/>
  <c r="J648" i="271"/>
  <c r="J647" i="271"/>
  <c r="J651" i="271" s="1"/>
  <c r="J641" i="271"/>
  <c r="J640" i="271"/>
  <c r="J639" i="271"/>
  <c r="J638" i="271"/>
  <c r="J637" i="271"/>
  <c r="J636" i="271"/>
  <c r="J642" i="271" s="1"/>
  <c r="J627" i="271"/>
  <c r="J626" i="271"/>
  <c r="J628" i="271" s="1"/>
  <c r="J625" i="271"/>
  <c r="J629" i="271" s="1"/>
  <c r="J617" i="271"/>
  <c r="J616" i="271"/>
  <c r="J618" i="271" s="1"/>
  <c r="J615" i="271"/>
  <c r="J619" i="271" s="1"/>
  <c r="J607" i="271"/>
  <c r="J608" i="271" s="1"/>
  <c r="J599" i="271"/>
  <c r="J598" i="271"/>
  <c r="J597" i="271"/>
  <c r="J596" i="271"/>
  <c r="J595" i="271"/>
  <c r="J594" i="271"/>
  <c r="J593" i="271"/>
  <c r="J592" i="271"/>
  <c r="J591" i="271"/>
  <c r="J583" i="271"/>
  <c r="J582" i="271"/>
  <c r="J581" i="271"/>
  <c r="J580" i="271"/>
  <c r="J579" i="271"/>
  <c r="J578" i="271"/>
  <c r="J577" i="271"/>
  <c r="J576" i="271"/>
  <c r="J575" i="271"/>
  <c r="J574" i="271"/>
  <c r="J566" i="271"/>
  <c r="J565" i="271"/>
  <c r="J564" i="271"/>
  <c r="J563" i="271"/>
  <c r="J562" i="271"/>
  <c r="J561" i="271"/>
  <c r="J560" i="271"/>
  <c r="J559" i="271"/>
  <c r="J558" i="271"/>
  <c r="J551" i="271"/>
  <c r="J550" i="271"/>
  <c r="J549" i="271"/>
  <c r="J548" i="271"/>
  <c r="J547" i="271"/>
  <c r="J552" i="271" s="1"/>
  <c r="J541" i="271"/>
  <c r="J540" i="271"/>
  <c r="J539" i="271"/>
  <c r="J538" i="271"/>
  <c r="J537" i="271"/>
  <c r="J536" i="271"/>
  <c r="J535" i="271"/>
  <c r="J534" i="271"/>
  <c r="J533" i="271"/>
  <c r="J542" i="271" s="1"/>
  <c r="J526" i="271"/>
  <c r="J525" i="271"/>
  <c r="J524" i="271"/>
  <c r="J523" i="271"/>
  <c r="J522" i="271"/>
  <c r="J521" i="271"/>
  <c r="J520" i="271"/>
  <c r="J519" i="271"/>
  <c r="J518" i="271"/>
  <c r="J517" i="271"/>
  <c r="J516" i="271"/>
  <c r="J515" i="271"/>
  <c r="J527" i="271" s="1"/>
  <c r="J508" i="271"/>
  <c r="J507" i="271"/>
  <c r="J506" i="271"/>
  <c r="J505" i="271"/>
  <c r="J504" i="271"/>
  <c r="J503" i="271"/>
  <c r="J509" i="271" s="1"/>
  <c r="J495" i="271"/>
  <c r="J494" i="271"/>
  <c r="J496" i="271" s="1"/>
  <c r="J493" i="271"/>
  <c r="J492" i="271"/>
  <c r="J491" i="271"/>
  <c r="J490" i="271"/>
  <c r="J489" i="271"/>
  <c r="J488" i="271"/>
  <c r="J487" i="271"/>
  <c r="J486" i="271"/>
  <c r="J497" i="271" s="1"/>
  <c r="J477" i="271"/>
  <c r="J476" i="271"/>
  <c r="J475" i="271"/>
  <c r="I478" i="271" s="1"/>
  <c r="J478" i="271" s="1"/>
  <c r="J474" i="271"/>
  <c r="J473" i="271"/>
  <c r="J472" i="271"/>
  <c r="J471" i="271"/>
  <c r="J479" i="271" s="1"/>
  <c r="J463" i="271"/>
  <c r="J462" i="271"/>
  <c r="J461" i="271"/>
  <c r="J460" i="271"/>
  <c r="J465" i="271" s="1"/>
  <c r="J453" i="271"/>
  <c r="J452" i="271"/>
  <c r="J451" i="271"/>
  <c r="J450" i="271"/>
  <c r="J449" i="271"/>
  <c r="J448" i="271"/>
  <c r="J447" i="271"/>
  <c r="J446" i="271"/>
  <c r="J445" i="271"/>
  <c r="J444" i="271"/>
  <c r="J443" i="271"/>
  <c r="J454" i="271" s="1"/>
  <c r="J436" i="271"/>
  <c r="J435" i="271"/>
  <c r="J434" i="271"/>
  <c r="J433" i="271"/>
  <c r="J432" i="271"/>
  <c r="J431" i="271"/>
  <c r="J430" i="271"/>
  <c r="J437" i="271" s="1"/>
  <c r="J422" i="271"/>
  <c r="J421" i="271"/>
  <c r="J420" i="271"/>
  <c r="J419" i="271"/>
  <c r="J418" i="271"/>
  <c r="J417" i="271"/>
  <c r="J416" i="271"/>
  <c r="J415" i="271"/>
  <c r="J414" i="271"/>
  <c r="J413" i="271"/>
  <c r="J423" i="271" s="1"/>
  <c r="J406" i="271"/>
  <c r="J405" i="271"/>
  <c r="J404" i="271"/>
  <c r="J403" i="271"/>
  <c r="J402" i="271"/>
  <c r="J401" i="271"/>
  <c r="J400" i="271"/>
  <c r="J399" i="271"/>
  <c r="J398" i="271"/>
  <c r="J397" i="271"/>
  <c r="J396" i="271"/>
  <c r="J407" i="271" s="1"/>
  <c r="J388" i="271"/>
  <c r="J387" i="271"/>
  <c r="J386" i="271"/>
  <c r="J385" i="271"/>
  <c r="J384" i="271"/>
  <c r="J383" i="271"/>
  <c r="J382" i="271"/>
  <c r="J389" i="271" s="1"/>
  <c r="J375" i="271"/>
  <c r="J374" i="271"/>
  <c r="J373" i="271"/>
  <c r="J372" i="271"/>
  <c r="J371" i="271"/>
  <c r="J370" i="271"/>
  <c r="J369" i="271"/>
  <c r="J368" i="271"/>
  <c r="J367" i="271"/>
  <c r="J366" i="271"/>
  <c r="J365" i="271"/>
  <c r="J364" i="271"/>
  <c r="J363" i="271"/>
  <c r="J362" i="271"/>
  <c r="J376" i="271" s="1"/>
  <c r="J355" i="271"/>
  <c r="J354" i="271"/>
  <c r="J353" i="271"/>
  <c r="J352" i="271"/>
  <c r="J351" i="271"/>
  <c r="J350" i="271"/>
  <c r="J349" i="271"/>
  <c r="J348" i="271"/>
  <c r="J347" i="271"/>
  <c r="J346" i="271"/>
  <c r="J345" i="271"/>
  <c r="J344" i="271"/>
  <c r="J343" i="271"/>
  <c r="J356" i="271" s="1"/>
  <c r="J336" i="271"/>
  <c r="J335" i="271"/>
  <c r="J334" i="271"/>
  <c r="J333" i="271"/>
  <c r="J332" i="271"/>
  <c r="J331" i="271"/>
  <c r="J337" i="271" s="1"/>
  <c r="J324" i="271"/>
  <c r="J323" i="271"/>
  <c r="J322" i="271"/>
  <c r="J321" i="271"/>
  <c r="J325" i="271" s="1"/>
  <c r="J314" i="271"/>
  <c r="J313" i="271"/>
  <c r="J312" i="271"/>
  <c r="J311" i="271"/>
  <c r="J315" i="271" s="1"/>
  <c r="J303" i="271"/>
  <c r="J302" i="271"/>
  <c r="J301" i="271"/>
  <c r="J300" i="271"/>
  <c r="J299" i="271"/>
  <c r="J298" i="271"/>
  <c r="J297" i="271"/>
  <c r="J296" i="271"/>
  <c r="J295" i="271"/>
  <c r="J294" i="271"/>
  <c r="J293" i="271"/>
  <c r="J292" i="271"/>
  <c r="J291" i="271"/>
  <c r="J290" i="271"/>
  <c r="J283" i="271"/>
  <c r="J282" i="271"/>
  <c r="J281" i="271"/>
  <c r="J280" i="271"/>
  <c r="J279" i="271"/>
  <c r="J278" i="271"/>
  <c r="J277" i="271"/>
  <c r="J276" i="271"/>
  <c r="J269" i="271"/>
  <c r="J268" i="271"/>
  <c r="J267" i="271"/>
  <c r="J266" i="271"/>
  <c r="J265" i="271"/>
  <c r="J270" i="271" s="1"/>
  <c r="J258" i="271"/>
  <c r="J257" i="271"/>
  <c r="J256" i="271"/>
  <c r="J255" i="271"/>
  <c r="J254" i="271"/>
  <c r="J253" i="271"/>
  <c r="J252" i="271"/>
  <c r="J251" i="271"/>
  <c r="J250" i="271"/>
  <c r="J249" i="271"/>
  <c r="J259" i="271" s="1"/>
  <c r="J241" i="271"/>
  <c r="J240" i="271"/>
  <c r="J239" i="271"/>
  <c r="J242" i="271" s="1"/>
  <c r="J238" i="271"/>
  <c r="J237" i="271"/>
  <c r="J236" i="271"/>
  <c r="J235" i="271"/>
  <c r="J234" i="271"/>
  <c r="J233" i="271"/>
  <c r="J232" i="271"/>
  <c r="J243" i="271" s="1"/>
  <c r="J224" i="271"/>
  <c r="J223" i="271"/>
  <c r="J222" i="271"/>
  <c r="J221" i="271"/>
  <c r="J220" i="271"/>
  <c r="J219" i="271"/>
  <c r="J218" i="271"/>
  <c r="J217" i="271"/>
  <c r="J216" i="271"/>
  <c r="J215" i="271"/>
  <c r="J214" i="271"/>
  <c r="J226" i="271" s="1"/>
  <c r="J207" i="271"/>
  <c r="J206" i="271"/>
  <c r="J205" i="271"/>
  <c r="J204" i="271"/>
  <c r="J203" i="271"/>
  <c r="J202" i="271"/>
  <c r="J201" i="271"/>
  <c r="J200" i="271"/>
  <c r="J199" i="271"/>
  <c r="J198" i="271"/>
  <c r="J208" i="271" s="1"/>
  <c r="J191" i="271"/>
  <c r="J190" i="271"/>
  <c r="J189" i="271"/>
  <c r="J192" i="271" s="1"/>
  <c r="J182" i="271"/>
  <c r="J181" i="271"/>
  <c r="J180" i="271"/>
  <c r="J179" i="271"/>
  <c r="J177" i="271"/>
  <c r="J183" i="271" s="1"/>
  <c r="J168" i="271"/>
  <c r="J167" i="271"/>
  <c r="J169" i="271" s="1"/>
  <c r="J159" i="271"/>
  <c r="J160" i="271" s="1"/>
  <c r="J158" i="271"/>
  <c r="J149" i="271"/>
  <c r="J142" i="271"/>
  <c r="J141" i="271"/>
  <c r="J140" i="271"/>
  <c r="J143" i="271" s="1"/>
  <c r="J133" i="271"/>
  <c r="J132" i="271"/>
  <c r="J131" i="271"/>
  <c r="J130" i="271"/>
  <c r="J129" i="271"/>
  <c r="J134" i="271" s="1"/>
  <c r="J122" i="271"/>
  <c r="J121" i="271"/>
  <c r="J120" i="271"/>
  <c r="J123" i="271" s="1"/>
  <c r="J113" i="271"/>
  <c r="J112" i="271"/>
  <c r="J111" i="271"/>
  <c r="J110" i="271"/>
  <c r="J109" i="271"/>
  <c r="J108" i="271"/>
  <c r="J107" i="271"/>
  <c r="J100" i="271"/>
  <c r="J99" i="271"/>
  <c r="J98" i="271"/>
  <c r="J97" i="271"/>
  <c r="J96" i="271"/>
  <c r="J101" i="271" s="1"/>
  <c r="J89" i="271"/>
  <c r="J88" i="271"/>
  <c r="J87" i="271"/>
  <c r="J86" i="271"/>
  <c r="J85" i="271"/>
  <c r="J84" i="271"/>
  <c r="J77" i="271"/>
  <c r="J76" i="271"/>
  <c r="J75" i="271"/>
  <c r="J78" i="271" s="1"/>
  <c r="J69" i="271"/>
  <c r="J68" i="271"/>
  <c r="J67" i="271"/>
  <c r="J66" i="271"/>
  <c r="J65" i="271"/>
  <c r="J59" i="271"/>
  <c r="J58" i="271"/>
  <c r="J57" i="271"/>
  <c r="J60" i="271" s="1"/>
  <c r="H54" i="271"/>
  <c r="H63" i="271" s="1"/>
  <c r="H73" i="271" s="1"/>
  <c r="H53" i="271"/>
  <c r="H62" i="271" s="1"/>
  <c r="H72" i="271" s="1"/>
  <c r="H52" i="271"/>
  <c r="H61" i="271" s="1"/>
  <c r="H71" i="271" s="1"/>
  <c r="J50" i="271"/>
  <c r="J49" i="271"/>
  <c r="J48" i="271"/>
  <c r="J47" i="271"/>
  <c r="J46" i="271"/>
  <c r="J45" i="271"/>
  <c r="J44" i="271"/>
  <c r="J43" i="271"/>
  <c r="J51" i="271" s="1"/>
  <c r="J36" i="271"/>
  <c r="J35" i="271"/>
  <c r="J34" i="271"/>
  <c r="J33" i="271"/>
  <c r="J32" i="271"/>
  <c r="J31" i="271"/>
  <c r="J37" i="271" s="1"/>
  <c r="I29" i="271"/>
  <c r="I40" i="271" s="1"/>
  <c r="I54" i="271" s="1"/>
  <c r="I63" i="271" s="1"/>
  <c r="I73" i="271" s="1"/>
  <c r="I81" i="271" s="1"/>
  <c r="I93" i="271" s="1"/>
  <c r="I104" i="271" s="1"/>
  <c r="I117" i="271" s="1"/>
  <c r="I126" i="271" s="1"/>
  <c r="I137" i="271" s="1"/>
  <c r="I146" i="271" s="1"/>
  <c r="I154" i="271" s="1"/>
  <c r="I164" i="271" s="1"/>
  <c r="I172" i="271" s="1"/>
  <c r="I186" i="271" s="1"/>
  <c r="I195" i="271" s="1"/>
  <c r="I211" i="271" s="1"/>
  <c r="I229" i="271" s="1"/>
  <c r="I246" i="271" s="1"/>
  <c r="I262" i="271" s="1"/>
  <c r="I273" i="271" s="1"/>
  <c r="I287" i="271" s="1"/>
  <c r="I307" i="271" s="1"/>
  <c r="I318" i="271" s="1"/>
  <c r="I328" i="271" s="1"/>
  <c r="I340" i="271" s="1"/>
  <c r="I359" i="271" s="1"/>
  <c r="I379" i="271" s="1"/>
  <c r="I392" i="271" s="1"/>
  <c r="I410" i="271" s="1"/>
  <c r="I426" i="271" s="1"/>
  <c r="I440" i="271" s="1"/>
  <c r="I457" i="271" s="1"/>
  <c r="I468" i="271" s="1"/>
  <c r="I482" i="271" s="1"/>
  <c r="I500" i="271" s="1"/>
  <c r="I512" i="271" s="1"/>
  <c r="I530" i="271" s="1"/>
  <c r="I545" i="271" s="1"/>
  <c r="I555" i="271" s="1"/>
  <c r="I571" i="271" s="1"/>
  <c r="I588" i="271" s="1"/>
  <c r="I604" i="271" s="1"/>
  <c r="I611" i="271" s="1"/>
  <c r="I28" i="271"/>
  <c r="I39" i="271" s="1"/>
  <c r="I53" i="271" s="1"/>
  <c r="I62" i="271" s="1"/>
  <c r="I72" i="271" s="1"/>
  <c r="I80" i="271" s="1"/>
  <c r="I92" i="271" s="1"/>
  <c r="I103" i="271" s="1"/>
  <c r="I116" i="271" s="1"/>
  <c r="I125" i="271" s="1"/>
  <c r="I136" i="271" s="1"/>
  <c r="I145" i="271" s="1"/>
  <c r="I153" i="271" s="1"/>
  <c r="I163" i="271" s="1"/>
  <c r="I171" i="271" s="1"/>
  <c r="I185" i="271" s="1"/>
  <c r="I194" i="271" s="1"/>
  <c r="I210" i="271" s="1"/>
  <c r="I228" i="271" s="1"/>
  <c r="I245" i="271" s="1"/>
  <c r="I261" i="271" s="1"/>
  <c r="I272" i="271" s="1"/>
  <c r="I286" i="271" s="1"/>
  <c r="I306" i="271" s="1"/>
  <c r="I317" i="271" s="1"/>
  <c r="I327" i="271" s="1"/>
  <c r="I339" i="271" s="1"/>
  <c r="I358" i="271" s="1"/>
  <c r="I378" i="271" s="1"/>
  <c r="I391" i="271" s="1"/>
  <c r="I409" i="271" s="1"/>
  <c r="I425" i="271" s="1"/>
  <c r="I439" i="271" s="1"/>
  <c r="I456" i="271" s="1"/>
  <c r="I467" i="271" s="1"/>
  <c r="I481" i="271" s="1"/>
  <c r="I499" i="271" s="1"/>
  <c r="I511" i="271" s="1"/>
  <c r="I529" i="271" s="1"/>
  <c r="I544" i="271" s="1"/>
  <c r="I554" i="271" s="1"/>
  <c r="I570" i="271" s="1"/>
  <c r="I587" i="271" s="1"/>
  <c r="I603" i="271" s="1"/>
  <c r="I610" i="271" s="1"/>
  <c r="I27" i="271"/>
  <c r="I38" i="271" s="1"/>
  <c r="I52" i="271" s="1"/>
  <c r="I61" i="271" s="1"/>
  <c r="I71" i="271" s="1"/>
  <c r="I79" i="271" s="1"/>
  <c r="I91" i="271" s="1"/>
  <c r="I102" i="271" s="1"/>
  <c r="I115" i="271" s="1"/>
  <c r="I124" i="271" s="1"/>
  <c r="I135" i="271" s="1"/>
  <c r="I144" i="271" s="1"/>
  <c r="I152" i="271" s="1"/>
  <c r="I162" i="271" s="1"/>
  <c r="I170" i="271" s="1"/>
  <c r="I184" i="271" s="1"/>
  <c r="I193" i="271" s="1"/>
  <c r="I209" i="271" s="1"/>
  <c r="I227" i="271" s="1"/>
  <c r="I244" i="271" s="1"/>
  <c r="I260" i="271" s="1"/>
  <c r="I271" i="271" s="1"/>
  <c r="I285" i="271" s="1"/>
  <c r="I305" i="271" s="1"/>
  <c r="I316" i="271" s="1"/>
  <c r="I326" i="271" s="1"/>
  <c r="I338" i="271" s="1"/>
  <c r="I357" i="271" s="1"/>
  <c r="I377" i="271" s="1"/>
  <c r="I390" i="271" s="1"/>
  <c r="I408" i="271" s="1"/>
  <c r="I424" i="271" s="1"/>
  <c r="I438" i="271" s="1"/>
  <c r="I455" i="271" s="1"/>
  <c r="I466" i="271" s="1"/>
  <c r="I480" i="271" s="1"/>
  <c r="I498" i="271" s="1"/>
  <c r="I510" i="271" s="1"/>
  <c r="I528" i="271" s="1"/>
  <c r="I543" i="271" s="1"/>
  <c r="I553" i="271" s="1"/>
  <c r="I569" i="271" s="1"/>
  <c r="I586" i="271" s="1"/>
  <c r="I602" i="271" s="1"/>
  <c r="I609" i="271" s="1"/>
  <c r="J24" i="271"/>
  <c r="J16" i="271"/>
  <c r="J15" i="271"/>
  <c r="J17" i="271" s="1"/>
  <c r="J14" i="271"/>
  <c r="J13" i="271"/>
  <c r="J12" i="271"/>
  <c r="J11" i="271"/>
  <c r="J18" i="271" s="1"/>
  <c r="J784" i="268"/>
  <c r="J783" i="268"/>
  <c r="J775" i="268"/>
  <c r="J774" i="268"/>
  <c r="I776" i="268" s="1"/>
  <c r="J776" i="268" s="1"/>
  <c r="J773" i="268"/>
  <c r="J772" i="268"/>
  <c r="J765" i="268"/>
  <c r="J766" i="268" s="1"/>
  <c r="J758" i="268"/>
  <c r="J757" i="268"/>
  <c r="I759" i="268" s="1"/>
  <c r="J759" i="268" s="1"/>
  <c r="J756" i="268"/>
  <c r="J755" i="268"/>
  <c r="J749" i="268"/>
  <c r="J748" i="268"/>
  <c r="J747" i="268"/>
  <c r="J746" i="268"/>
  <c r="J745" i="268"/>
  <c r="J744" i="268"/>
  <c r="J737" i="268"/>
  <c r="J736" i="268"/>
  <c r="J735" i="268"/>
  <c r="J734" i="268"/>
  <c r="J733" i="268"/>
  <c r="J738" i="268" s="1"/>
  <c r="J727" i="268"/>
  <c r="J726" i="268"/>
  <c r="J725" i="268"/>
  <c r="J724" i="268"/>
  <c r="J723" i="268"/>
  <c r="J722" i="268"/>
  <c r="J721" i="268"/>
  <c r="J715" i="268"/>
  <c r="J716" i="268" s="1"/>
  <c r="J714" i="268"/>
  <c r="J713" i="268"/>
  <c r="J707" i="268"/>
  <c r="J706" i="268"/>
  <c r="J705" i="268"/>
  <c r="J704" i="268"/>
  <c r="J703" i="268"/>
  <c r="J702" i="268"/>
  <c r="J701" i="268"/>
  <c r="J700" i="268"/>
  <c r="J692" i="268"/>
  <c r="J690" i="268"/>
  <c r="I691" i="268" s="1"/>
  <c r="J691" i="268" s="1"/>
  <c r="J689" i="268"/>
  <c r="J688" i="268"/>
  <c r="J687" i="268"/>
  <c r="J686" i="268"/>
  <c r="I679" i="268"/>
  <c r="J679" i="268" s="1"/>
  <c r="J678" i="268"/>
  <c r="J677" i="268"/>
  <c r="J676" i="268"/>
  <c r="J670" i="268"/>
  <c r="J669" i="268"/>
  <c r="J668" i="268"/>
  <c r="J667" i="268"/>
  <c r="J666" i="268"/>
  <c r="J660" i="268"/>
  <c r="J659" i="268"/>
  <c r="J658" i="268"/>
  <c r="J657" i="268"/>
  <c r="J656" i="268"/>
  <c r="J650" i="268"/>
  <c r="J649" i="268"/>
  <c r="J648" i="268"/>
  <c r="J647" i="268"/>
  <c r="J651" i="268" s="1"/>
  <c r="J641" i="268"/>
  <c r="J640" i="268"/>
  <c r="J639" i="268"/>
  <c r="J638" i="268"/>
  <c r="J637" i="268"/>
  <c r="J636" i="268"/>
  <c r="J627" i="268"/>
  <c r="J626" i="268"/>
  <c r="I628" i="268" s="1"/>
  <c r="J628" i="268" s="1"/>
  <c r="J629" i="268" s="1"/>
  <c r="J625" i="268"/>
  <c r="J617" i="268"/>
  <c r="J616" i="268"/>
  <c r="I618" i="268" s="1"/>
  <c r="J618" i="268" s="1"/>
  <c r="J615" i="268"/>
  <c r="J619" i="268" s="1"/>
  <c r="J607" i="268"/>
  <c r="J608" i="268" s="1"/>
  <c r="J599" i="268"/>
  <c r="J598" i="268"/>
  <c r="J597" i="268"/>
  <c r="J596" i="268"/>
  <c r="J595" i="268"/>
  <c r="J594" i="268"/>
  <c r="J593" i="268"/>
  <c r="J592" i="268"/>
  <c r="J591" i="268"/>
  <c r="J583" i="268"/>
  <c r="J582" i="268"/>
  <c r="J581" i="268"/>
  <c r="J580" i="268"/>
  <c r="J579" i="268"/>
  <c r="J578" i="268"/>
  <c r="J577" i="268"/>
  <c r="I576" i="268"/>
  <c r="J576" i="268" s="1"/>
  <c r="J575" i="268"/>
  <c r="J574" i="268"/>
  <c r="J584" i="268" s="1"/>
  <c r="J566" i="268"/>
  <c r="J565" i="268"/>
  <c r="J564" i="268"/>
  <c r="J563" i="268"/>
  <c r="J562" i="268"/>
  <c r="J561" i="268"/>
  <c r="J560" i="268"/>
  <c r="J559" i="268"/>
  <c r="J558" i="268"/>
  <c r="J551" i="268"/>
  <c r="J550" i="268"/>
  <c r="J549" i="268"/>
  <c r="J548" i="268"/>
  <c r="J547" i="268"/>
  <c r="J541" i="268"/>
  <c r="J540" i="268"/>
  <c r="J539" i="268"/>
  <c r="J538" i="268"/>
  <c r="J537" i="268"/>
  <c r="J536" i="268"/>
  <c r="J535" i="268"/>
  <c r="J534" i="268"/>
  <c r="J533" i="268"/>
  <c r="J526" i="268"/>
  <c r="J525" i="268"/>
  <c r="J524" i="268"/>
  <c r="J523" i="268"/>
  <c r="J522" i="268"/>
  <c r="J521" i="268"/>
  <c r="J520" i="268"/>
  <c r="J519" i="268"/>
  <c r="J518" i="268"/>
  <c r="J517" i="268"/>
  <c r="J516" i="268"/>
  <c r="J515" i="268"/>
  <c r="J508" i="268"/>
  <c r="J507" i="268"/>
  <c r="J506" i="268"/>
  <c r="J505" i="268"/>
  <c r="J504" i="268"/>
  <c r="J503" i="268"/>
  <c r="J495" i="268"/>
  <c r="J494" i="268"/>
  <c r="I496" i="268" s="1"/>
  <c r="J496" i="268" s="1"/>
  <c r="J493" i="268"/>
  <c r="J492" i="268"/>
  <c r="J491" i="268"/>
  <c r="J490" i="268"/>
  <c r="J489" i="268"/>
  <c r="J488" i="268"/>
  <c r="J487" i="268"/>
  <c r="J486" i="268"/>
  <c r="J477" i="268"/>
  <c r="J476" i="268"/>
  <c r="J475" i="268"/>
  <c r="I478" i="268" s="1"/>
  <c r="J478" i="268" s="1"/>
  <c r="J474" i="268"/>
  <c r="J473" i="268"/>
  <c r="J472" i="268"/>
  <c r="J471" i="268"/>
  <c r="J463" i="268"/>
  <c r="J462" i="268"/>
  <c r="J461" i="268"/>
  <c r="J460" i="268"/>
  <c r="J453" i="268"/>
  <c r="J452" i="268"/>
  <c r="J451" i="268"/>
  <c r="J450" i="268"/>
  <c r="J449" i="268"/>
  <c r="J448" i="268"/>
  <c r="J447" i="268"/>
  <c r="J446" i="268"/>
  <c r="J445" i="268"/>
  <c r="J444" i="268"/>
  <c r="J443" i="268"/>
  <c r="J436" i="268"/>
  <c r="J435" i="268"/>
  <c r="J434" i="268"/>
  <c r="J433" i="268"/>
  <c r="J432" i="268"/>
  <c r="J431" i="268"/>
  <c r="J430" i="268"/>
  <c r="J422" i="268"/>
  <c r="J421" i="268"/>
  <c r="J420" i="268"/>
  <c r="J419" i="268"/>
  <c r="J418" i="268"/>
  <c r="J417" i="268"/>
  <c r="J416" i="268"/>
  <c r="J415" i="268"/>
  <c r="J414" i="268"/>
  <c r="J413" i="268"/>
  <c r="J406" i="268"/>
  <c r="J405" i="268"/>
  <c r="J404" i="268"/>
  <c r="J403" i="268"/>
  <c r="J402" i="268"/>
  <c r="J401" i="268"/>
  <c r="J400" i="268"/>
  <c r="J399" i="268"/>
  <c r="J398" i="268"/>
  <c r="J397" i="268"/>
  <c r="J396" i="268"/>
  <c r="J388" i="268"/>
  <c r="J387" i="268"/>
  <c r="J386" i="268"/>
  <c r="J385" i="268"/>
  <c r="J384" i="268"/>
  <c r="J383" i="268"/>
  <c r="J382" i="268"/>
  <c r="I375" i="268"/>
  <c r="J375" i="268" s="1"/>
  <c r="J374" i="268"/>
  <c r="J373" i="268"/>
  <c r="J372" i="268"/>
  <c r="J371" i="268"/>
  <c r="J370" i="268"/>
  <c r="J369" i="268"/>
  <c r="J368" i="268"/>
  <c r="J367" i="268"/>
  <c r="J366" i="268"/>
  <c r="J365" i="268"/>
  <c r="J364" i="268"/>
  <c r="J363" i="268"/>
  <c r="J362" i="268"/>
  <c r="J355" i="268"/>
  <c r="J354" i="268"/>
  <c r="J353" i="268"/>
  <c r="J352" i="268"/>
  <c r="J351" i="268"/>
  <c r="J350" i="268"/>
  <c r="J349" i="268"/>
  <c r="J348" i="268"/>
  <c r="J347" i="268"/>
  <c r="J346" i="268"/>
  <c r="J345" i="268"/>
  <c r="J344" i="268"/>
  <c r="J343" i="268"/>
  <c r="J336" i="268"/>
  <c r="J335" i="268"/>
  <c r="J334" i="268"/>
  <c r="J333" i="268"/>
  <c r="J332" i="268"/>
  <c r="J331" i="268"/>
  <c r="J337" i="268" s="1"/>
  <c r="J324" i="268"/>
  <c r="J323" i="268"/>
  <c r="J322" i="268"/>
  <c r="J321" i="268"/>
  <c r="J314" i="268"/>
  <c r="J313" i="268"/>
  <c r="J312" i="268"/>
  <c r="J311" i="268"/>
  <c r="J303" i="268"/>
  <c r="J302" i="268"/>
  <c r="J301" i="268"/>
  <c r="J300" i="268"/>
  <c r="J299" i="268"/>
  <c r="J298" i="268"/>
  <c r="J297" i="268"/>
  <c r="J296" i="268"/>
  <c r="J295" i="268"/>
  <c r="J294" i="268"/>
  <c r="J293" i="268"/>
  <c r="J292" i="268"/>
  <c r="J291" i="268"/>
  <c r="J290" i="268"/>
  <c r="J283" i="268"/>
  <c r="I280" i="268" s="1"/>
  <c r="J280" i="268" s="1"/>
  <c r="J282" i="268"/>
  <c r="J281" i="268"/>
  <c r="J279" i="268"/>
  <c r="J278" i="268"/>
  <c r="J277" i="268"/>
  <c r="J276" i="268"/>
  <c r="J269" i="268"/>
  <c r="J268" i="268"/>
  <c r="J267" i="268"/>
  <c r="J266" i="268"/>
  <c r="J265" i="268"/>
  <c r="J258" i="268"/>
  <c r="J257" i="268"/>
  <c r="J256" i="268"/>
  <c r="J255" i="268"/>
  <c r="J254" i="268"/>
  <c r="J253" i="268"/>
  <c r="J252" i="268"/>
  <c r="J251" i="268"/>
  <c r="J250" i="268"/>
  <c r="J249" i="268"/>
  <c r="J241" i="268"/>
  <c r="J240" i="268"/>
  <c r="J239" i="268"/>
  <c r="I242" i="268" s="1"/>
  <c r="J242" i="268" s="1"/>
  <c r="J238" i="268"/>
  <c r="J237" i="268"/>
  <c r="J236" i="268"/>
  <c r="J235" i="268"/>
  <c r="J234" i="268"/>
  <c r="J233" i="268"/>
  <c r="J232" i="268"/>
  <c r="J224" i="268"/>
  <c r="J223" i="268"/>
  <c r="J222" i="268"/>
  <c r="J221" i="268"/>
  <c r="J220" i="268"/>
  <c r="J219" i="268"/>
  <c r="J218" i="268"/>
  <c r="J217" i="268"/>
  <c r="J216" i="268"/>
  <c r="J215" i="268"/>
  <c r="J214" i="268"/>
  <c r="J207" i="268"/>
  <c r="J206" i="268"/>
  <c r="J205" i="268"/>
  <c r="J204" i="268"/>
  <c r="J203" i="268"/>
  <c r="J202" i="268"/>
  <c r="J201" i="268"/>
  <c r="J200" i="268"/>
  <c r="J199" i="268"/>
  <c r="J198" i="268"/>
  <c r="J191" i="268"/>
  <c r="J190" i="268"/>
  <c r="J189" i="268"/>
  <c r="J192" i="268" s="1"/>
  <c r="J182" i="268"/>
  <c r="J181" i="268"/>
  <c r="J180" i="268"/>
  <c r="J179" i="268"/>
  <c r="J177" i="268"/>
  <c r="J168" i="268"/>
  <c r="J167" i="268"/>
  <c r="J169" i="268" s="1"/>
  <c r="J159" i="268"/>
  <c r="I160" i="268" s="1"/>
  <c r="J160" i="268" s="1"/>
  <c r="J161" i="268" s="1"/>
  <c r="J158" i="268"/>
  <c r="J149" i="268"/>
  <c r="J142" i="268"/>
  <c r="J141" i="268"/>
  <c r="J140" i="268"/>
  <c r="J133" i="268"/>
  <c r="J132" i="268"/>
  <c r="J131" i="268"/>
  <c r="J130" i="268"/>
  <c r="J129" i="268"/>
  <c r="J122" i="268"/>
  <c r="J121" i="268"/>
  <c r="J120" i="268"/>
  <c r="J113" i="268"/>
  <c r="J112" i="268"/>
  <c r="J111" i="268"/>
  <c r="J110" i="268"/>
  <c r="J109" i="268"/>
  <c r="J108" i="268"/>
  <c r="J107" i="268"/>
  <c r="J100" i="268"/>
  <c r="J99" i="268"/>
  <c r="J98" i="268"/>
  <c r="J97" i="268"/>
  <c r="J96" i="268"/>
  <c r="J89" i="268"/>
  <c r="J88" i="268"/>
  <c r="J87" i="268"/>
  <c r="J86" i="268"/>
  <c r="J85" i="268"/>
  <c r="J84" i="268"/>
  <c r="J77" i="268"/>
  <c r="J76" i="268"/>
  <c r="J75" i="268"/>
  <c r="J69" i="268"/>
  <c r="J68" i="268"/>
  <c r="J67" i="268"/>
  <c r="J66" i="268"/>
  <c r="J65" i="268"/>
  <c r="J59" i="268"/>
  <c r="J58" i="268"/>
  <c r="J57" i="268"/>
  <c r="H54" i="268"/>
  <c r="H63" i="268" s="1"/>
  <c r="H73" i="268" s="1"/>
  <c r="H53" i="268"/>
  <c r="H62" i="268" s="1"/>
  <c r="H72" i="268" s="1"/>
  <c r="H52" i="268"/>
  <c r="H61" i="268" s="1"/>
  <c r="H71" i="268" s="1"/>
  <c r="J50" i="268"/>
  <c r="J49" i="268"/>
  <c r="J48" i="268"/>
  <c r="J47" i="268"/>
  <c r="J46" i="268"/>
  <c r="J45" i="268"/>
  <c r="J44" i="268"/>
  <c r="J43" i="268"/>
  <c r="J36" i="268"/>
  <c r="J35" i="268"/>
  <c r="J34" i="268"/>
  <c r="J33" i="268"/>
  <c r="J32" i="268"/>
  <c r="J31" i="268"/>
  <c r="I29" i="268"/>
  <c r="I40" i="268" s="1"/>
  <c r="I54" i="268" s="1"/>
  <c r="I63" i="268" s="1"/>
  <c r="I73" i="268" s="1"/>
  <c r="I81" i="268" s="1"/>
  <c r="I93" i="268" s="1"/>
  <c r="I104" i="268" s="1"/>
  <c r="I117" i="268" s="1"/>
  <c r="I126" i="268" s="1"/>
  <c r="I137" i="268" s="1"/>
  <c r="I146" i="268" s="1"/>
  <c r="I154" i="268" s="1"/>
  <c r="I164" i="268" s="1"/>
  <c r="I172" i="268" s="1"/>
  <c r="I186" i="268" s="1"/>
  <c r="I195" i="268" s="1"/>
  <c r="I211" i="268" s="1"/>
  <c r="I229" i="268" s="1"/>
  <c r="I246" i="268" s="1"/>
  <c r="I262" i="268" s="1"/>
  <c r="I273" i="268" s="1"/>
  <c r="I287" i="268" s="1"/>
  <c r="I307" i="268" s="1"/>
  <c r="I318" i="268" s="1"/>
  <c r="I328" i="268" s="1"/>
  <c r="I340" i="268" s="1"/>
  <c r="I359" i="268" s="1"/>
  <c r="I379" i="268" s="1"/>
  <c r="I392" i="268" s="1"/>
  <c r="I410" i="268" s="1"/>
  <c r="I426" i="268" s="1"/>
  <c r="I440" i="268" s="1"/>
  <c r="I457" i="268" s="1"/>
  <c r="I468" i="268" s="1"/>
  <c r="I482" i="268" s="1"/>
  <c r="I500" i="268" s="1"/>
  <c r="I512" i="268" s="1"/>
  <c r="I530" i="268" s="1"/>
  <c r="I545" i="268" s="1"/>
  <c r="I555" i="268" s="1"/>
  <c r="I571" i="268" s="1"/>
  <c r="I588" i="268" s="1"/>
  <c r="I604" i="268" s="1"/>
  <c r="I611" i="268" s="1"/>
  <c r="I28" i="268"/>
  <c r="I39" i="268" s="1"/>
  <c r="I53" i="268" s="1"/>
  <c r="I62" i="268" s="1"/>
  <c r="I72" i="268" s="1"/>
  <c r="I80" i="268" s="1"/>
  <c r="I92" i="268" s="1"/>
  <c r="I103" i="268" s="1"/>
  <c r="I116" i="268" s="1"/>
  <c r="I125" i="268" s="1"/>
  <c r="I136" i="268" s="1"/>
  <c r="I145" i="268" s="1"/>
  <c r="I153" i="268" s="1"/>
  <c r="I163" i="268" s="1"/>
  <c r="I171" i="268" s="1"/>
  <c r="I185" i="268" s="1"/>
  <c r="I194" i="268" s="1"/>
  <c r="I210" i="268" s="1"/>
  <c r="I228" i="268" s="1"/>
  <c r="I245" i="268" s="1"/>
  <c r="I261" i="268" s="1"/>
  <c r="I272" i="268" s="1"/>
  <c r="I286" i="268" s="1"/>
  <c r="I306" i="268" s="1"/>
  <c r="I317" i="268" s="1"/>
  <c r="I327" i="268" s="1"/>
  <c r="I339" i="268" s="1"/>
  <c r="I358" i="268" s="1"/>
  <c r="I378" i="268" s="1"/>
  <c r="I391" i="268" s="1"/>
  <c r="I409" i="268" s="1"/>
  <c r="I425" i="268" s="1"/>
  <c r="I439" i="268" s="1"/>
  <c r="I456" i="268" s="1"/>
  <c r="I467" i="268" s="1"/>
  <c r="I481" i="268" s="1"/>
  <c r="I499" i="268" s="1"/>
  <c r="I511" i="268" s="1"/>
  <c r="I529" i="268" s="1"/>
  <c r="I544" i="268" s="1"/>
  <c r="I554" i="268" s="1"/>
  <c r="I570" i="268" s="1"/>
  <c r="I587" i="268" s="1"/>
  <c r="I603" i="268" s="1"/>
  <c r="I610" i="268" s="1"/>
  <c r="J24" i="268"/>
  <c r="I27" i="268"/>
  <c r="I38" i="268" s="1"/>
  <c r="I52" i="268" s="1"/>
  <c r="I61" i="268" s="1"/>
  <c r="I71" i="268" s="1"/>
  <c r="I79" i="268" s="1"/>
  <c r="I91" i="268" s="1"/>
  <c r="I102" i="268" s="1"/>
  <c r="I115" i="268" s="1"/>
  <c r="I124" i="268" s="1"/>
  <c r="I135" i="268" s="1"/>
  <c r="I144" i="268" s="1"/>
  <c r="I152" i="268" s="1"/>
  <c r="I162" i="268" s="1"/>
  <c r="I170" i="268" s="1"/>
  <c r="I184" i="268" s="1"/>
  <c r="I193" i="268" s="1"/>
  <c r="I209" i="268" s="1"/>
  <c r="I227" i="268" s="1"/>
  <c r="I244" i="268" s="1"/>
  <c r="I260" i="268" s="1"/>
  <c r="I271" i="268" s="1"/>
  <c r="I285" i="268" s="1"/>
  <c r="I305" i="268" s="1"/>
  <c r="I316" i="268" s="1"/>
  <c r="I326" i="268" s="1"/>
  <c r="I338" i="268" s="1"/>
  <c r="I357" i="268" s="1"/>
  <c r="I377" i="268" s="1"/>
  <c r="I390" i="268" s="1"/>
  <c r="I408" i="268" s="1"/>
  <c r="I424" i="268" s="1"/>
  <c r="I438" i="268" s="1"/>
  <c r="I455" i="268" s="1"/>
  <c r="I466" i="268" s="1"/>
  <c r="I480" i="268" s="1"/>
  <c r="I498" i="268" s="1"/>
  <c r="I510" i="268" s="1"/>
  <c r="I528" i="268" s="1"/>
  <c r="I543" i="268" s="1"/>
  <c r="I553" i="268" s="1"/>
  <c r="I569" i="268" s="1"/>
  <c r="I586" i="268" s="1"/>
  <c r="I602" i="268" s="1"/>
  <c r="I609" i="268" s="1"/>
  <c r="J16" i="268"/>
  <c r="J15" i="268"/>
  <c r="I17" i="268" s="1"/>
  <c r="J17" i="268" s="1"/>
  <c r="J14" i="268"/>
  <c r="J13" i="268"/>
  <c r="J12" i="268"/>
  <c r="J11" i="268"/>
  <c r="K116" i="269"/>
  <c r="K117" i="265"/>
  <c r="K100" i="269" l="1"/>
  <c r="J90" i="271"/>
  <c r="J90" i="268"/>
  <c r="J93" i="268" s="1"/>
  <c r="J78" i="268"/>
  <c r="J80" i="268" s="1"/>
  <c r="K76" i="269"/>
  <c r="H109" i="269" s="1"/>
  <c r="I109" i="269" s="1"/>
  <c r="J109" i="269" s="1"/>
  <c r="J21" i="271"/>
  <c r="J20" i="271"/>
  <c r="J19" i="271"/>
  <c r="J10" i="271" s="1"/>
  <c r="J25" i="271"/>
  <c r="J26" i="271" s="1"/>
  <c r="I643" i="271"/>
  <c r="I652" i="271" s="1"/>
  <c r="I662" i="271" s="1"/>
  <c r="I672" i="271" s="1"/>
  <c r="I681" i="271" s="1"/>
  <c r="I694" i="271" s="1"/>
  <c r="I709" i="271" s="1"/>
  <c r="I717" i="271" s="1"/>
  <c r="I729" i="271" s="1"/>
  <c r="I739" i="271" s="1"/>
  <c r="I751" i="271" s="1"/>
  <c r="I761" i="271" s="1"/>
  <c r="I767" i="271" s="1"/>
  <c r="I778" i="271" s="1"/>
  <c r="I787" i="271" s="1"/>
  <c r="I620" i="271"/>
  <c r="I630" i="271" s="1"/>
  <c r="I644" i="271"/>
  <c r="I653" i="271" s="1"/>
  <c r="I663" i="271" s="1"/>
  <c r="I673" i="271" s="1"/>
  <c r="I682" i="271" s="1"/>
  <c r="I695" i="271" s="1"/>
  <c r="I710" i="271" s="1"/>
  <c r="I718" i="271" s="1"/>
  <c r="I730" i="271" s="1"/>
  <c r="I740" i="271" s="1"/>
  <c r="I752" i="271" s="1"/>
  <c r="I762" i="271" s="1"/>
  <c r="I768" i="271" s="1"/>
  <c r="I779" i="271" s="1"/>
  <c r="I788" i="271" s="1"/>
  <c r="I621" i="271"/>
  <c r="I631" i="271" s="1"/>
  <c r="I645" i="271"/>
  <c r="I654" i="271" s="1"/>
  <c r="I664" i="271" s="1"/>
  <c r="I674" i="271" s="1"/>
  <c r="I683" i="271" s="1"/>
  <c r="I696" i="271" s="1"/>
  <c r="I711" i="271" s="1"/>
  <c r="I719" i="271" s="1"/>
  <c r="I731" i="271" s="1"/>
  <c r="I741" i="271" s="1"/>
  <c r="I753" i="271" s="1"/>
  <c r="I763" i="271" s="1"/>
  <c r="I769" i="271" s="1"/>
  <c r="I780" i="271" s="1"/>
  <c r="I789" i="271" s="1"/>
  <c r="I622" i="271"/>
  <c r="I632" i="271" s="1"/>
  <c r="J40" i="271"/>
  <c r="J39" i="271"/>
  <c r="J38" i="271"/>
  <c r="J30" i="271" s="1"/>
  <c r="J54" i="271"/>
  <c r="J53" i="271"/>
  <c r="J52" i="271"/>
  <c r="J42" i="271" s="1"/>
  <c r="J63" i="271"/>
  <c r="J62" i="271"/>
  <c r="J61" i="271"/>
  <c r="J56" i="271" s="1"/>
  <c r="J70" i="271"/>
  <c r="J81" i="271"/>
  <c r="J80" i="271"/>
  <c r="J79" i="271"/>
  <c r="J74" i="271" s="1"/>
  <c r="J93" i="271"/>
  <c r="J92" i="271"/>
  <c r="J91" i="271"/>
  <c r="J104" i="271"/>
  <c r="J103" i="271"/>
  <c r="J102" i="271"/>
  <c r="J95" i="271" s="1"/>
  <c r="J114" i="271"/>
  <c r="J126" i="271"/>
  <c r="J125" i="271"/>
  <c r="J124" i="271"/>
  <c r="J119" i="271" s="1"/>
  <c r="J137" i="271"/>
  <c r="J136" i="271"/>
  <c r="J135" i="271"/>
  <c r="J128" i="271" s="1"/>
  <c r="J146" i="271"/>
  <c r="J145" i="271"/>
  <c r="J144" i="271"/>
  <c r="J139" i="271" s="1"/>
  <c r="J150" i="271"/>
  <c r="J151" i="271" s="1"/>
  <c r="J161" i="271"/>
  <c r="J172" i="271"/>
  <c r="J171" i="271"/>
  <c r="J170" i="271"/>
  <c r="J166" i="271" s="1"/>
  <c r="J186" i="271"/>
  <c r="J185" i="271"/>
  <c r="J184" i="271"/>
  <c r="J175" i="271" s="1"/>
  <c r="J195" i="271"/>
  <c r="J194" i="271"/>
  <c r="J193" i="271"/>
  <c r="J188" i="271" s="1"/>
  <c r="J211" i="271"/>
  <c r="J210" i="271"/>
  <c r="J209" i="271"/>
  <c r="J197" i="271" s="1"/>
  <c r="J229" i="271"/>
  <c r="J228" i="271"/>
  <c r="J227" i="271"/>
  <c r="J213" i="271" s="1"/>
  <c r="J246" i="271"/>
  <c r="J245" i="271"/>
  <c r="J244" i="271"/>
  <c r="J231" i="271" s="1"/>
  <c r="J262" i="271"/>
  <c r="J261" i="271"/>
  <c r="J260" i="271"/>
  <c r="J248" i="271" s="1"/>
  <c r="J273" i="271"/>
  <c r="J272" i="271"/>
  <c r="J271" i="271"/>
  <c r="J264" i="271" s="1"/>
  <c r="J284" i="271"/>
  <c r="J304" i="271"/>
  <c r="J318" i="271"/>
  <c r="J317" i="271"/>
  <c r="J316" i="271"/>
  <c r="J310" i="271" s="1"/>
  <c r="J328" i="271"/>
  <c r="J327" i="271"/>
  <c r="J326" i="271"/>
  <c r="J320" i="271" s="1"/>
  <c r="J340" i="271"/>
  <c r="J339" i="271"/>
  <c r="J338" i="271"/>
  <c r="J330" i="271" s="1"/>
  <c r="J359" i="271"/>
  <c r="J358" i="271"/>
  <c r="J357" i="271"/>
  <c r="J342" i="271" s="1"/>
  <c r="J379" i="271"/>
  <c r="J378" i="271"/>
  <c r="J377" i="271"/>
  <c r="J361" i="271" s="1"/>
  <c r="J392" i="271"/>
  <c r="J391" i="271"/>
  <c r="J390" i="271"/>
  <c r="J381" i="271" s="1"/>
  <c r="J410" i="271"/>
  <c r="J409" i="271"/>
  <c r="J408" i="271"/>
  <c r="J395" i="271" s="1"/>
  <c r="J426" i="271"/>
  <c r="J425" i="271"/>
  <c r="J424" i="271"/>
  <c r="J412" i="271" s="1"/>
  <c r="J440" i="271"/>
  <c r="J439" i="271"/>
  <c r="J438" i="271"/>
  <c r="J429" i="271" s="1"/>
  <c r="J457" i="271"/>
  <c r="J456" i="271"/>
  <c r="J455" i="271"/>
  <c r="J442" i="271" s="1"/>
  <c r="J468" i="271"/>
  <c r="J467" i="271"/>
  <c r="J466" i="271"/>
  <c r="J459" i="271" s="1"/>
  <c r="J482" i="271"/>
  <c r="J481" i="271"/>
  <c r="J480" i="271"/>
  <c r="J470" i="271" s="1"/>
  <c r="J500" i="271"/>
  <c r="J499" i="271"/>
  <c r="J498" i="271"/>
  <c r="J485" i="271" s="1"/>
  <c r="J512" i="271"/>
  <c r="J511" i="271"/>
  <c r="J510" i="271"/>
  <c r="J502" i="271" s="1"/>
  <c r="J530" i="271"/>
  <c r="J529" i="271"/>
  <c r="J528" i="271"/>
  <c r="J514" i="271" s="1"/>
  <c r="J545" i="271"/>
  <c r="J544" i="271"/>
  <c r="J543" i="271"/>
  <c r="J532" i="271" s="1"/>
  <c r="J555" i="271"/>
  <c r="J554" i="271"/>
  <c r="J553" i="271"/>
  <c r="J546" i="271" s="1"/>
  <c r="J567" i="271"/>
  <c r="J568" i="271" s="1"/>
  <c r="J584" i="271"/>
  <c r="J585" i="271" s="1"/>
  <c r="J600" i="271"/>
  <c r="J601" i="271" s="1"/>
  <c r="J611" i="271"/>
  <c r="J610" i="271"/>
  <c r="J609" i="271"/>
  <c r="J606" i="271" s="1"/>
  <c r="J622" i="271"/>
  <c r="J621" i="271"/>
  <c r="J620" i="271"/>
  <c r="J614" i="271" s="1"/>
  <c r="J632" i="271"/>
  <c r="J631" i="271"/>
  <c r="J630" i="271"/>
  <c r="J624" i="271" s="1"/>
  <c r="J645" i="271"/>
  <c r="J644" i="271"/>
  <c r="J643" i="271"/>
  <c r="J635" i="271" s="1"/>
  <c r="J654" i="271"/>
  <c r="J653" i="271"/>
  <c r="J652" i="271"/>
  <c r="J646" i="271" s="1"/>
  <c r="J664" i="271"/>
  <c r="J663" i="271"/>
  <c r="J662" i="271"/>
  <c r="J674" i="271"/>
  <c r="J673" i="271"/>
  <c r="J672" i="271"/>
  <c r="J665" i="271" s="1"/>
  <c r="J683" i="271"/>
  <c r="J682" i="271"/>
  <c r="J681" i="271"/>
  <c r="J675" i="271" s="1"/>
  <c r="J696" i="271"/>
  <c r="J695" i="271"/>
  <c r="J694" i="271"/>
  <c r="J685" i="271" s="1"/>
  <c r="J711" i="271"/>
  <c r="J710" i="271"/>
  <c r="J709" i="271"/>
  <c r="J699" i="271" s="1"/>
  <c r="J719" i="271"/>
  <c r="J718" i="271"/>
  <c r="J717" i="271"/>
  <c r="J712" i="271" s="1"/>
  <c r="J731" i="271"/>
  <c r="J730" i="271"/>
  <c r="J729" i="271"/>
  <c r="J720" i="271" s="1"/>
  <c r="J741" i="271"/>
  <c r="J740" i="271"/>
  <c r="J739" i="271"/>
  <c r="J732" i="271" s="1"/>
  <c r="J753" i="271"/>
  <c r="J752" i="271"/>
  <c r="J751" i="271"/>
  <c r="J743" i="271" s="1"/>
  <c r="J763" i="271"/>
  <c r="J762" i="271"/>
  <c r="J761" i="271"/>
  <c r="J754" i="271" s="1"/>
  <c r="J769" i="271"/>
  <c r="J768" i="271"/>
  <c r="J767" i="271"/>
  <c r="J764" i="271" s="1"/>
  <c r="J780" i="271"/>
  <c r="J779" i="271"/>
  <c r="J778" i="271"/>
  <c r="J771" i="271" s="1"/>
  <c r="J785" i="271"/>
  <c r="J786" i="271" s="1"/>
  <c r="J304" i="268"/>
  <c r="J306" i="268" s="1"/>
  <c r="J661" i="268"/>
  <c r="J226" i="268"/>
  <c r="J228" i="268" s="1"/>
  <c r="J183" i="268"/>
  <c r="J270" i="268"/>
  <c r="J437" i="268"/>
  <c r="J440" i="268" s="1"/>
  <c r="J777" i="268"/>
  <c r="J51" i="268"/>
  <c r="J54" i="268" s="1"/>
  <c r="J509" i="268"/>
  <c r="J728" i="268"/>
  <c r="J325" i="268"/>
  <c r="J101" i="268"/>
  <c r="J104" i="268" s="1"/>
  <c r="J143" i="268"/>
  <c r="J145" i="268" s="1"/>
  <c r="I25" i="268"/>
  <c r="J25" i="268" s="1"/>
  <c r="J26" i="268" s="1"/>
  <c r="J259" i="268"/>
  <c r="J315" i="268"/>
  <c r="J423" i="268"/>
  <c r="J407" i="268"/>
  <c r="J408" i="268" s="1"/>
  <c r="J395" i="268" s="1"/>
  <c r="J671" i="268"/>
  <c r="J356" i="268"/>
  <c r="J358" i="268" s="1"/>
  <c r="J37" i="268"/>
  <c r="J123" i="268"/>
  <c r="J124" i="268" s="1"/>
  <c r="J376" i="268"/>
  <c r="J377" i="268" s="1"/>
  <c r="J708" i="268"/>
  <c r="J750" i="268"/>
  <c r="J114" i="268"/>
  <c r="J117" i="268" s="1"/>
  <c r="J208" i="268"/>
  <c r="J465" i="268"/>
  <c r="J552" i="268"/>
  <c r="J454" i="268"/>
  <c r="J456" i="268" s="1"/>
  <c r="J134" i="268"/>
  <c r="J136" i="268" s="1"/>
  <c r="J389" i="268"/>
  <c r="J655" i="268"/>
  <c r="J70" i="268"/>
  <c r="J71" i="268" s="1"/>
  <c r="J527" i="268"/>
  <c r="J529" i="268" s="1"/>
  <c r="J542" i="268"/>
  <c r="J545" i="268" s="1"/>
  <c r="J479" i="268"/>
  <c r="J480" i="268" s="1"/>
  <c r="J642" i="268"/>
  <c r="J644" i="268" s="1"/>
  <c r="J60" i="268"/>
  <c r="J760" i="268"/>
  <c r="J273" i="268"/>
  <c r="J272" i="268"/>
  <c r="J271" i="268"/>
  <c r="J438" i="268"/>
  <c r="J693" i="268"/>
  <c r="I644" i="268"/>
  <c r="I653" i="268" s="1"/>
  <c r="I663" i="268" s="1"/>
  <c r="I673" i="268" s="1"/>
  <c r="I682" i="268" s="1"/>
  <c r="I695" i="268" s="1"/>
  <c r="I710" i="268" s="1"/>
  <c r="I718" i="268" s="1"/>
  <c r="I730" i="268" s="1"/>
  <c r="I740" i="268" s="1"/>
  <c r="I752" i="268" s="1"/>
  <c r="I762" i="268" s="1"/>
  <c r="I768" i="268" s="1"/>
  <c r="I779" i="268" s="1"/>
  <c r="I788" i="268" s="1"/>
  <c r="I621" i="268"/>
  <c r="I631" i="268" s="1"/>
  <c r="J631" i="268" s="1"/>
  <c r="J262" i="268"/>
  <c r="J261" i="268"/>
  <c r="J260" i="268"/>
  <c r="J410" i="268"/>
  <c r="J409" i="268"/>
  <c r="J512" i="268"/>
  <c r="J511" i="268"/>
  <c r="J510" i="268"/>
  <c r="J502" i="268" s="1"/>
  <c r="J609" i="268"/>
  <c r="J611" i="268"/>
  <c r="J610" i="268"/>
  <c r="J53" i="268"/>
  <c r="J186" i="268"/>
  <c r="J18" i="268"/>
  <c r="J357" i="268"/>
  <c r="J359" i="268"/>
  <c r="J497" i="268"/>
  <c r="J338" i="268"/>
  <c r="J340" i="268"/>
  <c r="J339" i="268"/>
  <c r="J62" i="268"/>
  <c r="J61" i="268"/>
  <c r="J63" i="268"/>
  <c r="J424" i="268"/>
  <c r="J426" i="268"/>
  <c r="J425" i="268"/>
  <c r="J195" i="268"/>
  <c r="J194" i="268"/>
  <c r="J193" i="268"/>
  <c r="J188" i="268" s="1"/>
  <c r="J164" i="268"/>
  <c r="J163" i="268"/>
  <c r="J162" i="268"/>
  <c r="J210" i="268"/>
  <c r="J209" i="268"/>
  <c r="J211" i="268"/>
  <c r="J327" i="268"/>
  <c r="J326" i="268"/>
  <c r="J328" i="268"/>
  <c r="J467" i="268"/>
  <c r="J468" i="268"/>
  <c r="J466" i="268"/>
  <c r="J459" i="268" s="1"/>
  <c r="J555" i="268"/>
  <c r="J554" i="268"/>
  <c r="J553" i="268"/>
  <c r="J546" i="268" s="1"/>
  <c r="I645" i="268"/>
  <c r="I654" i="268" s="1"/>
  <c r="I664" i="268" s="1"/>
  <c r="I674" i="268" s="1"/>
  <c r="I683" i="268" s="1"/>
  <c r="I696" i="268" s="1"/>
  <c r="I711" i="268" s="1"/>
  <c r="I719" i="268" s="1"/>
  <c r="I731" i="268" s="1"/>
  <c r="I741" i="268" s="1"/>
  <c r="I753" i="268" s="1"/>
  <c r="I763" i="268" s="1"/>
  <c r="I769" i="268" s="1"/>
  <c r="I780" i="268" s="1"/>
  <c r="I789" i="268" s="1"/>
  <c r="I622" i="268"/>
  <c r="I632" i="268" s="1"/>
  <c r="J632" i="268" s="1"/>
  <c r="J317" i="268"/>
  <c r="J316" i="268"/>
  <c r="J318" i="268"/>
  <c r="J40" i="268"/>
  <c r="J39" i="268"/>
  <c r="J38" i="268"/>
  <c r="J243" i="268"/>
  <c r="J172" i="268"/>
  <c r="J171" i="268"/>
  <c r="J170" i="268"/>
  <c r="J457" i="268"/>
  <c r="J680" i="268"/>
  <c r="J137" i="268"/>
  <c r="J284" i="268"/>
  <c r="J390" i="268"/>
  <c r="J392" i="268"/>
  <c r="J391" i="268"/>
  <c r="I620" i="268"/>
  <c r="I630" i="268" s="1"/>
  <c r="J630" i="268" s="1"/>
  <c r="I643" i="268"/>
  <c r="I652" i="268" s="1"/>
  <c r="I662" i="268" s="1"/>
  <c r="I672" i="268" s="1"/>
  <c r="I681" i="268" s="1"/>
  <c r="I694" i="268" s="1"/>
  <c r="I709" i="268" s="1"/>
  <c r="I717" i="268" s="1"/>
  <c r="I729" i="268" s="1"/>
  <c r="I739" i="268" s="1"/>
  <c r="I751" i="268" s="1"/>
  <c r="I761" i="268" s="1"/>
  <c r="I767" i="268" s="1"/>
  <c r="I778" i="268" s="1"/>
  <c r="I787" i="268" s="1"/>
  <c r="J544" i="268"/>
  <c r="J585" i="268"/>
  <c r="I150" i="268"/>
  <c r="J150" i="268" s="1"/>
  <c r="J151" i="268" s="1"/>
  <c r="I584" i="268"/>
  <c r="J184" i="268"/>
  <c r="J227" i="268"/>
  <c r="I785" i="268"/>
  <c r="J785" i="268" s="1"/>
  <c r="J786" i="268" s="1"/>
  <c r="J103" i="268"/>
  <c r="J185" i="268"/>
  <c r="I567" i="268"/>
  <c r="J567" i="268" s="1"/>
  <c r="J568" i="268" s="1"/>
  <c r="I600" i="268"/>
  <c r="J600" i="268" s="1"/>
  <c r="J601" i="268" s="1"/>
  <c r="K91" i="269"/>
  <c r="K96" i="269"/>
  <c r="H108" i="269" s="1"/>
  <c r="I108" i="269" s="1"/>
  <c r="J108" i="269" s="1"/>
  <c r="K32" i="269"/>
  <c r="K43" i="269"/>
  <c r="K55" i="269"/>
  <c r="K85" i="269"/>
  <c r="K72" i="269"/>
  <c r="K28" i="269"/>
  <c r="K51" i="269"/>
  <c r="K61" i="269"/>
  <c r="K99" i="265"/>
  <c r="K98" i="265"/>
  <c r="K95" i="265"/>
  <c r="K94" i="265"/>
  <c r="K93" i="265"/>
  <c r="K90" i="265"/>
  <c r="K89" i="265"/>
  <c r="K88" i="265"/>
  <c r="K87" i="265"/>
  <c r="K84" i="265"/>
  <c r="K83" i="265"/>
  <c r="K82" i="265"/>
  <c r="K81" i="265"/>
  <c r="K79" i="265"/>
  <c r="K78" i="265"/>
  <c r="K75" i="265"/>
  <c r="K74" i="265"/>
  <c r="K71" i="265"/>
  <c r="K70" i="265"/>
  <c r="K69" i="265"/>
  <c r="K68" i="265"/>
  <c r="K67" i="265"/>
  <c r="K66" i="265"/>
  <c r="K65" i="265"/>
  <c r="K64" i="265"/>
  <c r="K63" i="265"/>
  <c r="K60" i="265"/>
  <c r="K59" i="265"/>
  <c r="K58" i="265"/>
  <c r="K57" i="265"/>
  <c r="K54" i="265"/>
  <c r="K53" i="265"/>
  <c r="K50" i="265"/>
  <c r="K49" i="265"/>
  <c r="K48" i="265"/>
  <c r="K47" i="265"/>
  <c r="K46" i="265"/>
  <c r="K45" i="265"/>
  <c r="K42" i="265"/>
  <c r="K41" i="265"/>
  <c r="K40" i="265"/>
  <c r="K39" i="265"/>
  <c r="K38" i="265"/>
  <c r="K37" i="265"/>
  <c r="K36" i="265"/>
  <c r="K35" i="265"/>
  <c r="K34" i="265"/>
  <c r="K31" i="265"/>
  <c r="K30" i="265"/>
  <c r="K15" i="265"/>
  <c r="K16" i="265"/>
  <c r="K17" i="265"/>
  <c r="K18" i="265"/>
  <c r="K19" i="265"/>
  <c r="K20" i="265"/>
  <c r="K21" i="265"/>
  <c r="K22" i="265"/>
  <c r="K23" i="265"/>
  <c r="K24" i="265"/>
  <c r="K25" i="265"/>
  <c r="K26" i="265"/>
  <c r="K27" i="265"/>
  <c r="K14" i="265"/>
  <c r="I107" i="269" l="1"/>
  <c r="J83" i="271"/>
  <c r="J305" i="268"/>
  <c r="J307" i="268"/>
  <c r="J91" i="268"/>
  <c r="J92" i="268"/>
  <c r="J79" i="268"/>
  <c r="J74" i="268" s="1"/>
  <c r="J81" i="268"/>
  <c r="K100" i="265"/>
  <c r="J789" i="271"/>
  <c r="J788" i="271"/>
  <c r="J787" i="271"/>
  <c r="J782" i="271"/>
  <c r="J604" i="271"/>
  <c r="J603" i="271"/>
  <c r="J602" i="271"/>
  <c r="J590" i="271"/>
  <c r="J588" i="271"/>
  <c r="J587" i="271"/>
  <c r="J586" i="271"/>
  <c r="J573" i="271"/>
  <c r="J571" i="271"/>
  <c r="J570" i="271"/>
  <c r="J569" i="271"/>
  <c r="J557" i="271"/>
  <c r="J307" i="271"/>
  <c r="J306" i="271"/>
  <c r="J305" i="271"/>
  <c r="J289" i="271"/>
  <c r="J287" i="271"/>
  <c r="J286" i="271"/>
  <c r="J285" i="271"/>
  <c r="J275" i="271"/>
  <c r="J164" i="271"/>
  <c r="J163" i="271"/>
  <c r="J162" i="271"/>
  <c r="J157" i="271"/>
  <c r="J154" i="271"/>
  <c r="J153" i="271"/>
  <c r="J152" i="271"/>
  <c r="J148" i="271"/>
  <c r="J117" i="271"/>
  <c r="J116" i="271"/>
  <c r="J115" i="271"/>
  <c r="J106" i="271"/>
  <c r="J73" i="271"/>
  <c r="J72" i="271"/>
  <c r="J71" i="271"/>
  <c r="J64" i="271"/>
  <c r="J29" i="271"/>
  <c r="J28" i="271"/>
  <c r="J27" i="271"/>
  <c r="J23" i="271"/>
  <c r="J29" i="268"/>
  <c r="J27" i="268"/>
  <c r="J23" i="268" s="1"/>
  <c r="J102" i="268"/>
  <c r="J135" i="268"/>
  <c r="J30" i="268"/>
  <c r="J125" i="268"/>
  <c r="J439" i="268"/>
  <c r="J429" i="268" s="1"/>
  <c r="J126" i="268"/>
  <c r="J52" i="268"/>
  <c r="J42" i="268" s="1"/>
  <c r="J528" i="268"/>
  <c r="J514" i="268" s="1"/>
  <c r="J320" i="268"/>
  <c r="J72" i="268"/>
  <c r="J64" i="268" s="1"/>
  <c r="J229" i="268"/>
  <c r="J197" i="268"/>
  <c r="J73" i="268"/>
  <c r="J248" i="268"/>
  <c r="J543" i="268"/>
  <c r="J128" i="268"/>
  <c r="J157" i="268"/>
  <c r="J115" i="268"/>
  <c r="J106" i="268" s="1"/>
  <c r="J530" i="268"/>
  <c r="J116" i="268"/>
  <c r="J264" i="268"/>
  <c r="J455" i="268"/>
  <c r="J442" i="268" s="1"/>
  <c r="J378" i="268"/>
  <c r="J482" i="268"/>
  <c r="J146" i="268"/>
  <c r="J481" i="268"/>
  <c r="J470" i="268" s="1"/>
  <c r="J379" i="268"/>
  <c r="J28" i="268"/>
  <c r="J342" i="268"/>
  <c r="J144" i="268"/>
  <c r="J139" i="268" s="1"/>
  <c r="J166" i="268"/>
  <c r="J119" i="268"/>
  <c r="J412" i="268"/>
  <c r="J381" i="268"/>
  <c r="J56" i="268"/>
  <c r="J606" i="268"/>
  <c r="J330" i="268"/>
  <c r="J621" i="268"/>
  <c r="J175" i="268"/>
  <c r="J532" i="268"/>
  <c r="J213" i="268"/>
  <c r="J624" i="268"/>
  <c r="J95" i="268"/>
  <c r="J620" i="268"/>
  <c r="J310" i="268"/>
  <c r="J652" i="268"/>
  <c r="J602" i="268"/>
  <c r="J604" i="268"/>
  <c r="J603" i="268"/>
  <c r="J789" i="268"/>
  <c r="J788" i="268"/>
  <c r="J787" i="268"/>
  <c r="J154" i="268"/>
  <c r="J153" i="268"/>
  <c r="J152" i="268"/>
  <c r="J570" i="268"/>
  <c r="J569" i="268"/>
  <c r="J571" i="268"/>
  <c r="J557" i="268" s="1"/>
  <c r="J653" i="268"/>
  <c r="J674" i="268"/>
  <c r="J695" i="268"/>
  <c r="J694" i="268"/>
  <c r="J696" i="268"/>
  <c r="J654" i="268"/>
  <c r="J761" i="268"/>
  <c r="J664" i="268"/>
  <c r="J662" i="268"/>
  <c r="J762" i="268"/>
  <c r="J752" i="268"/>
  <c r="J767" i="268"/>
  <c r="J643" i="268"/>
  <c r="J622" i="268"/>
  <c r="J614" i="268" s="1"/>
  <c r="J731" i="268"/>
  <c r="J753" i="268"/>
  <c r="J769" i="268"/>
  <c r="J645" i="268"/>
  <c r="J244" i="268"/>
  <c r="J246" i="268"/>
  <c r="J245" i="268"/>
  <c r="J285" i="268"/>
  <c r="J286" i="268"/>
  <c r="J287" i="268"/>
  <c r="J717" i="268"/>
  <c r="J730" i="268"/>
  <c r="J710" i="268"/>
  <c r="J19" i="268"/>
  <c r="J21" i="268"/>
  <c r="J20" i="268"/>
  <c r="J718" i="268"/>
  <c r="J779" i="268"/>
  <c r="J719" i="268"/>
  <c r="J740" i="268"/>
  <c r="J588" i="268"/>
  <c r="J587" i="268"/>
  <c r="J586" i="268"/>
  <c r="J573" i="268"/>
  <c r="J709" i="268"/>
  <c r="J768" i="268"/>
  <c r="J739" i="268"/>
  <c r="J498" i="268"/>
  <c r="J500" i="268"/>
  <c r="J499" i="268"/>
  <c r="J780" i="268"/>
  <c r="J672" i="268"/>
  <c r="J741" i="268"/>
  <c r="J778" i="268"/>
  <c r="J663" i="268"/>
  <c r="J711" i="268"/>
  <c r="J683" i="268"/>
  <c r="J682" i="268"/>
  <c r="J681" i="268"/>
  <c r="J673" i="268"/>
  <c r="J763" i="268"/>
  <c r="J729" i="268"/>
  <c r="J751" i="268"/>
  <c r="K101" i="269"/>
  <c r="K91" i="265"/>
  <c r="K96" i="265"/>
  <c r="K85" i="265"/>
  <c r="K76" i="265"/>
  <c r="H109" i="265" s="1"/>
  <c r="I109" i="265" s="1"/>
  <c r="J109" i="265" s="1"/>
  <c r="K72" i="265"/>
  <c r="K61" i="265"/>
  <c r="K55" i="265"/>
  <c r="K51" i="265"/>
  <c r="K43" i="265"/>
  <c r="K32" i="265"/>
  <c r="K28" i="265"/>
  <c r="H107" i="265" l="1"/>
  <c r="H108" i="265"/>
  <c r="H110" i="265" s="1"/>
  <c r="H110" i="269"/>
  <c r="J289" i="268"/>
  <c r="J83" i="268"/>
  <c r="J361" i="268"/>
  <c r="J699" i="268"/>
  <c r="J10" i="268"/>
  <c r="J646" i="268"/>
  <c r="J231" i="268"/>
  <c r="J675" i="268"/>
  <c r="J685" i="268"/>
  <c r="J782" i="268"/>
  <c r="J665" i="268"/>
  <c r="J712" i="268"/>
  <c r="J590" i="268"/>
  <c r="J771" i="268"/>
  <c r="J275" i="268"/>
  <c r="J148" i="268"/>
  <c r="J485" i="268"/>
  <c r="J743" i="268"/>
  <c r="J720" i="268"/>
  <c r="J635" i="268"/>
  <c r="J764" i="268"/>
  <c r="J732" i="268"/>
  <c r="J754" i="268"/>
  <c r="K103" i="269"/>
  <c r="K104" i="269" s="1"/>
  <c r="K105" i="269" s="1"/>
  <c r="K101" i="265"/>
  <c r="K103" i="265" s="1"/>
  <c r="I108" i="265" l="1"/>
  <c r="J108" i="265" s="1"/>
  <c r="J107" i="269"/>
  <c r="J110" i="269" s="1"/>
  <c r="I110" i="269"/>
  <c r="I107" i="265"/>
  <c r="J107" i="265" s="1"/>
  <c r="K104" i="265"/>
  <c r="K105" i="265" s="1"/>
  <c r="J110" i="265" l="1"/>
  <c r="I110" i="265"/>
</calcChain>
</file>

<file path=xl/sharedStrings.xml><?xml version="1.0" encoding="utf-8"?>
<sst xmlns="http://schemas.openxmlformats.org/spreadsheetml/2006/main" count="3845" uniqueCount="428">
  <si>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</si>
  <si>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</si>
  <si>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</si>
  <si>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</si>
  <si>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</si>
  <si>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</si>
  <si>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</si>
  <si>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</si>
  <si>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</si>
  <si>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</si>
  <si>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</si>
  <si>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</si>
  <si>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</si>
  <si>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</si>
  <si>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</si>
  <si>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</si>
  <si>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PREELIMINARES</t>
  </si>
  <si>
    <t>1.1.1</t>
  </si>
  <si>
    <t>LOCALIZACIÓN Y REPLANTEO DE OBRA ARQUITECTÓNICA</t>
  </si>
  <si>
    <t>m²</t>
  </si>
  <si>
    <t>1.1.2</t>
  </si>
  <si>
    <t>DESMONTE DE RECUBRIMIENTO DE TANQUE</t>
  </si>
  <si>
    <t>1.1.3</t>
  </si>
  <si>
    <t xml:space="preserve">DESMONTE DE ESTRUCTURA METALICA </t>
  </si>
  <si>
    <t>1.1.4</t>
  </si>
  <si>
    <t xml:space="preserve"> REGATA PARA INSTALACIÓN DE TUBERÍA DE  Ø 1/2" A Ø 2" (INCLUYE RESANE)</t>
  </si>
  <si>
    <t>ml</t>
  </si>
  <si>
    <t>1.1.5</t>
  </si>
  <si>
    <t>DESMONTE PUERTAS Y  VENTANAS</t>
  </si>
  <si>
    <t>1.1.6</t>
  </si>
  <si>
    <t>CERRAMIENTO EN MALLA VERDE H=2.10M</t>
  </si>
  <si>
    <t>1.1.7</t>
  </si>
  <si>
    <t xml:space="preserve">DESCAPOTE </t>
  </si>
  <si>
    <t>1.1.8</t>
  </si>
  <si>
    <t xml:space="preserve">LIMPIEZA MANUAL-MECÁNICA TIPO SSPC SP2 Y SSPC SP3 PARA ESTRUCTURA METÁLICA DE CUBIERTA DE CONSTRUCCIÓN EXISTENTE. INLCUYE SISTEMA DE RECUBRIMIENTO PARA LA ESTRUCTURA METÁLICA MEDIANTE IMPRIMANTE EPÓXICO FOSFATO DE CINC TIPO SIKA O SIMILAR </t>
  </si>
  <si>
    <t>1.1.9</t>
  </si>
  <si>
    <t xml:space="preserve">DEMOLICION DE ENCHAPE DE PISOS Y PAREDES </t>
  </si>
  <si>
    <t>1.1.10</t>
  </si>
  <si>
    <t>DESMONTE DE CUBIERTA</t>
  </si>
  <si>
    <t>1.1.11</t>
  </si>
  <si>
    <t>DEMOLICIÓN DE CERRAMIENTO EXISTENTE EN MALLA ESLABONADA CON TUBERÍA DE METAL</t>
  </si>
  <si>
    <t>M2</t>
  </si>
  <si>
    <t>1.1.12</t>
  </si>
  <si>
    <t>DEMOLICIÓN MUROS 0.15M</t>
  </si>
  <si>
    <t>1.1.13</t>
  </si>
  <si>
    <t>CLAUSURA DE CAJA DE INSPECCIÓN SANITARIA</t>
  </si>
  <si>
    <t>Un</t>
  </si>
  <si>
    <t>1.1.14</t>
  </si>
  <si>
    <t>DESMONTE DE MUEBLE DE MADERA</t>
  </si>
  <si>
    <t>TOTAL PREELIMINARES</t>
  </si>
  <si>
    <t>MOVIMIENTO DE TIERRAS</t>
  </si>
  <si>
    <t>2.1.1</t>
  </si>
  <si>
    <t>EXCAVACIÓN MANUAL EN MATERIAL COMÚN. INCLUYE CARGUE, TRANSPORTE Y DISPOSICIÓN FINAL DE SOBRANTES A SITIO AUTORIZADO DE 0 -2,00 MTS.</t>
  </si>
  <si>
    <t>m³</t>
  </si>
  <si>
    <t>2.1.2</t>
  </si>
  <si>
    <t xml:space="preserve">RELLENO Y COMPACTACIÓN CON MATERIAL DE EXCAVACIÓN SELECCIONADO </t>
  </si>
  <si>
    <t>TOTAL MOVIMIENTO DE TIERRAS</t>
  </si>
  <si>
    <t>CIMENTACIÓN</t>
  </si>
  <si>
    <t>3.1.1</t>
  </si>
  <si>
    <t xml:space="preserve">NIVELACIÓN, COMFORMACIÓN Y COMPACTACIÓN DE CAPA SUBRASANTE HASTA ALCANZAR CBR=95% DEL PROCTOR MODIFICADO </t>
  </si>
  <si>
    <t>3.1.2</t>
  </si>
  <si>
    <t>SOLADO DE LIMPIEZA EN CONCRETO DE 2.000 PSI DE E=0.05 M SEGÚN PLANOS. INCLUYE MATERIALES, MANO DE OBRA, EQUIPOS Y HERRAMIENTAS NECESARIAS</t>
  </si>
  <si>
    <t>3.1.3</t>
  </si>
  <si>
    <t>VIGAS DE CIMENTACION EN CONCRETO DE 4.000 PSI IMPERMEABILIZADO SEGÚN PLANOS. INCLUYE MANO DE OBRA, FORMALETAS, EQUIPOS Y HERRAMIENTAS NECESARIAS, NO INCLUYE ACERO DE REFUERZO</t>
  </si>
  <si>
    <t>3.1.4</t>
  </si>
  <si>
    <t>PEDESTAL EN CONCRETO DE 3.000 PSI IMPERMEABILIZADO SEGÚN PLANOS, INCLUYE MANO DE OBRA, FORMALETAS Y EQUIPO NECESARIO, NO INCLUYE ACERO DE REFUERZO</t>
  </si>
  <si>
    <t>3.1.5</t>
  </si>
  <si>
    <t>PLACA DE CONTRAPISO EN CONCRETO DE 3.000 PSI IMPERMEABILIZADO, SEGÚN PLANOS. INCLUYE MANO DE OBRA, FORMALETAS, EQUIPOS Y HERRAMIENTAS NECESARIAS, E=0.12 M, NO INCLUYE ACERO DE REFUERZO</t>
  </si>
  <si>
    <t>3.1.6</t>
  </si>
  <si>
    <t xml:space="preserve">ZAPATA EN CONCRETO DE 3.000 PSI IMPERMEABILIZADO SEGÚN PLANOS. INCLUYE, MANO DE OBRA, FORMALETAS, EQUIPOS Y HERRAMIENTAS NECESARIAS, NO INCLUYE ACERO DE REFUERZO </t>
  </si>
  <si>
    <t>3.1.7</t>
  </si>
  <si>
    <t>ALISTADO PISOS MORTERO 1:4 IMPERMEABILIZADO e: 0,04m</t>
  </si>
  <si>
    <t>m2</t>
  </si>
  <si>
    <t>3.1.8</t>
  </si>
  <si>
    <t>ANCLAJES 3/8" * 2" (Incluye perforación y adhesivo epóxico)</t>
  </si>
  <si>
    <t>3.1.9</t>
  </si>
  <si>
    <t xml:space="preserve">CAJA DE INSPECCIÓN 0.60 X 0.60 MTS. </t>
  </si>
  <si>
    <t>TOTAL CIMENTACIÓN</t>
  </si>
  <si>
    <t>INSTALACIONES ELECTRICAS</t>
  </si>
  <si>
    <t>4.1.1</t>
  </si>
  <si>
    <t>TOMA CORRIENTE DOBLE MONOFASICA 15A./120V</t>
  </si>
  <si>
    <t>un</t>
  </si>
  <si>
    <t>4.1.2</t>
  </si>
  <si>
    <t xml:space="preserve"> INTERRUPTOR SENCILLO 15A, 120V </t>
  </si>
  <si>
    <t>4.1.3</t>
  </si>
  <si>
    <t>LUMINARIA PANEL LED  60CMX60CM, DE INCRUSTAR O SOBREPONER SEGÚN LA ZONA, Y/O SIMILAR DE  P26994, 40 W, 3600LM, 6000K, 100-277V, INCLUYE SALIDA EN CABLEADO (PE, HF, FR, LS, LIBRE DE HALÓGENOS, RETARDANTE A LA LLAMA, BAJA EMISIÓN DE HUMOS), TUBERÍA EN PVC 3/4" INTRAMUROS Y EMT EN CIELO FALSO 3/4", CAJA TIPO RAWELT, TORNILLERÍA, TERMINALES, UNIONES, TOMA, CLAVIJA, CABLEADO, ANCLAJES DE SUJECIÓN, GUAYAS, PERNOS, RESANE, PAÑETE, ESTUCO, PINTURA, RECUPERACIÓN DE LA ZONA AFECTADA CON LOS MISMOS ACABADOS Y ACCESORIOS NECESARIOS PARA GARANTIZAR SU CORRECTA INSTALACIÓN Y PUESTA EN SERVICIO.</t>
  </si>
  <si>
    <t>4.1.4</t>
  </si>
  <si>
    <t xml:space="preserve"> TOMACORRIENTE DOBLE MONOFÁSICA CON TAPA TIPO INTEMPERIE 15A/120V (1Ø+N+PT) CON PROTECCIÓN POR FALLA A TIERRA (GFCI) (RED NORMAL) NEMA 5-15R, INCLUYE SALIDA EN CABLEADO 1N12CU-AWG-HFFR-LS FASES + 1N12CU-AWG-HFFR-LS NEUTRO + 1N12CU-AWG-DESN TIERRA, TUBERÍA IMC 3/4", CAJA RADWELD, UNIONES, ACCESORIOS DE FIJACIÓN Y DE CONEXIÓN, FACEPLATE, Y TODOS LOS ACCESORIOS NECESARIOS PARA GARANTIZAR SU CORRECTA INSTALACIÓN Y PUESTA EN SERVICIO.</t>
  </si>
  <si>
    <t>4.1.5</t>
  </si>
  <si>
    <t>SUMINISTRO, INSTALACIÓN Y PUESTA EN SERVICIO DE LUMINARIA DECORATIVA COLGANTE PARA BOMBILLO LED E27; BASE E27, ACABADO BLANCO, GRADO DE PROTECCION IP 20, DIMENSIONES (HxW) 1200X10mm, INCLUYE CABLEADO EN COBRE CALIBRE 12 AWG THWN, BORNAS, HERRAJES, DUCTERÍA, ACCESORIOS DE FIJACIÓN Y DEMÁS ELEMENTOS NECESARIOS PARA SU CORRECTA INSTALACIÓN Y FUNCIONAMIENTO.</t>
  </si>
  <si>
    <t>4.1.6</t>
  </si>
  <si>
    <t>DESMONTE DE PUNTO ELECTRICO EXISTENTE, INCLUYE RETIRO DE ACCESORIOS.</t>
  </si>
  <si>
    <t>TOTAL INSTALACIONES ELECTRICAS</t>
  </si>
  <si>
    <t>INSTALACIONES HIDROSANITARIAS</t>
  </si>
  <si>
    <t>5.1.1</t>
  </si>
  <si>
    <t>CANAL METALICA CALIBRE 14</t>
  </si>
  <si>
    <t>5.1.2</t>
  </si>
  <si>
    <t>BAJANTE AGUAS LLUVIAS PVC Ø 4"</t>
  </si>
  <si>
    <t>TOTAL INSTALACIONES HIDROSANITARIAS</t>
  </si>
  <si>
    <t>MAMPOSTERÍA</t>
  </si>
  <si>
    <t>6.1.1</t>
  </si>
  <si>
    <t>MURO DIVISORIO BLOQUE ESTRIADO No.5</t>
  </si>
  <si>
    <t>6.1.2</t>
  </si>
  <si>
    <t>CONSTRUCCIÓN DE MESÓN EN CONCRETO DE 2500 PSI, SEGUN DISEÑOS.</t>
  </si>
  <si>
    <t>6.1.3</t>
  </si>
  <si>
    <t xml:space="preserve">MURO EN LADRILLO PRENSADO E= 0,12 MTS CON APLICACIÓN DE DOS CAPAS DE BARRERA IMPERMEABILIZANTE MURO HUMEDAD </t>
  </si>
  <si>
    <t>6.1.4</t>
  </si>
  <si>
    <t>ALFAJIAS EN CONCRETO DE 3,000 PSI - (0,10 X 0,25)</t>
  </si>
  <si>
    <t>TOTAL MAMPOSTERÍA</t>
  </si>
  <si>
    <t>CARPINTERÍA METALICA</t>
  </si>
  <si>
    <t>7.1.1</t>
  </si>
  <si>
    <t xml:space="preserve">POSTES EN TUBO GALVANIZADO EN CALIENTE POR DENTRO Y POR FUERA, ESPESOR 3mm DE 2" DE DIÁMETRO, PINTADO CON DOS CAPAS DE ANTICORROSIVO Y DOS CAPAS DE ESMALTE. INCLUYE GALLINAZO DOBLE DE 35CM Y ANCLAJES CON 5 BARRAS CORRUGADAS DE 3/8" DE 15 CM CADA UNA. </t>
  </si>
  <si>
    <t>7.1.2</t>
  </si>
  <si>
    <t xml:space="preserve"> HILADA DE ALAMBRE DE PÚAS CALIBRE 14 EN ACERO GALVANIZADO RECUBIERTO EN PVC, DEBIDAMENTE ANCLADO A LOS POSTES METÁLICOS.</t>
  </si>
  <si>
    <t>7.1.3</t>
  </si>
  <si>
    <t xml:space="preserve">CONCERTINA DOBLE FORMADA POR UN CUERPO O NÚCLEO DE ALAMBRE ONDULADO DE ACERO GALVANIZADO DE ALTA RESISTENCIA CALIBRE 12, CON REVESTIMIENTO EN PLACAS DE ACERO GALVANIZADO TROQUELADO, QUE FORMAN CUCHILLAS EQUIDISTANTES PUNZANTES Y DE GRAN FILO. </t>
  </si>
  <si>
    <t>7.1.4</t>
  </si>
  <si>
    <t xml:space="preserve">MALLA ESLABONADA EN ACERO GALVANIZADO DE 2"X2" EN CALIBRE NO. 9  RECUBIERTA EN PVC, DEBIDAMENTE TEMPLADA Y SOLDADA A LOS PERFILES TUBULARES. </t>
  </si>
  <si>
    <t>7.1.5</t>
  </si>
  <si>
    <t>ACERO DE REFUERZO ESTRUCTURAL FY: 420 MPA GR 60 -NTC 2289 INCLUYE ALAMBRE NEGRO</t>
  </si>
  <si>
    <t>Kg</t>
  </si>
  <si>
    <t>7.1.6</t>
  </si>
  <si>
    <t>PERFILERIA ESTRUCTURAL EN ACERO A500 GR C. INCLUYE TODOS LOS ELEMENTOS ESTRUCTURALES PARA SU MONTAJE Y CORRECTO FUNCIONAMIENTO COMO TAMBIÉN PINTURA EN ANTICORROSIVO, ESMALTE, CONEXIONES, PLATINAS, ANCLAJES Y SOLDADURA.</t>
  </si>
  <si>
    <t>kg</t>
  </si>
  <si>
    <t>7.1.7</t>
  </si>
  <si>
    <t>PLACA METALDECK COLABORANTE + IMPERMEABILIZANTE</t>
  </si>
  <si>
    <t>7.1.8</t>
  </si>
  <si>
    <t>PLANCHA DE PISO METALICO 10MM INSTALACIÓN EN ALTURA</t>
  </si>
  <si>
    <t>7.1.9</t>
  </si>
  <si>
    <t>VENTANERÍA EN ALUMINIO VIDRIO 8MM CORREDIZA + POLARIZADO COLOR NEGRO CON PROTECCIÓN UV</t>
  </si>
  <si>
    <t>TOTAL CARPINTERÍA METALICA</t>
  </si>
  <si>
    <t>CARPINTERÍA MADERA</t>
  </si>
  <si>
    <t>8.1.1</t>
  </si>
  <si>
    <t>MUEBLE ESCRITORIO, EN MADERA RH CON ACABADOS EN MELAMINICO POR SUS DOS CARAS, RESISTENTE A LA HUMEDAD, COLOR CENIZA SEGÚN DISEÑO Y ESPECIFICACIONES, INCLUYE TODOS LOS ACCESORIOS NECESARIOS PARA SU INSTALACIÓN Y CORRECTO FUNCIONAMIENTO.</t>
  </si>
  <si>
    <t>8.1.2</t>
  </si>
  <si>
    <t>MUEBLE CLOSET, EN MADERA RH CON ACABADOS EN MELAMINICO POR SUS DOS CARAS, RESISTENTE A LA HUMEDAD, COLOR CENIZA SEGÚN DISEÑO Y ESPECIFICACIONES, INCLUYE TODOS LOS ACCESORIOS NECESARIOS PARA SU INSTALACIÓN Y CORRECTO FUNCIONAMIENTO</t>
  </si>
  <si>
    <t>TOTAL CARPINTERÍA MADERA</t>
  </si>
  <si>
    <t>ACABADOS E IMPERMEABILIZACIONES</t>
  </si>
  <si>
    <t>9.1.1</t>
  </si>
  <si>
    <t>GUARDAESCOBA EN PISO CERAMICA EXTERIOR 55.2X55.2 CM   H= 8CM</t>
  </si>
  <si>
    <t>9.1.2</t>
  </si>
  <si>
    <t>PISO CERÁMICA 55.2X55.2CM</t>
  </si>
  <si>
    <r>
      <t xml:space="preserve">PISO CERÁMICA 55.2X55.2CM </t>
    </r>
    <r>
      <rPr>
        <b/>
        <sz val="11"/>
        <rFont val="Verdana"/>
        <family val="2"/>
      </rPr>
      <t>( RUBRO 02-01-01-001-001-07  )</t>
    </r>
  </si>
  <si>
    <t>9.1.3</t>
  </si>
  <si>
    <t>PAÑETE IMPERMEABILIZADO MUROS 1:3</t>
  </si>
  <si>
    <t>9.1.4</t>
  </si>
  <si>
    <t>JUNTAS DE DILATACIÓN Y PIRLANES EN ALUMINIO PARA PISO</t>
  </si>
  <si>
    <t>9.1.5</t>
  </si>
  <si>
    <t>REVESTIMIENTO DE PÓLIURETANO DE ALTA RESISTENCIA PARA PISOS</t>
  </si>
  <si>
    <t>9.1.6</t>
  </si>
  <si>
    <t>SUMINISTRO E INSTALACION DE IMPERMEABILIZANTE BI COMPONENTE DE ALTA ADHERENCIA, RESISTENCIA A CAMBIOS DE TEMPERATURA EXTREMOS Y DE ALTA ELASTICIDAD REF CUBRISEAL DE SIMILARES O MEJORES CARACTERISTICAS (DOS MANOS)</t>
  </si>
  <si>
    <t>TOTAL ACABADOS E IMPERMEABILIZACIONES</t>
  </si>
  <si>
    <t>PINTURA</t>
  </si>
  <si>
    <t>10.1.1</t>
  </si>
  <si>
    <t>ESTUCO Y VINILO TIPO-1, 3 MANOS (INCLUYE FILOS Y DILATACIÓNES)</t>
  </si>
  <si>
    <t>10.1.2</t>
  </si>
  <si>
    <t>PINTURA PARA BAÑOS Y COCINAS</t>
  </si>
  <si>
    <t>10.1.3</t>
  </si>
  <si>
    <t>PINTURA PARA ESTRUCTURA DE CUBIERTA INCLUYE ANTICORROSIVO Y ESMALTE</t>
  </si>
  <si>
    <t>10.1.4</t>
  </si>
  <si>
    <t xml:space="preserve">PINTURA TIPO 1 FACHADAS SOBRE PAÑETE TRES MANOS (INCLUYE FILOS Y DILATACIONES) </t>
  </si>
  <si>
    <t>TOTAL PINTURA</t>
  </si>
  <si>
    <t>CUBIERTA</t>
  </si>
  <si>
    <t>11.1.1</t>
  </si>
  <si>
    <t>TEJA STEEL STANDING SEAM TIPO PANEL  COLOR VERDE  COLMENA O SIMILAR  TEJA COLOR TRASPARENTE INTERCALADO, CABALLETE DEL MISMO MATERIAL Y TODO ACCESORIOS NECESARIOS PARA SU INSTALACIÓN Y CORRECTO FUNCIONAMIENTO</t>
  </si>
  <si>
    <t>11.1.2</t>
  </si>
  <si>
    <t>TEJA KINGROOF - SIN TRASLAPO INDUSTRIALIZADO - PANEL TIPO SANDWICH CON AISLANTE EN POLIISOCIANURATO PIR SAFE; ESPESOR=50MM, LAMINA EXTERNA EN ACERO CALIBRE 26, PINTADA CARA EXT(VERDE) INT (BLANCO) 5 TRAPECIOS / LAMINA INTERNA EN ACERO PRE PINTADO CALIBRE 24 ACANALADO 400, KIT DE FIJACIÓN CUBIERTA 4" ¾ O SIMILAR Y TODO ACCESORIOS NECESARIOS PARA SU INSTALACIÓN Y CORRECTO FUNCIONAMIENTO.</t>
  </si>
  <si>
    <t>11.1.3</t>
  </si>
  <si>
    <t>LONA ARQUITECTONICA INCLUYE DESMONTE DE ELEMENTO ANTERIOR</t>
  </si>
  <si>
    <t>TOTAL CUBIERTA</t>
  </si>
  <si>
    <t>ASEO</t>
  </si>
  <si>
    <t>12.1.1</t>
  </si>
  <si>
    <t>ASEO GENERAL INTERIOR Y EXTERIOR</t>
  </si>
  <si>
    <t>12.1.2</t>
  </si>
  <si>
    <t xml:space="preserve"> RETIRO DE SOBRANTES FUERA DE LA UNIDAD </t>
  </si>
  <si>
    <t>TOTAL ASEO</t>
  </si>
  <si>
    <t xml:space="preserve">SUBTOTAL OBRAS </t>
  </si>
  <si>
    <t xml:space="preserve">I.V.A.  OBRA 19% SOBRE UTILIDAD  </t>
  </si>
  <si>
    <t>SUBTOTAL OBRAS (INCLUYE IVA)</t>
  </si>
  <si>
    <t>VALOR TOTAL</t>
  </si>
  <si>
    <t xml:space="preserve">DESCRIPCIÓN DE RUBROS PRESUPUESTALES </t>
  </si>
  <si>
    <t>VALOR</t>
  </si>
  <si>
    <t>IVA</t>
  </si>
  <si>
    <t>TOTAL</t>
  </si>
  <si>
    <t xml:space="preserve">RUBRO 02-02-02-005-004-01-2- REC 10   </t>
  </si>
  <si>
    <t xml:space="preserve">RUBRO 02-01-01-001-002-11  REC 10     </t>
  </si>
  <si>
    <t xml:space="preserve">RUBRO 02-01-01-001-001-07  </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</si>
  <si>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</si>
  <si>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</si>
  <si>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</si>
  <si>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</si>
  <si>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</si>
  <si>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</si>
  <si>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</si>
  <si>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</si>
  <si>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r>
      <rPr>
        <b/>
        <sz val="11"/>
        <color rgb="FF000000"/>
        <rFont val="Verdana"/>
      </rPr>
      <t>Nota 4:</t>
    </r>
    <r>
      <rPr>
        <sz val="11"/>
        <color rgb="FF000000"/>
        <rFont val="Verdana"/>
      </rPr>
      <t xml:space="preserve"> El Valor total de la Oferta económica deberá diligenciarse en la Plataforma SECOP II, y se adjuntará el Formulario 1– Formulario de Presupuesto Oficial, en el cual se discrimina el valor unitario, cantidades y subtotales de cada una de las actividades contempladas en el Presupuesto elaborado por la Entidad.   
Si posterior a la corrección aritmética adelantada por el Comité Económico Evaluador, existe alguna diferencia entre el Formulario 1– Formulario de Presupuesto Oficial y el valor indicado en los formularios del SECOP II, la Entidad Estatal al momento de la evaluación y calificación, tendrá en cuenta la información contemplada en el Formulario 1– Formulario de Presupuesto Oficial y la correspondiente corrección aritmética.   </t>
    </r>
  </si>
  <si>
    <t xml:space="preserve">UTILIDAD
</t>
  </si>
  <si>
    <t>U=</t>
  </si>
  <si>
    <r>
      <t>Nota 5:</t>
    </r>
    <r>
      <rPr>
        <sz val="11"/>
        <rFont val="Verdana"/>
        <family val="2"/>
      </rPr>
      <t xml:space="preserve"> El proponente que desee participar en la presente contratación, deberá presentar su oferta económica sin sobrepasar el presupuesto oficial asignado y sin sobrepasar el rubro y recurso (INCLUIDO LOS IMPUESTOS A QUE HAYA LUGAR), en el Formulario 1– Formulario de Presupuesto Oficial, so pena de rechazo de plano de la oferta.   </t>
    </r>
  </si>
  <si>
    <t>TOTAL A.I.U</t>
  </si>
  <si>
    <t>A.I.U.=</t>
  </si>
  <si>
    <r>
      <t>Nota 6:</t>
    </r>
    <r>
      <rPr>
        <sz val="11"/>
        <rFont val="Verdana"/>
        <family val="2"/>
      </rPr>
      <t xml:space="preserve"> Para la presentación de la oferta económica se debe ofertar el mismo valor unitario para las descripciones repetidas, en caso de no ser así, el comité económico evaluador deberá tomar el menor valor ofertado para la misma descripción y a partir de este realizar la correspondiente corrección aritmética.</t>
    </r>
  </si>
  <si>
    <r>
      <t>Nota 7:</t>
    </r>
    <r>
      <rPr>
        <sz val="11"/>
        <rFont val="Verdana"/>
        <family val="2"/>
      </rPr>
      <t xml:space="preserve"> EN EL EVENTO QUE SOBRE PRESUPUESTO EN LA ADJUDICACIÓN SE PODRÁN ADICIONAR CANTIDADES HASTA AGOTAR EL PRESUPUESTO ASIGNADO TOTAL Y/O POR RUBRO. </t>
    </r>
  </si>
  <si>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</si>
  <si>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</si>
  <si>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</si>
  <si>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 xml:space="preserve">	Firma del Proponente o de su Representante Legal</t>
  </si>
  <si>
    <t>ANÁLISIS DE PRECIOS UNTARIOS</t>
  </si>
  <si>
    <t>Página No. 1 de 1</t>
  </si>
  <si>
    <t>“OBRA PÚBLICA PARA LA ADECUACIÓN, AMPLIACIÓN Y EL MANTENIMIENTO CORRECTIVO Y MEJORATIVO DE LAS INSTALACIONES DEL GRUPO AÉREO DEL CASANARE”.</t>
  </si>
  <si>
    <t>Actividad</t>
  </si>
  <si>
    <t>Tipo</t>
  </si>
  <si>
    <t>U.M.</t>
  </si>
  <si>
    <t>Cantidad</t>
  </si>
  <si>
    <t>Vr.Unitario</t>
  </si>
  <si>
    <t>Vr. Total</t>
  </si>
  <si>
    <t>Preeliminares</t>
  </si>
  <si>
    <t>PITA ALGODÓN # 18 POR 70 MT.</t>
  </si>
  <si>
    <t>Ins</t>
  </si>
  <si>
    <t>UN</t>
  </si>
  <si>
    <t>ALAMBRE NEGRO RECOCIDO 25K CALIBRE 14</t>
  </si>
  <si>
    <t>LARGUERO ABARCO 4 X 2</t>
  </si>
  <si>
    <t>ML</t>
  </si>
  <si>
    <t>PUNTILLA CON CABEZA 2</t>
  </si>
  <si>
    <t>lb</t>
  </si>
  <si>
    <t>CUADRILLA ALBAÑILERIA (OFICIAL + AYUDANTE)</t>
  </si>
  <si>
    <t>hh</t>
  </si>
  <si>
    <t>TRANSPORTE FERRETERÍA</t>
  </si>
  <si>
    <t>HERRAMIENTA MENOR</t>
  </si>
  <si>
    <t>%</t>
  </si>
  <si>
    <t>A</t>
  </si>
  <si>
    <t>I</t>
  </si>
  <si>
    <t>U</t>
  </si>
  <si>
    <t>CUADRILLA ALBAÑILERIA (2 AYUDANTES)</t>
  </si>
  <si>
    <t>DESMONTE DE ESTRUCTURA METALICA</t>
  </si>
  <si>
    <t>DISCO ABRASIVO CORTE METAL 4 1/2 X 0.045 PULGADAS</t>
  </si>
  <si>
    <t>ANDAMIO CERTIFICADO</t>
  </si>
  <si>
    <t>d</t>
  </si>
  <si>
    <t>PULIDORA 4-1/2 900W 110V SIN DISCO</t>
  </si>
  <si>
    <t>CUADRILLA ACABADOS (2 AYUDANTES)</t>
  </si>
  <si>
    <t>PULIDORA 4 1/2 (ALQUILER)</t>
  </si>
  <si>
    <t>SIKA-1 ADITIVO IMPERMEABILIZANTE PARA MORTEROS</t>
  </si>
  <si>
    <t>ARENA DE PEÑA</t>
  </si>
  <si>
    <t>AYUDANTE ALBAÑILERIA (A)</t>
  </si>
  <si>
    <t>RETIRO DE SOBRANTES EN VOLQUETA</t>
  </si>
  <si>
    <t>CEMENTO GRIS</t>
  </si>
  <si>
    <t>RELLENO CON MATERIAL DE EXCAVACIÓN</t>
  </si>
  <si>
    <t>Aná</t>
  </si>
  <si>
    <t>HORA CUADRILLA AA - ALBAÑILERÍA</t>
  </si>
  <si>
    <t>hc</t>
  </si>
  <si>
    <t>TELA VERDE (60GR) A=2.1M PARA CERRAMIENTO</t>
  </si>
  <si>
    <t>POSTE PARA CERCA 11 X 11 X 1.5M (48KG)</t>
  </si>
  <si>
    <t xml:space="preserve">LIMPIEZA MANUAL-MECÁNICA TIPO SSPC SP2 Y SSPC SP3 PARA ESTRUCTURA METÁLICA DE CUBIERTA DE CONSTRUCCIÓN EXISTENTE. INLCUYE SISTEMA DE RECUBRIMIENTO PARA LA ESTRUCTURA METÁLICA MEDIANTE IMPRIMANTE EPÓXICO FOSTATO DE CINC TIPO SIKA O SIMILAR </t>
  </si>
  <si>
    <t>PLATAFORMA TIJERA DIESEL 12.1M 434KG</t>
  </si>
  <si>
    <t>IMPRIMANTE EPÓXICO PRIMER C (500M)</t>
  </si>
  <si>
    <t>HIDROLAVADORA INDUSTRIAL 1800 W</t>
  </si>
  <si>
    <t>CUADRILLA INSTALACIONES (OFICIAL + AYUDANTE)</t>
  </si>
  <si>
    <t>MARTILLO ELÉCTRICO DEMOLEDOR 31K/65LB</t>
  </si>
  <si>
    <t>LONA PARA ESCOMBRO- POLIPROPILENO</t>
  </si>
  <si>
    <t>OFICIAL ALBAÑILERIA (A)</t>
  </si>
  <si>
    <t>ACARREO / RETIRO DE SOBRANTES</t>
  </si>
  <si>
    <t>CARGUE Y RETIRO DE MATERIAL</t>
  </si>
  <si>
    <t>MOTONIVELADORA   POTENCIA 140 HP, ANCHO DE CUCHILLA 3,66 M, PESO 11 TON.</t>
  </si>
  <si>
    <t>h</t>
  </si>
  <si>
    <t>CARROTANQUE IRRIGADOR DE AGUA - HORA</t>
  </si>
  <si>
    <t>CUADRILLA ALBAÑILERIA (OFICIAL + 2 AYUDANTES)</t>
  </si>
  <si>
    <t>VIBROCOMPACTADOR DE 8 TON.</t>
  </si>
  <si>
    <t>CONCRETO CORRIENTE GRAVA COMÚN 2000 PSI</t>
  </si>
  <si>
    <t>TABLA BURRA 30 X 2.2 A 2.7CM X 2.9M - ORDINARIO</t>
  </si>
  <si>
    <t>REPISA 8 X 4CM X 3.9M - ORDINARIO</t>
  </si>
  <si>
    <t>DISTANCIADOR CM-30 CLIP MORTERO 6.5MM HASTA 5/8</t>
  </si>
  <si>
    <t>IMPERMEABILIZANTE INTEGRAL PLASTOCRETE DM (20KG)</t>
  </si>
  <si>
    <t>VIBRADOR TIPO AGUJA</t>
  </si>
  <si>
    <t>CONCRETO CORRIENTE GRAVA COMÚN 4000 PSI</t>
  </si>
  <si>
    <t>DESENCOFRANTE EMULSIONADO DESMOLDATOC (16KG)</t>
  </si>
  <si>
    <t>REPISA 8 X 4CM X 2.9M - FLORMORADO</t>
  </si>
  <si>
    <t>DISTANCIADOR CM-20 CLIP MORTERO 6.5MM HASTA 5/8</t>
  </si>
  <si>
    <t>MEMBRANA CURADORA CURASEAL BLANCO (20KG)</t>
  </si>
  <si>
    <t>CONCRETO CORRIENTE GRAVA COMÚN 3000 PSI</t>
  </si>
  <si>
    <t xml:space="preserve">VARA DE CLAVO Ø6 A 8CM (3M) </t>
  </si>
  <si>
    <t>DISTANCIADOR CP-30 CLIP MORTERO PINZA HASTA 1/4</t>
  </si>
  <si>
    <t>VARA DE CLAVO Ø6 A 8CM (3M) EUCALIPTO</t>
  </si>
  <si>
    <t>SIKA-1ADITIVO IMPERMEABILIZANTE PARA MORTEROS</t>
  </si>
  <si>
    <t>KG</t>
  </si>
  <si>
    <t>MORTERO 1:4</t>
  </si>
  <si>
    <t>M3</t>
  </si>
  <si>
    <t>HERRAMIENTA MENOR-INSTALACIONES</t>
  </si>
  <si>
    <t>CUADRILL ALBAÑILERÍA ( OFICIAL+AYUDANTE)</t>
  </si>
  <si>
    <t>SIKADUR-AnchorFir-4 600ml</t>
  </si>
  <si>
    <t xml:space="preserve">BROCA PARA MURO  5/8 x 8" </t>
  </si>
  <si>
    <t>PISTOLA INYECTOR PARA EPOXICO ANCHORFIX 4</t>
  </si>
  <si>
    <t>ACERO 60,000 PSI</t>
  </si>
  <si>
    <t>TALADRO ROTO PERCUTOR</t>
  </si>
  <si>
    <t>CUADRILLA ALBAÑILERÍA ( 2 AYUDANTES)</t>
  </si>
  <si>
    <t>HH</t>
  </si>
  <si>
    <t>CAJA DE INSPECCIÓN 0.60 X 0.60 MTS. CAMBIO DE DIRECCION A MAYOR PROFUNDIDAD (&gt; 1,50 m) INCLUYE MARCO Y TAPA</t>
  </si>
  <si>
    <t>CAJA DE INSPECCIÓN 0.60 X 0.60 MTS. CAMBIO DE DIRECCION Y MAYOR PROFUNDIDAD</t>
  </si>
  <si>
    <t>CONCRETO DE 2.000 P.S.I. IMPERMEABILIZADO</t>
  </si>
  <si>
    <t>ALAMBRE NEGRO NO. 18</t>
  </si>
  <si>
    <t>MORTERO 1:3 IMPERMEABILIZADO</t>
  </si>
  <si>
    <t>ACERO DE REFUERZO FY: 420 MPA GR 60 -NTC 2289</t>
  </si>
  <si>
    <t>LADRILLO COMÚN 20*6*10 CM</t>
  </si>
  <si>
    <t>MARCO EN ANGULO 2"X2" CAJA 0,6 X 0,6 CONTRAMARCO EN PLATINAL 2" INCLINADA A 450 EN CAJA 0,6 X 0,6</t>
  </si>
  <si>
    <t>SOLDADURA ELÉCTRICA</t>
  </si>
  <si>
    <t>EQUIPO DE SOLDADURA GLM 225</t>
  </si>
  <si>
    <t>Dia</t>
  </si>
  <si>
    <t>TRANSPORTE FERRETERIA</t>
  </si>
  <si>
    <t>CUADRILLA ACABADOS (OFICIAL + AYUDANTE)</t>
  </si>
  <si>
    <t>Instalaciones Electricas</t>
  </si>
  <si>
    <t>TOMACORRIENTE DOBLE 2P+T FUTURA</t>
  </si>
  <si>
    <t>INTERRUPTOR SENCILLO ARQUEA</t>
  </si>
  <si>
    <t>CINTA AISLANTE 111 PREMIUM (20M) NEGRA</t>
  </si>
  <si>
    <t>rl</t>
  </si>
  <si>
    <t>PANEL LED SQ CUADRADO 60X60 40W 100-277V</t>
  </si>
  <si>
    <t>DÍA CUADRILLA FF - ELÉCTRICAS</t>
  </si>
  <si>
    <t>TOMACORRIENTE DOBLE MONOFÁSICA CON TAPA TIPO INTEMPERIE 15A/120V (1Ø+N+PT) CON PROTECCIÓN POR FALLA A TIERRA (GFCI) (RED NORMAL) NEMA 5-15R, INCLUYE SALIDA EN CABLEADO 1N12CU-AWG-HFFR-LS FASES + 1N12CUAWG- HFFR-LS NEUTRO + 1N12CU-AWG-DESN TIERRA, TUBERÍA IMC 3/4", CAJA RADWELD, UNIONES, ACCESORIOS DE FIJACIÓN Y DE CONEXIÓN, FACEPLATE, Y TODOS LOS ACCESORIOS NECESARIOS PARA GARANTIZAR SU CORRECTA INSTALACIÓN Y PUESTA EN SERVICIO.</t>
  </si>
  <si>
    <t>TUBO METÁLICO CONDUIT GALVANIZADO IMC 3/4</t>
  </si>
  <si>
    <t>CAJA 5800- 5 SALIDAS 3/4 FUNDIDA</t>
  </si>
  <si>
    <t>UNIÓN IMC AG Ø3/4"</t>
  </si>
  <si>
    <t>TORNILLO CABEZA PAN 8 X 1 1/2</t>
  </si>
  <si>
    <t>ALAMBRE CU DESNUDO NO.12 AWG</t>
  </si>
  <si>
    <t>CABLE CU HFFR-LS NO.12 AWG</t>
  </si>
  <si>
    <t>TAPA INTEMPERIE TOMACORRIENTE DOBLE</t>
  </si>
  <si>
    <t>TOMA DOBLE CON PT (2P+T) Y GFCI - 20A 127V ARQUEA</t>
  </si>
  <si>
    <t>CONECTOR RESORTE ROJO/AMARILLO 18-8AWG</t>
  </si>
  <si>
    <t xml:space="preserve">Un </t>
  </si>
  <si>
    <t>ALAMBRE CU DESNUDO No 12 AWG</t>
  </si>
  <si>
    <t>TORNILLO ACERO INOXIDABLE BAJANTES</t>
  </si>
  <si>
    <t>TUBERIA CONDUIT EMT 3/4"</t>
  </si>
  <si>
    <t>UNIÓN EMT 3/4</t>
  </si>
  <si>
    <t>TERMINAL EMT 3/4</t>
  </si>
  <si>
    <t>CAJA GALVANIZADA 2400 CAL 20</t>
  </si>
  <si>
    <t>ILUMINACIÓN DECORATIVA COLGANTE</t>
  </si>
  <si>
    <t>CLAVIJA CODELCA 15A-250V</t>
  </si>
  <si>
    <t>TOMA DOBLE MONOFASICA CON PT 20A/120V</t>
  </si>
  <si>
    <t>HORA CUADRILLA FF ELÉCTRICA - CON PRESTACIONES</t>
  </si>
  <si>
    <t>DESMONTE DE PUNTO ELECTRICO EXISTENTE, INCLUYE RETIRO DE ACCESORIOS</t>
  </si>
  <si>
    <t>ANDAMIO MULTIDIRECCIONAL 1.4 X 3M ALTURA 2M - ALQUILER</t>
  </si>
  <si>
    <t>ms</t>
  </si>
  <si>
    <t>PINTUCO FLEX PROFESIONAL (300ML) SELLADOR POLIURETANO</t>
  </si>
  <si>
    <t>ANTICORROSIVO ROJO</t>
  </si>
  <si>
    <t>gl</t>
  </si>
  <si>
    <t>LAMINA GALVANIZADA CALIBRE 14</t>
  </si>
  <si>
    <t>TORNILLO ACERO GALVANIZADA 5/8 X 10</t>
  </si>
  <si>
    <t>ESMALTE SUPERLUX</t>
  </si>
  <si>
    <t>SOLDADOR ELÉCTRICO MONOFÁSICO AC 225AMP</t>
  </si>
  <si>
    <t>SOPORTE METÁLICO CANAL RAINGO</t>
  </si>
  <si>
    <t>TUBO PVC SANITARIO 4</t>
  </si>
  <si>
    <t>LIMPIADOR REMOVEDOR PVC (1/4 GL.)</t>
  </si>
  <si>
    <t>SOLDADURA PVC WET BONDING (1/4 GL.)</t>
  </si>
  <si>
    <t>ESTOPA 200 gr</t>
  </si>
  <si>
    <t>YEE DOBLE REDUCIDA 2X4X2</t>
  </si>
  <si>
    <t>CODO 45° 1/8PVC SANITARIO CXE 4</t>
  </si>
  <si>
    <t>UNIÓN PVC SANITARIA 4</t>
  </si>
  <si>
    <t>BLOQUE N°5 P-H TRADICIONAL ESTRIADO 33 X 9 X 23CM</t>
  </si>
  <si>
    <t>DISCO DIAMANTANDO CONTINUO 4 1/2</t>
  </si>
  <si>
    <t>CERCO 8 X 8CM X 2.9M - ORDINARIO</t>
  </si>
  <si>
    <t>ALAMBRE NEGRO ROLLO (25KG) CAL.17</t>
  </si>
  <si>
    <t>ACERO CORRUGADO FIGURADO 1/4-1 60.000 PSI</t>
  </si>
  <si>
    <t>MORTERO 1:3</t>
  </si>
  <si>
    <t>CONCRETO CORRIENTE GRAVA COMÚN 2500 PSI</t>
  </si>
  <si>
    <t xml:space="preserve">MURO EN LADRILLO PRENSADO E= 0,12 MTS CON APLICACIÓN DE BARRERA IMPERMEABILIZANTE MURO HUMEDAD </t>
  </si>
  <si>
    <t>SIKA IMPER MUR (4KG)</t>
  </si>
  <si>
    <t>LADRILLO MACIZO PRENS. 24.5X12X5.5CM</t>
  </si>
  <si>
    <t>MORTERO CORRIENTE 2000 PSI</t>
  </si>
  <si>
    <t>Carpintería Metalica</t>
  </si>
  <si>
    <t>CORROTEC ANTICORROSIVO PREMIUM PINTUCO</t>
  </si>
  <si>
    <t>LIJA DE PINTURA GRANO 150</t>
  </si>
  <si>
    <t>HORA OFICIAL METÁLICAS TIPO 1 - CON PRESTACIONES</t>
  </si>
  <si>
    <t>DISOLVENTE XILOL</t>
  </si>
  <si>
    <t>SOLDADURA ELÉCTRICA DE 3/32 68 BARRAS</t>
  </si>
  <si>
    <t>POSTE EN TUBO GALVANIZADO EN CALIENTE POR DENTRO Y POR FUERA DE 2.0 ML, ESPESOR 3mm DE 2" DE DIÁMETRO (INCLUYE GALLIZANO DOBLE DE 25  CM)</t>
  </si>
  <si>
    <t>CUADRILLA CARPINTERIA (OFICIAL + 2 AYUDANTES)</t>
  </si>
  <si>
    <t>ESP13598</t>
  </si>
  <si>
    <t>GRAPA GALVANIZADA UN ALA 1 CAL.20</t>
  </si>
  <si>
    <t>ALAMBRE DE PÚAS IOWA (200M) CAL.14</t>
  </si>
  <si>
    <t>LIJA DE AGUA 150 SÚPER</t>
  </si>
  <si>
    <t>CONCERTINA DOBLE FORMADA POR UN CUERPO O NÚCLEO DE ALAMBRE ONDULADO DE ACERO GALVANIZADO DE ALTA RESISTENCIA CALIBRE 12, CON REVESTIMIENTO EN PLACAS DE ACERO GALVANIZADO TROQUELADO, QUE FORMAN CUCHILLAS EQUIDISTANTES PUNZANTES Y DE GRAN FILO</t>
  </si>
  <si>
    <t>ESMALTE EXTERIOR SUPERLAVABLE</t>
  </si>
  <si>
    <t>MALLA ESLABONADA EN ACERO GALVANIZADO DE 2"X2" EN CALIBRE NO. 9  RECUBIERTA EN PVC</t>
  </si>
  <si>
    <t>HORA CUADRILLA HH METÁLICAS - CON PRESTACIONES</t>
  </si>
  <si>
    <t>ESMALTE 2 EN 1</t>
  </si>
  <si>
    <t>ANTICORROSIVO</t>
  </si>
  <si>
    <t>SOLDADURA 6013-3/16</t>
  </si>
  <si>
    <t>TUBERIA ESTRUCTURAL GALVANIZADA A500 GRADO C</t>
  </si>
  <si>
    <t>PLATINAS, PERNOS DE CONEXIÓN, TEMPLETES, CONTRAVIENTOS</t>
  </si>
  <si>
    <t>Metaldeck gal. c. 22 0.94 x 6.10 mts x m2</t>
  </si>
  <si>
    <t>PLANCHA DE PISO MACIZA 10MM</t>
  </si>
  <si>
    <t>PERFILERIA FIJA EN ALUMINIO ANODIZADO
(Incluye marco en perfileria tipo PB5020 o equivalente ). Incluye el suministro e instalación de todos los accesorios requeridos para el correcto montaje.VIDRIO CRUDO 5mm (Para ventanería. Incluye el suministro e instalación de todos los accesorios e insumos requeridos para el correcto montaje.)CONTRAMARCO EN ALUMINIO CON MALLA ANGEO MOSQUITERO EN FIBRA DE VIDRIO</t>
  </si>
  <si>
    <t>Carpintería Madera</t>
  </si>
  <si>
    <t xml:space="preserve"> Acabados e Impermeabilizaciones</t>
  </si>
  <si>
    <t>GUARDAESCOBA EN PISO CERAMICA EXTERIOR 45,8X45,8 CM   H= 8CM</t>
  </si>
  <si>
    <t>PISO EXTERIOR 45.8 X 45.8CM</t>
  </si>
  <si>
    <t>BOQUILLA CONCOLOR DECO JUNTA ESTRECHA (2KG)</t>
  </si>
  <si>
    <t>PEGACOR MAX GRIS</t>
  </si>
  <si>
    <t>PISO CERÁMICA 55,2X55,2CM (m²)</t>
  </si>
  <si>
    <t>PORCELANATO  BLANCO 55,2CM X 55,2CM TRÁFICO 2</t>
  </si>
  <si>
    <t>PEGACOR INTERIORES BLANCO</t>
  </si>
  <si>
    <t>TORRE DE ANDAMIO MULTIDIRECCIONAL FIJA 3M+1M 1.09X1.57M - ALQUILER</t>
  </si>
  <si>
    <t>SILICONA ANTIHONGO 784 (300M)</t>
  </si>
  <si>
    <t>PIRLAN CRUDO 3M 27 MM ALUMINIO</t>
  </si>
  <si>
    <t>Sikafloor®-20 PurCem</t>
  </si>
  <si>
    <t>Ina</t>
  </si>
  <si>
    <t>HORA CUADRILLA CC - PINTURAS</t>
  </si>
  <si>
    <t>SUMINISTRO E INSTALACION DE IMPERMEABILIZANTE BI COMPONENTE DE ALTA ADHERENCIA, RESISTENCIA A CAMBIOS DE TEMPERATURA EXTREMOS Y DE ELASTICIDAD REF CUBRISEAL DE SIMILARES O MEJORES CARACTERISTICAS (DOS MANOS)</t>
  </si>
  <si>
    <t>SELLANTE REF. CUBRISEAL DE SIMILARES O MEJORES CARACTERISTICAS</t>
  </si>
  <si>
    <t>GL</t>
  </si>
  <si>
    <t>LIQUIDRUBBER TANQUE AGUA ( COMPONENTE 1)</t>
  </si>
  <si>
    <t>LIQUIDRUBBER TANQUE AGUA ( COMPONENTE 2)</t>
  </si>
  <si>
    <t>SILICE</t>
  </si>
  <si>
    <t>Pintura</t>
  </si>
  <si>
    <t>ESTUCO PANEL MASILLA (5.6KG)</t>
  </si>
  <si>
    <t>CINTA METALICA TOPEX ROLLO 30 MT E= 50 MM.</t>
  </si>
  <si>
    <t>VINILO TIPO 1 VINILTEX</t>
  </si>
  <si>
    <t>LIJA SECA PREMIER 80 (pliego)</t>
  </si>
  <si>
    <t>AYUDANTE ACABADOS (P)</t>
  </si>
  <si>
    <t>LIJA N°120</t>
  </si>
  <si>
    <t>SIKA ESMALTE 3133</t>
  </si>
  <si>
    <t>PINTURA ANTICORROSIVA ALQUIDICO  ref. 210003</t>
  </si>
  <si>
    <t>PINTURA KORAZA EXTERIOR REF: PINTUCO</t>
  </si>
  <si>
    <t>Cubierta</t>
  </si>
  <si>
    <t>TORNILLO AUTOPERFORANTE N°12 X 1</t>
  </si>
  <si>
    <t>TEJA STANDING SEAM CALIBRE 26</t>
  </si>
  <si>
    <t>ASEO GENERAL INTERIOR Y EXTERIOR, FINAL DE OBRA</t>
  </si>
  <si>
    <t>ESCOBA SUPERIOR SUAVE</t>
  </si>
  <si>
    <t>JABON O DETERGENTE EN POLVO</t>
  </si>
  <si>
    <t>Te. ROJAS QUIMBAY HAROLD JOSE</t>
  </si>
  <si>
    <t>Comité Estructurador Técnico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</si>
</sst>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6">
    <numFmt numFmtId="43" formatCode="_(* #,##0.00_);_(* \(#,##0.00\);_(* &quot;-&quot;??_);_(@_)"/>
    <numFmt numFmtId="164" formatCode="_-&quot;$&quot;\ * #,##0.00_-;\-&quot;$&quot;\ * #,##0.00_-;_-&quot;$&quot;\ * &quot;-&quot;??_-;_-@_-"/>
    <numFmt numFmtId="165" formatCode="_-* #,##0.00_-;\-* #,##0.00_-;_-* &quot;-&quot;??_-;_-@_-"/>
    <numFmt numFmtId="166" formatCode="_-* #,##0.00\ &quot;€&quot;_-;\-* #,##0.00\ &quot;€&quot;_-;_-* &quot;-&quot;??\ &quot;€&quot;_-;_-@_-"/>
    <numFmt numFmtId="167" formatCode="_-&quot;$&quot;* #,##0.00_-;\-&quot;$&quot;* #,##0.00_-;_-&quot;$&quot;* &quot;-&quot;??_-;_-@_-"/>
    <numFmt numFmtId="168" formatCode="&quot;$&quot;\ #,##0.00_);\(&quot;$&quot;\ #,##0.00\)"/>
    <numFmt numFmtId="169" formatCode="_(&quot;$&quot;\ * #,##0.00_);_(&quot;$&quot;\ * \(#,##0.00\);_(&quot;$&quot;\ *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_-* #,##0.00\ &quot;Pts&quot;_-;\-* #,##0.00\ &quot;Pts&quot;_-;_-* &quot;-&quot;??\ &quot;Pts&quot;_-;_-@_-"/>
    <numFmt numFmtId="177" formatCode="#,##0.0000"/>
    <numFmt numFmtId="178" formatCode="0#.00\ \L\t"/>
    <numFmt numFmtId="179" formatCode="_([$$-240A]\ * #,##0.00_);_([$$-240A]\ * \(#,##0.00\);_([$$-240A]\ * &quot;-&quot;??_);_(@_)"/>
    <numFmt numFmtId="180" formatCode="_([$$-240A]\ * #,##0_);_([$$-240A]\ * \(#,##0\);_([$$-240A]\ * &quot;-&quot;??_);_(@_)"/>
    <numFmt numFmtId="181" formatCode="_-* #,##0.00\ [$€]_-;\-* #,##0.00\ [$€]_-;_-* &quot;-&quot;??\ [$€]_-;_-@_-"/>
    <numFmt numFmtId="182" formatCode="_ [$$-240A]\ * #,##0.00_ ;_ [$$-240A]\ * \-#,##0.00_ ;_ [$$-240A]\ * &quot;-&quot;??_ ;_ @_ "/>
    <numFmt numFmtId="183" formatCode="_ * #,##0_ ;_ * \-#,##0_ ;_ * &quot;-&quot;??_ ;_ @_ "/>
    <numFmt numFmtId="184" formatCode="_-[$$-240A]\ * #,##0.00_ ;_-[$$-240A]\ * \-#,##0.00\ ;_-[$$-240A]\ * &quot;-&quot;??_ ;_-@_ "/>
    <numFmt numFmtId="185" formatCode="_-[$$-240A]* #,##0.00_-;\-[$$-240A]* #,##0.00_-;_-[$$-240A]* &quot;-&quot;??_-;_-@_-"/>
    <numFmt numFmtId="186" formatCode="##0"/>
    <numFmt numFmtId="187" formatCode="0.000"/>
    <numFmt numFmtId="188" formatCode="0.0000"/>
    <numFmt numFmtId="189" formatCode="0.00%;\-0.00%;&quot;&quot;"/>
    <numFmt numFmtId="190" formatCode="&quot;$&quot;#,##0\ ;\(&quot;$&quot;#,##0\)"/>
    <numFmt numFmtId="191" formatCode="\(0%\)"/>
    <numFmt numFmtId="192" formatCode=";;"/>
    <numFmt numFmtId="193" formatCode="d\ \d\e\ mmmm\ \d\e\ yyyy"/>
    <numFmt numFmtId="194" formatCode="0%;\-0%;&quot;&quot;"/>
    <numFmt numFmtId="195" formatCode="#0&quot;.&quot;000&quot;´&quot;000&quot;.&quot;000"/>
    <numFmt numFmtId="196" formatCode="##0&quot;.&quot;000"/>
    <numFmt numFmtId="197" formatCode="##0&quot;´&quot;000&quot;.&quot;000"/>
    <numFmt numFmtId="198" formatCode="_(&quot;$&quot;\ * #,##0_);_(&quot;$&quot;\ * \(#,##0\);_(&quot;$&quot;\ * &quot;-&quot;??_);_(@_)"/>
    <numFmt numFmtId="199" formatCode="#0&quot;.&quot;"/>
    <numFmt numFmtId="200" formatCode="#,##0.000000000000"/>
    <numFmt numFmtId="201" formatCode="#,##0.00000000000000"/>
    <numFmt numFmtId="202" formatCode="_-[$$-240A]\ * #,##0.00_-;\-[$$-240A]\ * #,##0.00_-;_-[$$-240A]\ * &quot;-&quot;??_-;_-@_-"/>
    <numFmt numFmtId="203" formatCode="_-&quot;$&quot;\ * #,##0.00_-;\-&quot;$&quot;\ * #,##0.00_-;_-&quot;$&quot;\ * &quot;-&quot;????????????_-;_-@_-"/>
    <numFmt numFmtId="204" formatCode="&quot;$&quot;\ #,##0.00"/>
    <numFmt numFmtId="205" formatCode="_-* #,##0.000000_-;\-* #,##0.000000_-;_-* &quot;-&quot;??_-;_-@_-"/>
    <numFmt numFmtId="206" formatCode="_-* #,##0.0000_-;\-* #,##0.0000_-;_-* &quot;-&quot;??_-;_-@_-"/>
    <numFmt numFmtId="207" formatCode="#,##0.0000000000000"/>
    <numFmt numFmtId="208" formatCode="#,##0.0000000"/>
  </numFmts>
  <fonts count="66">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sz val="11"/>
      <color rgb="FFFF0000"/>
      <name val="Verdana"/>
      <family val="2"/>
    </font>
    <font>
      <sz val="10"/>
      <name val="Arial"/>
      <family val="2"/>
    </font>
    <font>
      <sz val="9"/>
      <color rgb="FF000000"/>
      <name val="Verdana"/>
      <family val="2"/>
    </font>
    <font>
      <sz val="10"/>
      <color rgb="FF000000"/>
      <name val="Arial"/>
      <family val="2"/>
    </font>
    <font>
      <sz val="10"/>
      <color rgb="FF000000"/>
      <name val="Verdana"/>
      <family val="2"/>
    </font>
    <font>
      <sz val="9"/>
      <name val="Verdana"/>
      <family val="2"/>
    </font>
    <font>
      <sz val="10"/>
      <name val="Arial"/>
    </font>
    <font>
      <b/>
      <sz val="11"/>
      <name val="Arial"/>
      <family val="2"/>
    </font>
    <font>
      <sz val="11"/>
      <name val="Arial"/>
      <family val="2"/>
    </font>
    <font>
      <sz val="8"/>
      <name val="Arial"/>
    </font>
    <font>
      <sz val="8"/>
      <color rgb="FF000000"/>
      <name val="Tahoma"/>
      <family val="2"/>
    </font>
    <font>
      <b/>
      <sz val="8.25"/>
      <color rgb="FF000000"/>
      <name val="Tahoma"/>
      <family val="2"/>
    </font>
    <font>
      <sz val="11"/>
      <color rgb="FF000000"/>
      <name val="Calibri"/>
      <family val="2"/>
    </font>
    <font>
      <sz val="8.25"/>
      <color rgb="FF000000"/>
      <name val="Tahoma"/>
      <family val="2"/>
    </font>
    <font>
      <b/>
      <sz val="8"/>
      <color rgb="FF000000"/>
      <name val="Tahoma"/>
      <family val="2"/>
    </font>
    <font>
      <b/>
      <sz val="11"/>
      <color rgb="FF000000"/>
      <name val="Calibri"/>
      <family val="2"/>
    </font>
    <font>
      <sz val="8"/>
      <name val="Tahoma"/>
      <family val="2"/>
    </font>
    <font>
      <b/>
      <sz val="8"/>
      <name val="Tahoma"/>
      <family val="2"/>
    </font>
    <font>
      <b/>
      <sz val="14"/>
      <name val="Verdana"/>
      <family val="2"/>
    </font>
    <font>
      <b/>
      <sz val="12"/>
      <name val="Verdana"/>
      <family val="2"/>
    </font>
    <font>
      <sz val="12"/>
      <name val="Verdana"/>
      <family val="2"/>
    </font>
    <font>
      <sz val="12"/>
      <name val="Arial"/>
      <family val="2"/>
    </font>
    <font>
      <b/>
      <sz val="11"/>
      <color rgb="FF000000"/>
      <name val="Verdana"/>
    </font>
    <font>
      <sz val="11"/>
      <color rgb="FF000000"/>
      <name val="Verdana"/>
    </font>
  </fonts>
  <fills count="3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rgb="FFA9A9A9"/>
      </patternFill>
    </fill>
    <fill>
      <patternFill patternType="solid">
        <fgColor rgb="FFFFFF00"/>
        <bgColor rgb="FF000000"/>
      </patternFill>
    </fill>
  </fills>
  <borders count="78">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diagonal/>
    </border>
    <border>
      <left/>
      <right style="thin">
        <color indexed="64"/>
      </right>
      <top style="thin">
        <color indexed="64"/>
      </top>
      <bottom/>
      <diagonal/>
    </border>
    <border>
      <left/>
      <right style="medium">
        <color indexed="64"/>
      </right>
      <top/>
      <bottom style="thin">
        <color indexed="64"/>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
      <left style="thin">
        <color rgb="FF000000"/>
      </left>
      <right style="thin">
        <color rgb="FF000000"/>
      </right>
      <top style="thin">
        <color rgb="FF000000"/>
      </top>
      <bottom style="thin">
        <color rgb="FF000000"/>
      </bottom>
      <diagonal/>
    </border>
    <border>
      <left style="thin">
        <color indexed="64"/>
      </left>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right style="thin">
        <color indexed="64"/>
      </right>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style="thin">
        <color rgb="FF000000"/>
      </bottom>
      <diagonal/>
    </border>
    <border>
      <left style="thin">
        <color indexed="64"/>
      </left>
      <right style="medium">
        <color indexed="64"/>
      </right>
      <top style="thin">
        <color indexed="64"/>
      </top>
      <bottom style="thin">
        <color rgb="FF000000"/>
      </bottom>
      <diagonal/>
    </border>
  </borders>
  <cellStyleXfs count="256">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1"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43" fontId="5" fillId="0" borderId="0" applyFont="0" applyFill="0" applyBorder="0" applyAlignment="0" applyProtection="0"/>
    <xf numFmtId="177"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7" fontId="5" fillId="0" borderId="0" applyFont="0" applyFill="0" applyBorder="0" applyAlignment="0" applyProtection="0"/>
    <xf numFmtId="174" fontId="5" fillId="0" borderId="0" applyFont="0" applyFill="0" applyBorder="0" applyAlignment="0" applyProtection="0"/>
    <xf numFmtId="43" fontId="8" fillId="0" borderId="0" applyFont="0" applyFill="0" applyBorder="0" applyAlignment="0" applyProtection="0"/>
    <xf numFmtId="174" fontId="5" fillId="0" borderId="0" applyFont="0" applyFill="0" applyBorder="0" applyAlignment="0" applyProtection="0"/>
    <xf numFmtId="43" fontId="5" fillId="0" borderId="0" applyFont="0" applyFill="0" applyBorder="0" applyAlignment="0" applyProtection="0"/>
    <xf numFmtId="43"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8" fontId="5" fillId="0" borderId="0" applyFont="0" applyFill="0" applyBorder="0" applyAlignment="0" applyProtection="0"/>
    <xf numFmtId="169" fontId="8" fillId="0" borderId="0" applyFont="0" applyFill="0" applyBorder="0" applyAlignment="0" applyProtection="0"/>
    <xf numFmtId="170" fontId="5" fillId="0" borderId="0" applyFont="0" applyFill="0" applyBorder="0" applyAlignment="0" applyProtection="0"/>
    <xf numFmtId="176" fontId="5" fillId="0" borderId="0" applyFont="0" applyFill="0" applyBorder="0" applyAlignment="0" applyProtection="0"/>
    <xf numFmtId="166" fontId="5" fillId="0" borderId="0" applyFont="0" applyFill="0" applyBorder="0" applyAlignment="0" applyProtection="0"/>
    <xf numFmtId="17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6" fontId="4" fillId="0" borderId="0" applyFont="0" applyFill="0" applyBorder="0" applyAlignment="0" applyProtection="0"/>
    <xf numFmtId="0" fontId="3" fillId="0" borderId="0"/>
    <xf numFmtId="0" fontId="4" fillId="0" borderId="0"/>
    <xf numFmtId="0" fontId="4" fillId="0" borderId="0"/>
    <xf numFmtId="0" fontId="2" fillId="0" borderId="0"/>
    <xf numFmtId="165"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6" fontId="6" fillId="0" borderId="41">
      <alignment horizontal="right"/>
    </xf>
    <xf numFmtId="186" fontId="6" fillId="0" borderId="41">
      <alignment horizontal="right"/>
    </xf>
    <xf numFmtId="2" fontId="6" fillId="0" borderId="0"/>
    <xf numFmtId="2" fontId="6" fillId="0" borderId="0"/>
    <xf numFmtId="2" fontId="6" fillId="0" borderId="0"/>
    <xf numFmtId="187" fontId="6" fillId="0" borderId="0"/>
    <xf numFmtId="187" fontId="6" fillId="0" borderId="0"/>
    <xf numFmtId="187" fontId="6" fillId="0" borderId="0"/>
    <xf numFmtId="188" fontId="7" fillId="0" borderId="0"/>
    <xf numFmtId="188" fontId="7" fillId="0" borderId="0"/>
    <xf numFmtId="188" fontId="7" fillId="0" borderId="0"/>
    <xf numFmtId="186" fontId="6" fillId="0" borderId="41">
      <alignment horizontal="right"/>
    </xf>
    <xf numFmtId="3" fontId="29" fillId="0" borderId="0" applyFont="0" applyFill="0" applyBorder="0" applyAlignment="0" applyProtection="0"/>
    <xf numFmtId="189" fontId="4" fillId="0" borderId="0">
      <protection locked="0"/>
    </xf>
    <xf numFmtId="190" fontId="29" fillId="0" borderId="0" applyFont="0" applyFill="0" applyBorder="0" applyAlignment="0" applyProtection="0"/>
    <xf numFmtId="191"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2" fontId="30" fillId="0" borderId="0">
      <protection locked="0"/>
    </xf>
    <xf numFmtId="192" fontId="30" fillId="0" borderId="0">
      <protection locked="0"/>
    </xf>
    <xf numFmtId="192" fontId="30" fillId="0" borderId="0">
      <protection locked="0"/>
    </xf>
    <xf numFmtId="192" fontId="30" fillId="0" borderId="0">
      <protection locked="0"/>
    </xf>
    <xf numFmtId="192" fontId="30" fillId="0" borderId="0">
      <protection locked="0"/>
    </xf>
    <xf numFmtId="192" fontId="30" fillId="0" borderId="0">
      <protection locked="0"/>
    </xf>
    <xf numFmtId="192" fontId="30" fillId="0" borderId="0">
      <protection locked="0"/>
    </xf>
    <xf numFmtId="193"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4" fontId="4" fillId="0" borderId="0">
      <protection locked="0"/>
    </xf>
    <xf numFmtId="194" fontId="4" fillId="0" borderId="0">
      <protection locked="0"/>
    </xf>
    <xf numFmtId="0" fontId="16" fillId="3" borderId="0" applyNumberFormat="0" applyBorder="0" applyAlignment="0" applyProtection="0"/>
    <xf numFmtId="195" fontId="6" fillId="0" borderId="0">
      <alignment horizontal="right"/>
    </xf>
    <xf numFmtId="195" fontId="6" fillId="0" borderId="0">
      <alignment horizontal="right"/>
    </xf>
    <xf numFmtId="195" fontId="6" fillId="0" borderId="0">
      <alignment horizontal="right"/>
    </xf>
    <xf numFmtId="196" fontId="6" fillId="0" borderId="0" applyFont="0" applyFill="0" applyBorder="0" applyAlignment="0">
      <alignment horizontal="center"/>
    </xf>
    <xf numFmtId="196" fontId="6" fillId="0" borderId="0" applyFont="0" applyFill="0" applyBorder="0" applyAlignment="0">
      <alignment horizontal="center"/>
    </xf>
    <xf numFmtId="2" fontId="6" fillId="0" borderId="4" applyFont="0" applyBorder="0"/>
    <xf numFmtId="43" fontId="8" fillId="0" borderId="0" applyFont="0" applyFill="0" applyBorder="0" applyAlignment="0" applyProtection="0"/>
    <xf numFmtId="173" fontId="4" fillId="0" borderId="0" applyFont="0" applyFill="0" applyBorder="0" applyAlignment="0" applyProtection="0"/>
    <xf numFmtId="43" fontId="4" fillId="0" borderId="0" applyFont="0" applyFill="0" applyBorder="0" applyAlignment="0" applyProtection="0"/>
    <xf numFmtId="43" fontId="33" fillId="0" borderId="0" applyFont="0" applyFill="0" applyBorder="0" applyAlignment="0" applyProtection="0"/>
    <xf numFmtId="43" fontId="33" fillId="0" borderId="0" applyFont="0" applyFill="0" applyBorder="0" applyAlignment="0" applyProtection="0"/>
    <xf numFmtId="43" fontId="33" fillId="0" borderId="0" applyFont="0" applyFill="0" applyBorder="0" applyAlignment="0" applyProtection="0"/>
    <xf numFmtId="197" fontId="6" fillId="0" borderId="0">
      <alignment horizontal="right"/>
    </xf>
    <xf numFmtId="197" fontId="6" fillId="0" borderId="0">
      <alignment horizontal="right"/>
    </xf>
    <xf numFmtId="197" fontId="6" fillId="0" borderId="0">
      <alignment horizontal="right"/>
    </xf>
    <xf numFmtId="198" fontId="4" fillId="0" borderId="0" applyFont="0" applyFill="0" applyBorder="0" applyAlignment="0" applyProtection="0"/>
    <xf numFmtId="198" fontId="4" fillId="0" borderId="0" applyFont="0" applyFill="0" applyBorder="0" applyAlignment="0" applyProtection="0"/>
    <xf numFmtId="167" fontId="4" fillId="0" borderId="0" applyFont="0" applyFill="0" applyBorder="0" applyAlignment="0" applyProtection="0"/>
    <xf numFmtId="169"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67" fontId="4" fillId="0" borderId="0" applyFont="0" applyFill="0" applyBorder="0" applyAlignment="0" applyProtection="0"/>
    <xf numFmtId="169" fontId="8" fillId="0" borderId="0" applyFont="0" applyFill="0" applyBorder="0" applyAlignment="0" applyProtection="0"/>
    <xf numFmtId="190" fontId="34" fillId="0" borderId="0" applyFont="0" applyFill="0" applyBorder="0" applyAlignment="0" applyProtection="0"/>
    <xf numFmtId="0" fontId="17" fillId="22" borderId="0" applyNumberFormat="0" applyBorder="0" applyAlignment="0" applyProtection="0"/>
    <xf numFmtId="199" fontId="6" fillId="0" borderId="0" applyFont="0" applyFill="0" applyBorder="0" applyAlignment="0">
      <alignment horizontal="center"/>
    </xf>
    <xf numFmtId="199"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4" fontId="4" fillId="0" borderId="44">
      <protection locked="0"/>
    </xf>
    <xf numFmtId="164" fontId="43" fillId="0" borderId="0" applyFont="0" applyFill="0" applyBorder="0" applyAlignment="0" applyProtection="0"/>
    <xf numFmtId="9" fontId="48" fillId="0" borderId="0" applyFont="0" applyFill="0" applyBorder="0" applyAlignment="0" applyProtection="0"/>
    <xf numFmtId="165" fontId="48" fillId="0" borderId="0" applyFont="0" applyFill="0" applyBorder="0" applyAlignment="0" applyProtection="0"/>
  </cellStyleXfs>
  <cellXfs count="303">
    <xf numFmtId="0" fontId="0" fillId="0" borderId="0" xfId="0"/>
    <xf numFmtId="0" fontId="37" fillId="0" borderId="0" xfId="89" applyFont="1"/>
    <xf numFmtId="0" fontId="37" fillId="25" borderId="0" xfId="89" applyFont="1" applyFill="1"/>
    <xf numFmtId="0" fontId="37" fillId="0" borderId="33" xfId="89" applyFont="1" applyBorder="1"/>
    <xf numFmtId="0" fontId="37" fillId="0" borderId="34" xfId="89" applyFont="1" applyBorder="1"/>
    <xf numFmtId="0" fontId="37" fillId="0" borderId="0" xfId="89" applyFont="1" applyAlignment="1">
      <alignment horizontal="center"/>
    </xf>
    <xf numFmtId="0" fontId="38" fillId="0" borderId="0" xfId="0" applyFont="1" applyAlignment="1">
      <alignment horizontal="left"/>
    </xf>
    <xf numFmtId="0" fontId="39" fillId="0" borderId="0" xfId="0" applyFont="1" applyAlignment="1">
      <alignment horizontal="left"/>
    </xf>
    <xf numFmtId="0" fontId="37" fillId="0" borderId="63" xfId="89" applyFont="1" applyBorder="1"/>
    <xf numFmtId="0" fontId="37" fillId="25" borderId="63" xfId="89" applyFont="1" applyFill="1" applyBorder="1"/>
    <xf numFmtId="0" fontId="37" fillId="25" borderId="34" xfId="89" applyFont="1" applyFill="1" applyBorder="1"/>
    <xf numFmtId="0" fontId="40" fillId="0" borderId="19" xfId="126" applyFont="1" applyBorder="1" applyAlignment="1">
      <alignment horizontal="center" vertical="center" wrapText="1"/>
    </xf>
    <xf numFmtId="0" fontId="40" fillId="24" borderId="35" xfId="73" applyFont="1" applyFill="1" applyBorder="1" applyAlignment="1">
      <alignment vertical="center"/>
    </xf>
    <xf numFmtId="0" fontId="40" fillId="24" borderId="37" xfId="73" applyFont="1" applyFill="1" applyBorder="1" applyAlignment="1">
      <alignment vertical="center"/>
    </xf>
    <xf numFmtId="0" fontId="40" fillId="24" borderId="38" xfId="73" applyFont="1" applyFill="1" applyBorder="1" applyAlignment="1">
      <alignment vertical="center"/>
    </xf>
    <xf numFmtId="0" fontId="37" fillId="0" borderId="42" xfId="73" applyFont="1" applyBorder="1" applyAlignment="1">
      <alignment horizontal="center" vertical="center"/>
    </xf>
    <xf numFmtId="0" fontId="37" fillId="0" borderId="17" xfId="74" applyFont="1" applyBorder="1" applyAlignment="1">
      <alignment horizontal="center" vertical="center"/>
    </xf>
    <xf numFmtId="4" fontId="37" fillId="0" borderId="17" xfId="39" applyNumberFormat="1" applyFont="1" applyBorder="1" applyAlignment="1">
      <alignment vertical="center" wrapText="1"/>
    </xf>
    <xf numFmtId="168" fontId="37" fillId="0" borderId="17" xfId="62" applyNumberFormat="1" applyFont="1" applyBorder="1" applyAlignment="1">
      <alignment horizontal="right" vertical="center" wrapText="1"/>
    </xf>
    <xf numFmtId="168" fontId="37" fillId="0" borderId="28" xfId="62" applyNumberFormat="1" applyFont="1" applyBorder="1" applyAlignment="1">
      <alignment horizontal="right" vertical="center" wrapText="1"/>
    </xf>
    <xf numFmtId="0" fontId="37" fillId="0" borderId="17" xfId="135" applyFont="1" applyBorder="1" applyAlignment="1">
      <alignment horizontal="center" vertical="center"/>
    </xf>
    <xf numFmtId="0" fontId="37" fillId="0" borderId="17" xfId="73" applyFont="1" applyBorder="1" applyAlignment="1">
      <alignment horizontal="center" vertical="center"/>
    </xf>
    <xf numFmtId="0" fontId="37" fillId="0" borderId="17" xfId="73" applyFont="1" applyBorder="1" applyAlignment="1">
      <alignment horizontal="left" vertical="center" wrapText="1"/>
    </xf>
    <xf numFmtId="0" fontId="37" fillId="0" borderId="17" xfId="126" applyFont="1" applyBorder="1" applyAlignment="1">
      <alignment horizontal="center" vertical="center"/>
    </xf>
    <xf numFmtId="0" fontId="37" fillId="0" borderId="17" xfId="135" applyFont="1" applyBorder="1" applyAlignment="1">
      <alignment horizontal="left" vertical="center" wrapText="1"/>
    </xf>
    <xf numFmtId="168" fontId="37" fillId="0" borderId="17" xfId="62" quotePrefix="1" applyNumberFormat="1" applyFont="1" applyBorder="1" applyAlignment="1">
      <alignment horizontal="right" vertical="center" wrapText="1"/>
    </xf>
    <xf numFmtId="0" fontId="37" fillId="0" borderId="0" xfId="90" applyFont="1"/>
    <xf numFmtId="0" fontId="37" fillId="0" borderId="33" xfId="90" applyFont="1" applyBorder="1"/>
    <xf numFmtId="185" fontId="40" fillId="24" borderId="38" xfId="73" applyNumberFormat="1" applyFont="1" applyFill="1" applyBorder="1" applyAlignment="1">
      <alignment vertical="center"/>
    </xf>
    <xf numFmtId="0" fontId="37" fillId="0" borderId="34" xfId="90" applyFont="1" applyBorder="1"/>
    <xf numFmtId="49" fontId="40" fillId="0" borderId="0" xfId="131" applyNumberFormat="1" applyFont="1" applyAlignment="1">
      <alignment horizontal="right" vertical="center"/>
    </xf>
    <xf numFmtId="184" fontId="40" fillId="0" borderId="0" xfId="131" applyNumberFormat="1" applyFont="1" applyAlignment="1">
      <alignment vertical="center"/>
    </xf>
    <xf numFmtId="0" fontId="37" fillId="0" borderId="0" xfId="128" applyFont="1"/>
    <xf numFmtId="0" fontId="37" fillId="0" borderId="0" xfId="128" applyFont="1" applyAlignment="1">
      <alignment horizontal="center"/>
    </xf>
    <xf numFmtId="179" fontId="37" fillId="0" borderId="28" xfId="129" applyNumberFormat="1" applyFont="1" applyBorder="1" applyAlignment="1">
      <alignment vertical="center"/>
    </xf>
    <xf numFmtId="0" fontId="37" fillId="0" borderId="0" xfId="126" applyFont="1" applyAlignment="1">
      <alignment horizontal="center" vertical="center"/>
    </xf>
    <xf numFmtId="0" fontId="37" fillId="0" borderId="26" xfId="128" applyFont="1" applyBorder="1" applyAlignment="1">
      <alignment vertical="center"/>
    </xf>
    <xf numFmtId="2" fontId="37" fillId="0" borderId="0" xfId="128" applyNumberFormat="1" applyFont="1"/>
    <xf numFmtId="179" fontId="37" fillId="0" borderId="0" xfId="129" applyNumberFormat="1" applyFont="1" applyBorder="1"/>
    <xf numFmtId="39" fontId="40" fillId="0" borderId="0" xfId="129" applyNumberFormat="1" applyFont="1" applyBorder="1" applyAlignment="1">
      <alignment vertical="center"/>
    </xf>
    <xf numFmtId="0" fontId="40" fillId="0" borderId="31" xfId="79" applyFont="1" applyBorder="1" applyAlignment="1">
      <alignment vertical="center"/>
    </xf>
    <xf numFmtId="180" fontId="37" fillId="0" borderId="34" xfId="90" applyNumberFormat="1" applyFont="1" applyBorder="1"/>
    <xf numFmtId="184" fontId="40" fillId="26" borderId="39" xfId="60" applyNumberFormat="1" applyFont="1" applyFill="1" applyBorder="1" applyAlignment="1">
      <alignment horizontal="center" vertical="center"/>
    </xf>
    <xf numFmtId="182" fontId="37" fillId="0" borderId="34" xfId="90" applyNumberFormat="1" applyFont="1" applyBorder="1"/>
    <xf numFmtId="184" fontId="40" fillId="26" borderId="17" xfId="60" applyNumberFormat="1" applyFont="1" applyFill="1" applyBorder="1" applyAlignment="1">
      <alignment horizontal="center" vertical="center"/>
    </xf>
    <xf numFmtId="9" fontId="37" fillId="27" borderId="28" xfId="95" applyFont="1" applyFill="1" applyBorder="1" applyAlignment="1">
      <alignment horizontal="center" vertical="center"/>
    </xf>
    <xf numFmtId="0" fontId="37" fillId="0" borderId="56" xfId="90" applyFont="1" applyBorder="1"/>
    <xf numFmtId="0" fontId="37" fillId="0" borderId="57" xfId="89" applyFont="1" applyBorder="1"/>
    <xf numFmtId="0" fontId="37" fillId="0" borderId="57" xfId="89" applyFont="1" applyBorder="1" applyAlignment="1">
      <alignment horizontal="center"/>
    </xf>
    <xf numFmtId="183" fontId="37" fillId="0" borderId="57" xfId="34" applyNumberFormat="1" applyFont="1" applyBorder="1"/>
    <xf numFmtId="0" fontId="37" fillId="0" borderId="58" xfId="89" applyFont="1" applyBorder="1"/>
    <xf numFmtId="0" fontId="37" fillId="25" borderId="33" xfId="89" applyFont="1" applyFill="1" applyBorder="1"/>
    <xf numFmtId="0" fontId="37" fillId="25" borderId="0" xfId="130" applyFont="1" applyFill="1" applyAlignment="1">
      <alignment horizontal="center" vertical="center" wrapText="1"/>
    </xf>
    <xf numFmtId="0" fontId="40" fillId="25" borderId="45" xfId="130" applyFont="1" applyFill="1" applyBorder="1" applyAlignment="1">
      <alignment horizontal="center" vertical="center" wrapText="1"/>
    </xf>
    <xf numFmtId="0" fontId="37" fillId="0" borderId="0" xfId="0" applyFont="1"/>
    <xf numFmtId="0" fontId="40" fillId="24" borderId="49" xfId="73" applyFont="1" applyFill="1" applyBorder="1" applyAlignment="1">
      <alignment vertical="center"/>
    </xf>
    <xf numFmtId="0" fontId="44" fillId="0" borderId="17" xfId="0" applyFont="1" applyBorder="1" applyAlignment="1">
      <alignment vertical="center"/>
    </xf>
    <xf numFmtId="0" fontId="44" fillId="0" borderId="17" xfId="0" applyFont="1" applyBorder="1" applyAlignment="1">
      <alignment horizontal="left" vertical="center" wrapText="1"/>
    </xf>
    <xf numFmtId="174" fontId="37" fillId="0" borderId="17" xfId="39" applyNumberFormat="1" applyFont="1" applyBorder="1" applyAlignment="1">
      <alignment vertical="center" wrapText="1"/>
    </xf>
    <xf numFmtId="200" fontId="37" fillId="0" borderId="17" xfId="39" applyNumberFormat="1" applyFont="1" applyBorder="1" applyAlignment="1">
      <alignment vertical="center" wrapText="1"/>
    </xf>
    <xf numFmtId="0" fontId="40" fillId="24" borderId="14" xfId="73" applyFont="1" applyFill="1" applyBorder="1" applyAlignment="1">
      <alignment vertical="center"/>
    </xf>
    <xf numFmtId="164" fontId="46" fillId="0" borderId="17" xfId="253" applyFont="1" applyFill="1" applyBorder="1" applyAlignment="1" applyProtection="1">
      <alignment horizontal="center" vertical="center"/>
      <protection locked="0"/>
    </xf>
    <xf numFmtId="164" fontId="46" fillId="0" borderId="17" xfId="253" applyFont="1" applyFill="1" applyBorder="1" applyAlignment="1" applyProtection="1">
      <alignment horizontal="right" vertical="center" wrapText="1"/>
      <protection locked="0"/>
    </xf>
    <xf numFmtId="168" fontId="40" fillId="24" borderId="38" xfId="73" applyNumberFormat="1" applyFont="1" applyFill="1" applyBorder="1" applyAlignment="1">
      <alignment vertical="center"/>
    </xf>
    <xf numFmtId="0" fontId="47" fillId="0" borderId="17" xfId="0" applyFont="1" applyBorder="1" applyAlignment="1">
      <alignment vertical="center" wrapText="1"/>
    </xf>
    <xf numFmtId="0" fontId="44" fillId="0" borderId="17" xfId="0" applyFont="1" applyBorder="1" applyAlignment="1">
      <alignment vertical="center" wrapText="1"/>
    </xf>
    <xf numFmtId="4" fontId="45" fillId="0" borderId="17" xfId="0" applyNumberFormat="1" applyFont="1" applyBorder="1" applyAlignment="1">
      <alignment horizontal="right" vertical="center" wrapText="1"/>
    </xf>
    <xf numFmtId="0" fontId="46" fillId="0" borderId="0" xfId="0" applyFont="1" applyAlignment="1">
      <alignment horizontal="center" vertical="center" wrapText="1"/>
    </xf>
    <xf numFmtId="4" fontId="46" fillId="0" borderId="0" xfId="0" applyNumberFormat="1" applyFont="1" applyAlignment="1">
      <alignment horizontal="center" vertical="center" wrapText="1"/>
    </xf>
    <xf numFmtId="185" fontId="40" fillId="0" borderId="38" xfId="73" applyNumberFormat="1" applyFont="1" applyBorder="1" applyAlignment="1">
      <alignment vertical="center"/>
    </xf>
    <xf numFmtId="10" fontId="37" fillId="27" borderId="28" xfId="95" applyNumberFormat="1" applyFont="1" applyFill="1" applyBorder="1" applyAlignment="1">
      <alignment horizontal="center" vertical="center"/>
    </xf>
    <xf numFmtId="179" fontId="50" fillId="0" borderId="32" xfId="129" applyNumberFormat="1" applyFont="1" applyBorder="1" applyAlignment="1">
      <alignment vertical="center"/>
    </xf>
    <xf numFmtId="0" fontId="38" fillId="0" borderId="0" xfId="0" applyFont="1"/>
    <xf numFmtId="0" fontId="52" fillId="0" borderId="0" xfId="0" applyFont="1" applyAlignment="1">
      <alignment horizontal="center" vertical="center" wrapText="1"/>
    </xf>
    <xf numFmtId="0" fontId="52" fillId="0" borderId="0" xfId="0" applyFont="1" applyAlignment="1">
      <alignment horizontal="left" vertical="center" wrapText="1"/>
    </xf>
    <xf numFmtId="164" fontId="55" fillId="0" borderId="0" xfId="253" applyFont="1" applyFill="1" applyBorder="1" applyAlignment="1">
      <alignment vertical="center" wrapText="1"/>
    </xf>
    <xf numFmtId="0" fontId="55" fillId="0" borderId="0" xfId="0" applyFont="1" applyAlignment="1">
      <alignment horizontal="center" vertical="center" wrapText="1"/>
    </xf>
    <xf numFmtId="15" fontId="55" fillId="0" borderId="0" xfId="253" applyNumberFormat="1" applyFont="1" applyFill="1" applyBorder="1" applyAlignment="1">
      <alignment vertical="top" wrapText="1"/>
    </xf>
    <xf numFmtId="164" fontId="52" fillId="0" borderId="0" xfId="253" applyFont="1" applyFill="1" applyBorder="1" applyAlignment="1">
      <alignment horizontal="left" vertical="center" wrapText="1"/>
    </xf>
    <xf numFmtId="0" fontId="55" fillId="0" borderId="0" xfId="0" applyFont="1" applyAlignment="1">
      <alignment horizontal="left" vertical="center" wrapText="1"/>
    </xf>
    <xf numFmtId="0" fontId="55" fillId="0" borderId="0" xfId="0" applyFont="1" applyAlignment="1">
      <alignment horizontal="left" vertical="top" wrapText="1"/>
    </xf>
    <xf numFmtId="0" fontId="55" fillId="0" borderId="0" xfId="0" applyFont="1" applyAlignment="1">
      <alignment horizontal="right" vertical="center" wrapText="1"/>
    </xf>
    <xf numFmtId="164" fontId="55" fillId="0" borderId="0" xfId="253" applyFont="1" applyFill="1" applyBorder="1" applyAlignment="1">
      <alignment horizontal="right" vertical="center" wrapText="1"/>
    </xf>
    <xf numFmtId="0" fontId="56" fillId="28" borderId="0" xfId="0" applyFont="1" applyFill="1" applyAlignment="1">
      <alignment horizontal="right" vertical="center" wrapText="1"/>
    </xf>
    <xf numFmtId="0" fontId="56" fillId="25" borderId="0" xfId="0" applyFont="1" applyFill="1" applyAlignment="1">
      <alignment horizontal="right" vertical="center" wrapText="1"/>
    </xf>
    <xf numFmtId="0" fontId="56" fillId="0" borderId="0" xfId="0" applyFont="1" applyAlignment="1">
      <alignment horizontal="center" vertical="center" wrapText="1"/>
    </xf>
    <xf numFmtId="164" fontId="56" fillId="0" borderId="0" xfId="253" applyFont="1" applyFill="1" applyBorder="1" applyAlignment="1">
      <alignment vertical="center" wrapText="1"/>
    </xf>
    <xf numFmtId="164" fontId="57" fillId="25" borderId="51" xfId="0" applyNumberFormat="1" applyFont="1" applyFill="1" applyBorder="1"/>
    <xf numFmtId="0" fontId="53" fillId="25" borderId="0" xfId="0" applyFont="1" applyFill="1" applyAlignment="1">
      <alignment horizontal="left" vertical="center" wrapText="1"/>
    </xf>
    <xf numFmtId="4" fontId="55" fillId="0" borderId="0" xfId="0" applyNumberFormat="1" applyFont="1" applyAlignment="1">
      <alignment horizontal="right" vertical="center" wrapText="1"/>
    </xf>
    <xf numFmtId="0" fontId="58" fillId="0" borderId="0" xfId="0" applyFont="1" applyAlignment="1">
      <alignment horizontal="center" vertical="center" wrapText="1"/>
    </xf>
    <xf numFmtId="164" fontId="58" fillId="0" borderId="0" xfId="253" applyFont="1" applyFill="1" applyBorder="1" applyAlignment="1">
      <alignment vertical="center" wrapText="1"/>
    </xf>
    <xf numFmtId="4" fontId="53" fillId="0" borderId="0" xfId="0" applyNumberFormat="1" applyFont="1" applyAlignment="1">
      <alignment horizontal="right" vertical="center" wrapText="1"/>
    </xf>
    <xf numFmtId="10" fontId="55" fillId="0" borderId="0" xfId="253" applyNumberFormat="1" applyFont="1" applyFill="1" applyBorder="1" applyAlignment="1">
      <alignment horizontal="right" vertical="center" wrapText="1"/>
    </xf>
    <xf numFmtId="0" fontId="53" fillId="0" borderId="0" xfId="0" applyFont="1" applyAlignment="1">
      <alignment horizontal="right" vertical="center" wrapText="1"/>
    </xf>
    <xf numFmtId="0" fontId="56" fillId="0" borderId="0" xfId="0" applyFont="1" applyAlignment="1">
      <alignment horizontal="left" vertical="center" wrapText="1"/>
    </xf>
    <xf numFmtId="164" fontId="0" fillId="0" borderId="0" xfId="253" applyFont="1"/>
    <xf numFmtId="0" fontId="55" fillId="0" borderId="0" xfId="0" applyFont="1" applyAlignment="1">
      <alignment vertical="center" wrapText="1"/>
    </xf>
    <xf numFmtId="0" fontId="58" fillId="0" borderId="0" xfId="0" applyFont="1" applyAlignment="1">
      <alignment vertical="center" wrapText="1"/>
    </xf>
    <xf numFmtId="9" fontId="55" fillId="0" borderId="0" xfId="254" applyFont="1" applyFill="1" applyBorder="1" applyAlignment="1">
      <alignment horizontal="right" vertical="center" wrapText="1"/>
    </xf>
    <xf numFmtId="9" fontId="53" fillId="0" borderId="0" xfId="254" applyFont="1" applyAlignment="1">
      <alignment horizontal="right" vertical="center" wrapText="1"/>
    </xf>
    <xf numFmtId="10" fontId="55" fillId="0" borderId="0" xfId="254" applyNumberFormat="1" applyFont="1" applyFill="1" applyBorder="1" applyAlignment="1">
      <alignment horizontal="right" vertical="center" wrapText="1"/>
    </xf>
    <xf numFmtId="4" fontId="52" fillId="0" borderId="0" xfId="0" applyNumberFormat="1" applyFont="1" applyAlignment="1">
      <alignment vertical="center" wrapText="1"/>
    </xf>
    <xf numFmtId="9" fontId="55" fillId="0" borderId="0" xfId="253" applyNumberFormat="1" applyFont="1" applyFill="1" applyBorder="1" applyAlignment="1">
      <alignment horizontal="right" vertical="center" wrapText="1"/>
    </xf>
    <xf numFmtId="164" fontId="52" fillId="0" borderId="0" xfId="253" applyFont="1" applyFill="1" applyBorder="1" applyAlignment="1">
      <alignment vertical="center" wrapText="1"/>
    </xf>
    <xf numFmtId="0" fontId="57" fillId="0" borderId="0" xfId="0" applyFont="1"/>
    <xf numFmtId="0" fontId="53" fillId="0" borderId="0" xfId="0" applyFont="1" applyAlignment="1">
      <alignment vertical="center" wrapText="1"/>
    </xf>
    <xf numFmtId="0" fontId="53" fillId="0" borderId="0" xfId="0" applyFont="1" applyAlignment="1">
      <alignment horizontal="left" vertical="top" wrapText="1"/>
    </xf>
    <xf numFmtId="174" fontId="55" fillId="0" borderId="0" xfId="0" applyNumberFormat="1" applyFont="1" applyAlignment="1">
      <alignment horizontal="right" vertical="center" wrapText="1"/>
    </xf>
    <xf numFmtId="164" fontId="55" fillId="0" borderId="0" xfId="253" applyFont="1" applyFill="1" applyBorder="1" applyAlignment="1">
      <alignment horizontal="center" vertical="center" wrapText="1"/>
    </xf>
    <xf numFmtId="164" fontId="0" fillId="0" borderId="0" xfId="253" applyFont="1" applyAlignment="1">
      <alignment horizontal="center"/>
    </xf>
    <xf numFmtId="9" fontId="0" fillId="0" borderId="0" xfId="253" applyNumberFormat="1" applyFont="1"/>
    <xf numFmtId="0" fontId="58" fillId="0" borderId="0" xfId="0" applyFont="1" applyAlignment="1">
      <alignment horizontal="left" vertical="center" wrapText="1"/>
    </xf>
    <xf numFmtId="4" fontId="58" fillId="0" borderId="0" xfId="0" applyNumberFormat="1" applyFont="1" applyAlignment="1">
      <alignment horizontal="right" vertical="center" wrapText="1"/>
    </xf>
    <xf numFmtId="4" fontId="56" fillId="0" borderId="0" xfId="0" applyNumberFormat="1" applyFont="1" applyAlignment="1">
      <alignment vertical="center" wrapText="1"/>
    </xf>
    <xf numFmtId="164" fontId="58" fillId="0" borderId="0" xfId="253" applyFont="1" applyAlignment="1">
      <alignment horizontal="right" vertical="center" wrapText="1"/>
    </xf>
    <xf numFmtId="9" fontId="58" fillId="0" borderId="0" xfId="254" applyFont="1" applyAlignment="1">
      <alignment horizontal="right" vertical="center" wrapText="1"/>
    </xf>
    <xf numFmtId="0" fontId="59" fillId="0" borderId="0" xfId="0" applyFont="1" applyAlignment="1">
      <alignment horizontal="left" vertical="center" wrapText="1"/>
    </xf>
    <xf numFmtId="9" fontId="58" fillId="0" borderId="0" xfId="253" applyNumberFormat="1" applyFont="1" applyAlignment="1">
      <alignment horizontal="right" vertical="center" wrapText="1"/>
    </xf>
    <xf numFmtId="0" fontId="59" fillId="0" borderId="0" xfId="0" applyFont="1" applyAlignment="1">
      <alignment horizontal="left" vertical="top" wrapText="1"/>
    </xf>
    <xf numFmtId="177" fontId="55" fillId="0" borderId="0" xfId="0" applyNumberFormat="1" applyFont="1" applyAlignment="1">
      <alignment horizontal="right" vertical="center" wrapText="1"/>
    </xf>
    <xf numFmtId="0" fontId="58" fillId="0" borderId="0" xfId="0" applyFont="1" applyAlignment="1">
      <alignment horizontal="left" vertical="top" wrapText="1"/>
    </xf>
    <xf numFmtId="0" fontId="54" fillId="0" borderId="0" xfId="0" applyFont="1"/>
    <xf numFmtId="0" fontId="0" fillId="0" borderId="0" xfId="0" applyAlignment="1">
      <alignment horizontal="center" vertical="center"/>
    </xf>
    <xf numFmtId="0" fontId="56" fillId="25" borderId="65" xfId="0" applyFont="1" applyFill="1" applyBorder="1" applyAlignment="1">
      <alignment horizontal="right" vertical="center" wrapText="1"/>
    </xf>
    <xf numFmtId="0" fontId="56" fillId="0" borderId="65" xfId="0" applyFont="1" applyBorder="1" applyAlignment="1">
      <alignment horizontal="center" vertical="center" wrapText="1"/>
    </xf>
    <xf numFmtId="0" fontId="0" fillId="0" borderId="65" xfId="0" applyBorder="1"/>
    <xf numFmtId="164" fontId="56" fillId="0" borderId="65" xfId="253" applyFont="1" applyFill="1" applyBorder="1" applyAlignment="1">
      <alignment vertical="center" wrapText="1"/>
    </xf>
    <xf numFmtId="164" fontId="57" fillId="25" borderId="65" xfId="0" applyNumberFormat="1" applyFont="1" applyFill="1" applyBorder="1"/>
    <xf numFmtId="0" fontId="53" fillId="25" borderId="65" xfId="0" applyFont="1" applyFill="1" applyBorder="1" applyAlignment="1">
      <alignment horizontal="left" vertical="center" wrapText="1"/>
    </xf>
    <xf numFmtId="0" fontId="55" fillId="0" borderId="65" xfId="0" applyFont="1" applyBorder="1" applyAlignment="1">
      <alignment horizontal="left" vertical="center" wrapText="1"/>
    </xf>
    <xf numFmtId="0" fontId="55" fillId="0" borderId="65" xfId="0" applyFont="1" applyBorder="1" applyAlignment="1">
      <alignment horizontal="center" vertical="center" wrapText="1"/>
    </xf>
    <xf numFmtId="4" fontId="55" fillId="0" borderId="65" xfId="0" applyNumberFormat="1" applyFont="1" applyBorder="1" applyAlignment="1">
      <alignment horizontal="right" vertical="center" wrapText="1"/>
    </xf>
    <xf numFmtId="164" fontId="55" fillId="0" borderId="65" xfId="253" applyFont="1" applyFill="1" applyBorder="1" applyAlignment="1">
      <alignment horizontal="right" vertical="center" wrapText="1"/>
    </xf>
    <xf numFmtId="0" fontId="58" fillId="0" borderId="65" xfId="0" applyFont="1" applyBorder="1" applyAlignment="1">
      <alignment horizontal="center" vertical="center" wrapText="1"/>
    </xf>
    <xf numFmtId="164" fontId="58" fillId="0" borderId="65" xfId="253" applyFont="1" applyFill="1" applyBorder="1" applyAlignment="1">
      <alignment vertical="center" wrapText="1"/>
    </xf>
    <xf numFmtId="4" fontId="53" fillId="0" borderId="65" xfId="0" applyNumberFormat="1" applyFont="1" applyBorder="1" applyAlignment="1">
      <alignment horizontal="right" vertical="center" wrapText="1"/>
    </xf>
    <xf numFmtId="10" fontId="55" fillId="0" borderId="65" xfId="253" applyNumberFormat="1" applyFont="1" applyFill="1" applyBorder="1" applyAlignment="1">
      <alignment horizontal="right" vertical="center" wrapText="1"/>
    </xf>
    <xf numFmtId="0" fontId="53" fillId="0" borderId="65" xfId="0" applyFont="1" applyBorder="1" applyAlignment="1">
      <alignment horizontal="right" vertical="center" wrapText="1"/>
    </xf>
    <xf numFmtId="0" fontId="56" fillId="0" borderId="65" xfId="0" applyFont="1" applyBorder="1" applyAlignment="1">
      <alignment horizontal="left" vertical="center" wrapText="1"/>
    </xf>
    <xf numFmtId="0" fontId="55" fillId="0" borderId="65" xfId="0" applyFont="1" applyBorder="1" applyAlignment="1">
      <alignment horizontal="right" vertical="center" wrapText="1"/>
    </xf>
    <xf numFmtId="164" fontId="0" fillId="0" borderId="65" xfId="253" applyFont="1" applyBorder="1"/>
    <xf numFmtId="0" fontId="55" fillId="0" borderId="65" xfId="0" applyFont="1" applyBorder="1" applyAlignment="1">
      <alignment vertical="center" wrapText="1"/>
    </xf>
    <xf numFmtId="0" fontId="58" fillId="0" borderId="65" xfId="0" applyFont="1" applyBorder="1" applyAlignment="1">
      <alignment vertical="center" wrapText="1"/>
    </xf>
    <xf numFmtId="9" fontId="55" fillId="0" borderId="65" xfId="254" applyFont="1" applyFill="1" applyBorder="1" applyAlignment="1">
      <alignment horizontal="right" vertical="center" wrapText="1"/>
    </xf>
    <xf numFmtId="9" fontId="53" fillId="0" borderId="65" xfId="254" applyFont="1" applyBorder="1" applyAlignment="1">
      <alignment horizontal="right" vertical="center" wrapText="1"/>
    </xf>
    <xf numFmtId="10" fontId="55" fillId="0" borderId="65" xfId="254" applyNumberFormat="1" applyFont="1" applyFill="1" applyBorder="1" applyAlignment="1">
      <alignment horizontal="right" vertical="center" wrapText="1"/>
    </xf>
    <xf numFmtId="4" fontId="52" fillId="0" borderId="65" xfId="0" applyNumberFormat="1" applyFont="1" applyBorder="1" applyAlignment="1">
      <alignment vertical="center" wrapText="1"/>
    </xf>
    <xf numFmtId="9" fontId="55" fillId="0" borderId="65" xfId="253" applyNumberFormat="1" applyFont="1" applyFill="1" applyBorder="1" applyAlignment="1">
      <alignment horizontal="right" vertical="center" wrapText="1"/>
    </xf>
    <xf numFmtId="164" fontId="52" fillId="0" borderId="65" xfId="253" applyFont="1" applyFill="1" applyBorder="1" applyAlignment="1">
      <alignment vertical="center" wrapText="1"/>
    </xf>
    <xf numFmtId="0" fontId="56" fillId="28" borderId="65" xfId="0" applyFont="1" applyFill="1" applyBorder="1" applyAlignment="1">
      <alignment horizontal="right" vertical="center" wrapText="1"/>
    </xf>
    <xf numFmtId="0" fontId="57" fillId="0" borderId="65" xfId="0" applyFont="1" applyBorder="1"/>
    <xf numFmtId="0" fontId="52" fillId="0" borderId="65" xfId="0" applyFont="1" applyBorder="1" applyAlignment="1">
      <alignment horizontal="center" vertical="center" wrapText="1"/>
    </xf>
    <xf numFmtId="0" fontId="53" fillId="0" borderId="65" xfId="0" applyFont="1" applyBorder="1" applyAlignment="1">
      <alignment vertical="center" wrapText="1"/>
    </xf>
    <xf numFmtId="0" fontId="53" fillId="0" borderId="65" xfId="0" applyFont="1" applyBorder="1" applyAlignment="1">
      <alignment horizontal="left" vertical="top" wrapText="1"/>
    </xf>
    <xf numFmtId="174" fontId="55" fillId="0" borderId="65" xfId="0" applyNumberFormat="1" applyFont="1" applyBorder="1" applyAlignment="1">
      <alignment horizontal="right" vertical="center" wrapText="1"/>
    </xf>
    <xf numFmtId="164" fontId="55" fillId="0" borderId="65" xfId="253" applyFont="1" applyFill="1" applyBorder="1" applyAlignment="1">
      <alignment horizontal="center" vertical="center" wrapText="1"/>
    </xf>
    <xf numFmtId="164" fontId="0" fillId="0" borderId="65" xfId="253" applyFont="1" applyBorder="1" applyAlignment="1">
      <alignment horizontal="center"/>
    </xf>
    <xf numFmtId="9" fontId="0" fillId="0" borderId="65" xfId="253" applyNumberFormat="1" applyFont="1" applyBorder="1"/>
    <xf numFmtId="0" fontId="52" fillId="0" borderId="65" xfId="0" applyFont="1" applyBorder="1" applyAlignment="1">
      <alignment horizontal="left" vertical="center" wrapText="1"/>
    </xf>
    <xf numFmtId="0" fontId="58" fillId="0" borderId="65" xfId="0" applyFont="1" applyBorder="1" applyAlignment="1">
      <alignment horizontal="left" vertical="center" wrapText="1"/>
    </xf>
    <xf numFmtId="4" fontId="58" fillId="0" borderId="65" xfId="0" applyNumberFormat="1" applyFont="1" applyBorder="1" applyAlignment="1">
      <alignment horizontal="right" vertical="center" wrapText="1"/>
    </xf>
    <xf numFmtId="4" fontId="56" fillId="0" borderId="65" xfId="0" applyNumberFormat="1" applyFont="1" applyBorder="1" applyAlignment="1">
      <alignment vertical="center" wrapText="1"/>
    </xf>
    <xf numFmtId="164" fontId="58" fillId="0" borderId="65" xfId="253" applyFont="1" applyBorder="1" applyAlignment="1">
      <alignment horizontal="right" vertical="center" wrapText="1"/>
    </xf>
    <xf numFmtId="9" fontId="58" fillId="0" borderId="65" xfId="254" applyFont="1" applyBorder="1" applyAlignment="1">
      <alignment horizontal="right" vertical="center" wrapText="1"/>
    </xf>
    <xf numFmtId="0" fontId="59" fillId="0" borderId="65" xfId="0" applyFont="1" applyBorder="1" applyAlignment="1">
      <alignment horizontal="left" vertical="center" wrapText="1"/>
    </xf>
    <xf numFmtId="9" fontId="58" fillId="0" borderId="65" xfId="253" applyNumberFormat="1" applyFont="1" applyBorder="1" applyAlignment="1">
      <alignment horizontal="right" vertical="center" wrapText="1"/>
    </xf>
    <xf numFmtId="0" fontId="59" fillId="0" borderId="65" xfId="0" applyFont="1" applyBorder="1" applyAlignment="1">
      <alignment horizontal="left" vertical="top" wrapText="1"/>
    </xf>
    <xf numFmtId="177" fontId="55" fillId="0" borderId="65" xfId="0" applyNumberFormat="1" applyFont="1" applyBorder="1" applyAlignment="1">
      <alignment horizontal="right" vertical="center" wrapText="1"/>
    </xf>
    <xf numFmtId="0" fontId="58" fillId="0" borderId="65" xfId="0" applyFont="1" applyBorder="1" applyAlignment="1">
      <alignment horizontal="left" vertical="top" wrapText="1"/>
    </xf>
    <xf numFmtId="0" fontId="54" fillId="0" borderId="65" xfId="0" applyFont="1" applyBorder="1"/>
    <xf numFmtId="164" fontId="37" fillId="0" borderId="0" xfId="253" applyFont="1"/>
    <xf numFmtId="4" fontId="40" fillId="24" borderId="37" xfId="73" applyNumberFormat="1" applyFont="1" applyFill="1" applyBorder="1" applyAlignment="1">
      <alignment vertical="center"/>
    </xf>
    <xf numFmtId="4" fontId="40" fillId="24" borderId="49" xfId="73" applyNumberFormat="1" applyFont="1" applyFill="1" applyBorder="1" applyAlignment="1">
      <alignment vertical="center"/>
    </xf>
    <xf numFmtId="0" fontId="40" fillId="0" borderId="0" xfId="128" applyFont="1" applyAlignment="1">
      <alignment horizontal="left" vertical="center"/>
    </xf>
    <xf numFmtId="0" fontId="37" fillId="0" borderId="0" xfId="128" applyFont="1" applyAlignment="1">
      <alignment vertical="center"/>
    </xf>
    <xf numFmtId="0" fontId="40" fillId="0" borderId="52" xfId="128" applyFont="1" applyBorder="1" applyAlignment="1">
      <alignment horizontal="left" vertical="center"/>
    </xf>
    <xf numFmtId="9" fontId="37" fillId="0" borderId="45" xfId="129" applyNumberFormat="1" applyFont="1" applyBorder="1" applyAlignment="1">
      <alignment horizontal="center" vertical="center"/>
    </xf>
    <xf numFmtId="179" fontId="40" fillId="0" borderId="45" xfId="129" applyNumberFormat="1" applyFont="1" applyBorder="1" applyAlignment="1">
      <alignment vertical="center"/>
    </xf>
    <xf numFmtId="0" fontId="37" fillId="0" borderId="53" xfId="128" applyFont="1" applyBorder="1" applyAlignment="1">
      <alignment vertical="center"/>
    </xf>
    <xf numFmtId="9" fontId="60" fillId="0" borderId="70" xfId="129" applyNumberFormat="1" applyFont="1" applyBorder="1" applyAlignment="1">
      <alignment vertical="center"/>
    </xf>
    <xf numFmtId="9" fontId="60" fillId="0" borderId="71" xfId="129" applyNumberFormat="1" applyFont="1" applyBorder="1" applyAlignment="1">
      <alignment vertical="center"/>
    </xf>
    <xf numFmtId="0" fontId="60" fillId="0" borderId="72" xfId="128" applyFont="1" applyBorder="1" applyAlignment="1">
      <alignment vertical="center"/>
    </xf>
    <xf numFmtId="202" fontId="60" fillId="0" borderId="51" xfId="128" applyNumberFormat="1" applyFont="1" applyBorder="1" applyAlignment="1">
      <alignment vertical="center"/>
    </xf>
    <xf numFmtId="179" fontId="62" fillId="0" borderId="35" xfId="129" applyNumberFormat="1" applyFont="1" applyBorder="1" applyAlignment="1">
      <alignment vertical="center"/>
    </xf>
    <xf numFmtId="179" fontId="63" fillId="0" borderId="69" xfId="129" applyNumberFormat="1" applyFont="1" applyBorder="1" applyAlignment="1">
      <alignment vertical="center"/>
    </xf>
    <xf numFmtId="179" fontId="61" fillId="0" borderId="13" xfId="129" applyNumberFormat="1" applyFont="1" applyBorder="1" applyAlignment="1">
      <alignment vertical="center"/>
    </xf>
    <xf numFmtId="179" fontId="61" fillId="0" borderId="51" xfId="129" applyNumberFormat="1" applyFont="1" applyBorder="1" applyAlignment="1">
      <alignment vertical="center"/>
    </xf>
    <xf numFmtId="0" fontId="46" fillId="0" borderId="17" xfId="0" applyFont="1" applyBorder="1" applyAlignment="1">
      <alignment horizontal="center" vertical="center" wrapText="1"/>
    </xf>
    <xf numFmtId="4" fontId="46" fillId="0" borderId="17" xfId="0" applyNumberFormat="1" applyFont="1" applyBorder="1" applyAlignment="1">
      <alignment horizontal="center" vertical="center" wrapText="1"/>
    </xf>
    <xf numFmtId="3" fontId="40" fillId="0" borderId="0" xfId="130" applyNumberFormat="1" applyFont="1" applyAlignment="1">
      <alignment horizontal="center" vertical="center"/>
    </xf>
    <xf numFmtId="184" fontId="40" fillId="0" borderId="0" xfId="60" applyNumberFormat="1" applyFont="1" applyFill="1" applyBorder="1" applyAlignment="1">
      <alignment horizontal="center" vertical="center"/>
    </xf>
    <xf numFmtId="10" fontId="37" fillId="0" borderId="12" xfId="95" applyNumberFormat="1" applyFont="1" applyFill="1" applyBorder="1" applyAlignment="1">
      <alignment horizontal="center" vertical="center"/>
    </xf>
    <xf numFmtId="165" fontId="37" fillId="0" borderId="0" xfId="255" applyFont="1" applyFill="1" applyBorder="1"/>
    <xf numFmtId="165" fontId="37" fillId="0" borderId="0" xfId="89" applyNumberFormat="1" applyFont="1"/>
    <xf numFmtId="9" fontId="37" fillId="0" borderId="0" xfId="254" applyFont="1" applyFill="1" applyBorder="1"/>
    <xf numFmtId="164" fontId="37" fillId="0" borderId="0" xfId="89" applyNumberFormat="1" applyFont="1"/>
    <xf numFmtId="203" fontId="37" fillId="0" borderId="0" xfId="89" applyNumberFormat="1" applyFont="1"/>
    <xf numFmtId="204" fontId="37" fillId="0" borderId="0" xfId="89" applyNumberFormat="1" applyFont="1"/>
    <xf numFmtId="205" fontId="37" fillId="0" borderId="0" xfId="89" applyNumberFormat="1" applyFont="1"/>
    <xf numFmtId="203" fontId="37" fillId="0" borderId="0" xfId="90" applyNumberFormat="1" applyFont="1"/>
    <xf numFmtId="206" fontId="37" fillId="0" borderId="0" xfId="255" applyNumberFormat="1" applyFont="1" applyFill="1" applyBorder="1"/>
    <xf numFmtId="205" fontId="37" fillId="0" borderId="0" xfId="90" applyNumberFormat="1" applyFont="1"/>
    <xf numFmtId="202" fontId="37" fillId="0" borderId="0" xfId="90" applyNumberFormat="1" applyFont="1"/>
    <xf numFmtId="179" fontId="62" fillId="0" borderId="0" xfId="129" applyNumberFormat="1" applyFont="1" applyFill="1" applyBorder="1" applyAlignment="1">
      <alignment vertical="center"/>
    </xf>
    <xf numFmtId="179" fontId="37" fillId="0" borderId="0" xfId="90" applyNumberFormat="1" applyFont="1"/>
    <xf numFmtId="208" fontId="37" fillId="0" borderId="17" xfId="39" applyNumberFormat="1" applyFont="1" applyFill="1" applyBorder="1" applyAlignment="1">
      <alignment vertical="center" wrapText="1"/>
    </xf>
    <xf numFmtId="201" fontId="37" fillId="0" borderId="17" xfId="39" applyNumberFormat="1" applyFont="1" applyFill="1" applyBorder="1" applyAlignment="1">
      <alignment vertical="center" wrapText="1"/>
    </xf>
    <xf numFmtId="168" fontId="37" fillId="0" borderId="17" xfId="62" applyNumberFormat="1" applyFont="1" applyFill="1" applyBorder="1" applyAlignment="1">
      <alignment horizontal="right" vertical="center" wrapText="1"/>
    </xf>
    <xf numFmtId="168" fontId="37" fillId="0" borderId="28" xfId="62" applyNumberFormat="1" applyFont="1" applyFill="1" applyBorder="1" applyAlignment="1">
      <alignment horizontal="right" vertical="center" wrapText="1"/>
    </xf>
    <xf numFmtId="4" fontId="37" fillId="0" borderId="17" xfId="39" applyNumberFormat="1" applyFont="1" applyFill="1" applyBorder="1" applyAlignment="1">
      <alignment vertical="center" wrapText="1"/>
    </xf>
    <xf numFmtId="207" fontId="37" fillId="0" borderId="17" xfId="39" applyNumberFormat="1" applyFont="1" applyFill="1" applyBorder="1" applyAlignment="1">
      <alignment vertical="center" wrapText="1"/>
    </xf>
    <xf numFmtId="0" fontId="40" fillId="29" borderId="40" xfId="0" applyFont="1" applyFill="1" applyBorder="1" applyAlignment="1">
      <alignment horizontal="left" vertical="justify" wrapText="1"/>
    </xf>
    <xf numFmtId="0" fontId="40" fillId="29" borderId="19" xfId="0" applyFont="1" applyFill="1" applyBorder="1" applyAlignment="1">
      <alignment horizontal="left" vertical="justify" wrapText="1"/>
    </xf>
    <xf numFmtId="0" fontId="60" fillId="0" borderId="67" xfId="128" applyFont="1" applyBorder="1" applyAlignment="1">
      <alignment horizontal="center" vertical="center"/>
    </xf>
    <xf numFmtId="0" fontId="60" fillId="0" borderId="68" xfId="128" applyFont="1" applyBorder="1" applyAlignment="1">
      <alignment horizontal="center" vertical="center"/>
    </xf>
    <xf numFmtId="0" fontId="60" fillId="0" borderId="24" xfId="128" applyFont="1" applyBorder="1" applyAlignment="1">
      <alignment horizontal="right" vertical="center"/>
    </xf>
    <xf numFmtId="0" fontId="60" fillId="0" borderId="66" xfId="128" applyFont="1" applyBorder="1" applyAlignment="1">
      <alignment horizontal="right" vertical="center"/>
    </xf>
    <xf numFmtId="0" fontId="60" fillId="0" borderId="17" xfId="128" applyFont="1" applyBorder="1" applyAlignment="1">
      <alignment horizontal="right" vertical="center"/>
    </xf>
    <xf numFmtId="0" fontId="60" fillId="0" borderId="18" xfId="128" applyFont="1" applyBorder="1" applyAlignment="1">
      <alignment horizontal="right" vertical="center"/>
    </xf>
    <xf numFmtId="0" fontId="49" fillId="25" borderId="30" xfId="128" applyFont="1" applyFill="1" applyBorder="1" applyAlignment="1">
      <alignment horizontal="left" vertical="center"/>
    </xf>
    <xf numFmtId="0" fontId="49" fillId="25" borderId="17" xfId="128" applyFont="1" applyFill="1" applyBorder="1" applyAlignment="1">
      <alignment horizontal="left" vertical="center"/>
    </xf>
    <xf numFmtId="0" fontId="37" fillId="27" borderId="30" xfId="89" applyFont="1" applyFill="1" applyBorder="1" applyAlignment="1">
      <alignment horizontal="left" wrapText="1"/>
    </xf>
    <xf numFmtId="0" fontId="37" fillId="27" borderId="17" xfId="89" applyFont="1" applyFill="1" applyBorder="1" applyAlignment="1">
      <alignment horizontal="left" wrapText="1"/>
    </xf>
    <xf numFmtId="0" fontId="37" fillId="27" borderId="28" xfId="89" applyFont="1" applyFill="1" applyBorder="1" applyAlignment="1">
      <alignment horizontal="left" wrapText="1"/>
    </xf>
    <xf numFmtId="0" fontId="37" fillId="26" borderId="20" xfId="89" applyFont="1" applyFill="1" applyBorder="1" applyAlignment="1">
      <alignment horizontal="center" wrapText="1"/>
    </xf>
    <xf numFmtId="0" fontId="37" fillId="26" borderId="21" xfId="89" applyFont="1" applyFill="1" applyBorder="1" applyAlignment="1">
      <alignment horizontal="center" wrapText="1"/>
    </xf>
    <xf numFmtId="0" fontId="37" fillId="26" borderId="47" xfId="89" applyFont="1" applyFill="1" applyBorder="1" applyAlignment="1">
      <alignment horizontal="center" wrapText="1"/>
    </xf>
    <xf numFmtId="0" fontId="38" fillId="0" borderId="0" xfId="0" applyFont="1" applyAlignment="1">
      <alignment horizontal="left"/>
    </xf>
    <xf numFmtId="0" fontId="37" fillId="0" borderId="62" xfId="89" applyFont="1" applyBorder="1" applyAlignment="1">
      <alignment horizontal="center"/>
    </xf>
    <xf numFmtId="0" fontId="37" fillId="0" borderId="55" xfId="89" applyFont="1" applyBorder="1" applyAlignment="1">
      <alignment horizontal="center"/>
    </xf>
    <xf numFmtId="0" fontId="37" fillId="0" borderId="64" xfId="89" applyFont="1" applyBorder="1" applyAlignment="1">
      <alignment horizontal="center"/>
    </xf>
    <xf numFmtId="0" fontId="40" fillId="0" borderId="61" xfId="130" applyFont="1" applyBorder="1" applyAlignment="1">
      <alignment horizontal="center"/>
    </xf>
    <xf numFmtId="0" fontId="40" fillId="0" borderId="59" xfId="130" applyFont="1" applyBorder="1" applyAlignment="1">
      <alignment horizontal="center"/>
    </xf>
    <xf numFmtId="0" fontId="40" fillId="0" borderId="60" xfId="130" applyFont="1" applyBorder="1" applyAlignment="1">
      <alignment horizontal="center"/>
    </xf>
    <xf numFmtId="0" fontId="37" fillId="0" borderId="46" xfId="130" applyFont="1" applyBorder="1" applyAlignment="1">
      <alignment horizontal="center"/>
    </xf>
    <xf numFmtId="0" fontId="37" fillId="0" borderId="54" xfId="130" applyFont="1" applyBorder="1" applyAlignment="1">
      <alignment horizontal="center"/>
    </xf>
    <xf numFmtId="0" fontId="37" fillId="26" borderId="30" xfId="130" applyFont="1" applyFill="1" applyBorder="1" applyAlignment="1">
      <alignment vertical="center" wrapText="1"/>
    </xf>
    <xf numFmtId="0" fontId="37" fillId="26" borderId="17" xfId="130" applyFont="1" applyFill="1" applyBorder="1" applyAlignment="1">
      <alignment vertical="center" wrapText="1"/>
    </xf>
    <xf numFmtId="0" fontId="40" fillId="24" borderId="13" xfId="73" applyFont="1" applyFill="1" applyBorder="1" applyAlignment="1">
      <alignment horizontal="left" vertical="center"/>
    </xf>
    <xf numFmtId="0" fontId="40" fillId="24" borderId="14" xfId="73" applyFont="1" applyFill="1" applyBorder="1" applyAlignment="1">
      <alignment horizontal="left" vertical="center"/>
    </xf>
    <xf numFmtId="0" fontId="40" fillId="24" borderId="15" xfId="73" applyFont="1" applyFill="1" applyBorder="1" applyAlignment="1">
      <alignment horizontal="left" vertical="center"/>
    </xf>
    <xf numFmtId="0" fontId="40" fillId="0" borderId="35" xfId="73" applyFont="1" applyBorder="1" applyAlignment="1">
      <alignment horizontal="right" vertical="center"/>
    </xf>
    <xf numFmtId="0" fontId="40" fillId="0" borderId="37" xfId="73" applyFont="1" applyBorder="1" applyAlignment="1">
      <alignment horizontal="right" vertical="center"/>
    </xf>
    <xf numFmtId="0" fontId="40" fillId="0" borderId="43" xfId="73" applyFont="1" applyBorder="1" applyAlignment="1">
      <alignment horizontal="right" vertical="center"/>
    </xf>
    <xf numFmtId="3" fontId="40" fillId="26" borderId="73" xfId="130" applyNumberFormat="1" applyFont="1" applyFill="1" applyBorder="1" applyAlignment="1">
      <alignment horizontal="center" vertical="center" wrapText="1"/>
    </xf>
    <xf numFmtId="3" fontId="40" fillId="26" borderId="24" xfId="130" applyNumberFormat="1" applyFont="1" applyFill="1" applyBorder="1" applyAlignment="1">
      <alignment horizontal="center" vertical="center" wrapText="1"/>
    </xf>
    <xf numFmtId="3" fontId="40" fillId="26" borderId="22" xfId="130" applyNumberFormat="1" applyFont="1" applyFill="1" applyBorder="1" applyAlignment="1">
      <alignment horizontal="center" vertical="center"/>
    </xf>
    <xf numFmtId="3" fontId="40" fillId="26" borderId="17" xfId="130" applyNumberFormat="1" applyFont="1" applyFill="1" applyBorder="1" applyAlignment="1">
      <alignment horizontal="center" vertical="center"/>
    </xf>
    <xf numFmtId="0" fontId="37" fillId="0" borderId="16" xfId="79" applyFont="1" applyBorder="1" applyAlignment="1">
      <alignment horizontal="center" vertical="center"/>
    </xf>
    <xf numFmtId="0" fontId="37" fillId="0" borderId="25" xfId="79" applyFont="1" applyBorder="1" applyAlignment="1">
      <alignment horizontal="center" vertical="center"/>
    </xf>
    <xf numFmtId="0" fontId="40" fillId="25" borderId="27" xfId="73" applyFont="1" applyFill="1" applyBorder="1" applyAlignment="1">
      <alignment horizontal="center" vertical="center" wrapText="1"/>
    </xf>
    <xf numFmtId="0" fontId="40" fillId="25" borderId="19" xfId="73" applyFont="1" applyFill="1" applyBorder="1" applyAlignment="1">
      <alignment horizontal="center" vertical="center" wrapText="1"/>
    </xf>
    <xf numFmtId="4" fontId="40" fillId="25" borderId="27" xfId="73" applyNumberFormat="1" applyFont="1" applyFill="1" applyBorder="1" applyAlignment="1">
      <alignment horizontal="center" vertical="center" wrapText="1"/>
    </xf>
    <xf numFmtId="4" fontId="40" fillId="25" borderId="19" xfId="73" applyNumberFormat="1" applyFont="1" applyFill="1" applyBorder="1" applyAlignment="1">
      <alignment horizontal="center" vertical="center" wrapText="1"/>
    </xf>
    <xf numFmtId="4" fontId="40" fillId="25" borderId="32" xfId="73" applyNumberFormat="1" applyFont="1" applyFill="1" applyBorder="1" applyAlignment="1">
      <alignment horizontal="center" vertical="center" wrapText="1"/>
    </xf>
    <xf numFmtId="4" fontId="40" fillId="25" borderId="36" xfId="73" applyNumberFormat="1" applyFont="1" applyFill="1" applyBorder="1" applyAlignment="1">
      <alignment horizontal="center" vertical="center" wrapText="1"/>
    </xf>
    <xf numFmtId="0" fontId="40" fillId="25" borderId="29" xfId="73" applyFont="1" applyFill="1" applyBorder="1" applyAlignment="1">
      <alignment horizontal="center" vertical="center" wrapText="1"/>
    </xf>
    <xf numFmtId="0" fontId="40" fillId="25" borderId="40" xfId="73" applyFont="1" applyFill="1" applyBorder="1" applyAlignment="1">
      <alignment horizontal="center" vertical="center" wrapText="1"/>
    </xf>
    <xf numFmtId="0" fontId="40" fillId="0" borderId="27" xfId="126" applyFont="1" applyBorder="1" applyAlignment="1">
      <alignment horizontal="center" vertical="center" wrapText="1"/>
    </xf>
    <xf numFmtId="0" fontId="49" fillId="25" borderId="29" xfId="128" applyFont="1" applyFill="1" applyBorder="1" applyAlignment="1">
      <alignment horizontal="left" vertical="center"/>
    </xf>
    <xf numFmtId="0" fontId="49" fillId="25" borderId="27" xfId="128" applyFont="1" applyFill="1" applyBorder="1" applyAlignment="1">
      <alignment horizontal="left" vertical="center"/>
    </xf>
    <xf numFmtId="0" fontId="37" fillId="25" borderId="23" xfId="130" applyFont="1" applyFill="1" applyBorder="1" applyAlignment="1">
      <alignment horizontal="center" vertical="center" wrapText="1"/>
    </xf>
    <xf numFmtId="0" fontId="37" fillId="25" borderId="74" xfId="130" applyFont="1" applyFill="1" applyBorder="1" applyAlignment="1">
      <alignment horizontal="center" vertical="center" wrapText="1"/>
    </xf>
    <xf numFmtId="0" fontId="37" fillId="25" borderId="75" xfId="130" applyFont="1" applyFill="1" applyBorder="1" applyAlignment="1">
      <alignment horizontal="center" vertical="center" wrapText="1"/>
    </xf>
    <xf numFmtId="0" fontId="40" fillId="26" borderId="22" xfId="130" applyFont="1" applyFill="1" applyBorder="1" applyAlignment="1">
      <alignment horizontal="center" vertical="center" wrapText="1"/>
    </xf>
    <xf numFmtId="0" fontId="40" fillId="26" borderId="17" xfId="130" applyFont="1" applyFill="1" applyBorder="1" applyAlignment="1">
      <alignment horizontal="center" vertical="center"/>
    </xf>
    <xf numFmtId="3" fontId="40" fillId="26" borderId="22" xfId="130" applyNumberFormat="1" applyFont="1" applyFill="1" applyBorder="1" applyAlignment="1">
      <alignment horizontal="center" vertical="center" wrapText="1"/>
    </xf>
    <xf numFmtId="0" fontId="40" fillId="29" borderId="30" xfId="0" applyFont="1" applyFill="1" applyBorder="1" applyAlignment="1">
      <alignment horizontal="left" vertical="justify" wrapText="1"/>
    </xf>
    <xf numFmtId="0" fontId="40" fillId="29" borderId="17" xfId="0" applyFont="1" applyFill="1" applyBorder="1" applyAlignment="1">
      <alignment horizontal="left" vertical="justify" wrapText="1"/>
    </xf>
    <xf numFmtId="0" fontId="40" fillId="0" borderId="50" xfId="130" applyFont="1" applyBorder="1" applyAlignment="1">
      <alignment horizontal="center"/>
    </xf>
    <xf numFmtId="0" fontId="40" fillId="0" borderId="49" xfId="130" applyFont="1" applyBorder="1" applyAlignment="1">
      <alignment horizontal="center"/>
    </xf>
    <xf numFmtId="0" fontId="40" fillId="0" borderId="48" xfId="130" applyFont="1" applyBorder="1" applyAlignment="1">
      <alignment horizontal="center"/>
    </xf>
    <xf numFmtId="3" fontId="40" fillId="26" borderId="17" xfId="130" applyNumberFormat="1" applyFont="1" applyFill="1" applyBorder="1" applyAlignment="1">
      <alignment horizontal="center" vertical="center" wrapText="1"/>
    </xf>
    <xf numFmtId="0" fontId="40" fillId="0" borderId="11" xfId="130" applyFont="1" applyBorder="1" applyAlignment="1">
      <alignment horizontal="center"/>
    </xf>
    <xf numFmtId="0" fontId="40" fillId="0" borderId="0" xfId="130" applyFont="1" applyAlignment="1">
      <alignment horizontal="center"/>
    </xf>
    <xf numFmtId="0" fontId="40" fillId="0" borderId="12" xfId="130" applyFont="1" applyBorder="1" applyAlignment="1">
      <alignment horizontal="center"/>
    </xf>
    <xf numFmtId="0" fontId="37" fillId="27" borderId="17" xfId="89" applyFont="1" applyFill="1" applyBorder="1" applyAlignment="1">
      <alignment horizontal="justify" vertical="center" wrapText="1"/>
    </xf>
    <xf numFmtId="0" fontId="37" fillId="26" borderId="18" xfId="89" applyFont="1" applyFill="1" applyBorder="1" applyAlignment="1">
      <alignment horizontal="center" wrapText="1"/>
    </xf>
    <xf numFmtId="0" fontId="37" fillId="26" borderId="22" xfId="89" applyFont="1" applyFill="1" applyBorder="1" applyAlignment="1">
      <alignment horizontal="center" wrapText="1"/>
    </xf>
    <xf numFmtId="0" fontId="40" fillId="26" borderId="17" xfId="130" applyFont="1" applyFill="1" applyBorder="1" applyAlignment="1">
      <alignment horizontal="center" vertical="center" wrapText="1"/>
    </xf>
    <xf numFmtId="0" fontId="55" fillId="0" borderId="0" xfId="0" applyFont="1" applyAlignment="1">
      <alignment horizontal="right" vertical="center" wrapText="1"/>
    </xf>
    <xf numFmtId="0" fontId="53" fillId="0" borderId="0" xfId="0" applyFont="1" applyAlignment="1">
      <alignment horizontal="left" vertical="center" wrapText="1"/>
    </xf>
    <xf numFmtId="0" fontId="53" fillId="28" borderId="0" xfId="0" applyFont="1" applyFill="1" applyAlignment="1">
      <alignment horizontal="left" vertical="center" wrapText="1"/>
    </xf>
    <xf numFmtId="0" fontId="53" fillId="0" borderId="0" xfId="0" applyFont="1" applyAlignment="1">
      <alignment horizontal="left" vertical="top" wrapText="1"/>
    </xf>
    <xf numFmtId="0" fontId="53" fillId="0" borderId="0" xfId="0" applyFont="1" applyAlignment="1">
      <alignment horizontal="center" vertical="center" wrapText="1"/>
    </xf>
    <xf numFmtId="0" fontId="55" fillId="0" borderId="0" xfId="0" applyFont="1" applyAlignment="1">
      <alignment horizontal="left" vertical="center" wrapText="1"/>
    </xf>
    <xf numFmtId="0" fontId="52" fillId="0" borderId="0" xfId="0" applyFont="1" applyAlignment="1">
      <alignment horizontal="center" vertical="center" wrapText="1"/>
    </xf>
    <xf numFmtId="0" fontId="52" fillId="0" borderId="0" xfId="0" applyFont="1" applyAlignment="1">
      <alignment horizontal="left" vertical="center" wrapText="1"/>
    </xf>
    <xf numFmtId="0" fontId="53" fillId="25" borderId="0" xfId="0" applyFont="1" applyFill="1" applyAlignment="1">
      <alignment horizontal="left" vertical="top" wrapText="1"/>
    </xf>
    <xf numFmtId="0" fontId="55" fillId="0" borderId="0" xfId="0" applyFont="1" applyAlignment="1">
      <alignment horizontal="center" vertical="center" wrapText="1"/>
    </xf>
    <xf numFmtId="0" fontId="59" fillId="0" borderId="0" xfId="0" applyFont="1" applyAlignment="1">
      <alignment horizontal="left" vertical="top" wrapText="1"/>
    </xf>
    <xf numFmtId="0" fontId="53" fillId="25" borderId="65" xfId="0" applyFont="1" applyFill="1" applyBorder="1" applyAlignment="1">
      <alignment horizontal="left" vertical="top" wrapText="1"/>
    </xf>
    <xf numFmtId="0" fontId="53" fillId="0" borderId="65" xfId="0" applyFont="1" applyBorder="1" applyAlignment="1">
      <alignment horizontal="left" vertical="center" wrapText="1"/>
    </xf>
    <xf numFmtId="0" fontId="55" fillId="0" borderId="65" xfId="0" applyFont="1" applyBorder="1" applyAlignment="1">
      <alignment horizontal="right" vertical="center" wrapText="1"/>
    </xf>
    <xf numFmtId="0" fontId="55" fillId="0" borderId="65" xfId="0" applyFont="1" applyBorder="1" applyAlignment="1">
      <alignment horizontal="left" vertical="center" wrapText="1"/>
    </xf>
    <xf numFmtId="0" fontId="53" fillId="28" borderId="65" xfId="0" applyFont="1" applyFill="1" applyBorder="1" applyAlignment="1">
      <alignment horizontal="left" vertical="center" wrapText="1"/>
    </xf>
    <xf numFmtId="0" fontId="53" fillId="0" borderId="65" xfId="0" applyFont="1" applyBorder="1" applyAlignment="1">
      <alignment horizontal="center" vertical="center" wrapText="1"/>
    </xf>
    <xf numFmtId="0" fontId="53" fillId="0" borderId="65" xfId="0" applyFont="1" applyBorder="1" applyAlignment="1">
      <alignment horizontal="left" vertical="top" wrapText="1"/>
    </xf>
    <xf numFmtId="0" fontId="59" fillId="0" borderId="65" xfId="0" applyFont="1" applyBorder="1" applyAlignment="1">
      <alignment horizontal="left" vertical="top" wrapText="1"/>
    </xf>
    <xf numFmtId="0" fontId="64" fillId="29" borderId="30" xfId="0" applyFont="1" applyFill="1" applyBorder="1" applyAlignment="1">
      <alignment horizontal="left" vertical="justify" wrapText="1"/>
    </xf>
    <xf numFmtId="0" fontId="37" fillId="25" borderId="76" xfId="130" applyFont="1" applyFill="1" applyBorder="1" applyAlignment="1">
      <alignment horizontal="center" vertical="center" wrapText="1"/>
    </xf>
    <xf numFmtId="0" fontId="37" fillId="25" borderId="77" xfId="130" applyFont="1" applyFill="1" applyBorder="1" applyAlignment="1">
      <alignment horizontal="center" vertical="center" wrapText="1"/>
    </xf>
  </cellXfs>
  <cellStyles count="256">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xfId="255" builtinId="3"/>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xfId="253" builtinId="4"/>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xfId="254" builtinId="5"/>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212091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212091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xdr:col>
      <xdr:colOff>0</xdr:colOff>
      <xdr:row>6</xdr:row>
      <xdr:rowOff>0</xdr:rowOff>
    </xdr:from>
    <xdr:ext cx="6858000" cy="19050"/>
    <xdr:pic>
      <xdr:nvPicPr>
        <xdr:cNvPr id="3" name="Picture 2">
          <a:extLst>
            <a:ext uri="{FF2B5EF4-FFF2-40B4-BE49-F238E27FC236}">
              <a16:creationId xmlns:a16="http://schemas.microsoft.com/office/drawing/2014/main" id="{9789B454-F24A-4534-AF73-581CA22F7EE2}"/>
            </a:ext>
          </a:extLst>
        </xdr:cNvPr>
        <xdr:cNvPicPr/>
      </xdr:nvPicPr>
      <xdr:blipFill>
        <a:blip xmlns:r="http://schemas.openxmlformats.org/officeDocument/2006/relationships" r:embed="rId1"/>
        <a:srcRect/>
        <a:stretch>
          <a:fillRect/>
        </a:stretch>
      </xdr:blipFill>
      <xdr:spPr>
        <a:xfrm>
          <a:off x="0" y="1607820"/>
          <a:ext cx="6858000" cy="19050"/>
        </a:xfrm>
        <a:prstGeom prst="rect">
          <a:avLst/>
        </a:prstGeom>
      </xdr:spPr>
    </xdr:pic>
    <xdr:clientData/>
  </xdr:oneCellAnchor>
  <xdr:oneCellAnchor>
    <xdr:from>
      <xdr:col>2</xdr:col>
      <xdr:colOff>0</xdr:colOff>
      <xdr:row>5</xdr:row>
      <xdr:rowOff>0</xdr:rowOff>
    </xdr:from>
    <xdr:ext cx="6858000" cy="19050"/>
    <xdr:pic>
      <xdr:nvPicPr>
        <xdr:cNvPr id="5" name="Picture 2">
          <a:extLst>
            <a:ext uri="{FF2B5EF4-FFF2-40B4-BE49-F238E27FC236}">
              <a16:creationId xmlns:a16="http://schemas.microsoft.com/office/drawing/2014/main" id="{834F33EB-1A38-4F0F-AE98-8D7EAD492EAF}"/>
            </a:ext>
          </a:extLst>
        </xdr:cNvPr>
        <xdr:cNvPicPr/>
      </xdr:nvPicPr>
      <xdr:blipFill>
        <a:blip xmlns:r="http://schemas.openxmlformats.org/officeDocument/2006/relationships" r:embed="rId1"/>
        <a:srcRect/>
        <a:stretch>
          <a:fillRect/>
        </a:stretch>
      </xdr:blipFill>
      <xdr:spPr>
        <a:xfrm>
          <a:off x="0" y="1607820"/>
          <a:ext cx="6858000" cy="19050"/>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202566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41C3375B-8966-4169-8120-0BAD63673A00}"/>
            </a:ext>
          </a:extLst>
        </xdr:cNvPr>
        <xdr:cNvSpPr/>
      </xdr:nvSpPr>
      <xdr:spPr bwMode="auto">
        <a:xfrm>
          <a:off x="6381750" y="3276600"/>
          <a:ext cx="295275" cy="24066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202566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41EDE2A2-7CF3-4DB8-AF69-7B0B0658C888}"/>
            </a:ext>
            <a:ext uri="{147F2762-F138-4A5C-976F-8EAC2B608ADB}">
              <a16:predDERef xmlns:a16="http://schemas.microsoft.com/office/drawing/2014/main" pred="{41C3375B-8966-4169-8120-0BAD63673A00}"/>
            </a:ext>
          </a:extLst>
        </xdr:cNvPr>
        <xdr:cNvSpPr/>
      </xdr:nvSpPr>
      <xdr:spPr bwMode="auto">
        <a:xfrm>
          <a:off x="9696450" y="3276600"/>
          <a:ext cx="295275" cy="24066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xdr:col>
      <xdr:colOff>0</xdr:colOff>
      <xdr:row>6</xdr:row>
      <xdr:rowOff>0</xdr:rowOff>
    </xdr:from>
    <xdr:ext cx="6858000" cy="19050"/>
    <xdr:pic>
      <xdr:nvPicPr>
        <xdr:cNvPr id="5" name="Picture 2">
          <a:extLst>
            <a:ext uri="{FF2B5EF4-FFF2-40B4-BE49-F238E27FC236}">
              <a16:creationId xmlns:a16="http://schemas.microsoft.com/office/drawing/2014/main" id="{DC89E79D-CDE6-4585-B30C-CDFEC6D3CE34}"/>
            </a:ext>
            <a:ext uri="{147F2762-F138-4A5C-976F-8EAC2B608ADB}">
              <a16:predDERef xmlns:a16="http://schemas.microsoft.com/office/drawing/2014/main" pred="{D983A2FC-3213-43D4-8DE9-7A6FB310D7DC}"/>
            </a:ext>
          </a:extLst>
        </xdr:cNvPr>
        <xdr:cNvPicPr/>
      </xdr:nvPicPr>
      <xdr:blipFill>
        <a:blip xmlns:r="http://schemas.openxmlformats.org/officeDocument/2006/relationships" r:embed="rId1"/>
        <a:srcRect/>
        <a:stretch>
          <a:fillRect/>
        </a:stretch>
      </xdr:blipFill>
      <xdr:spPr>
        <a:xfrm>
          <a:off x="419100" y="1571625"/>
          <a:ext cx="6858000" cy="19050"/>
        </a:xfrm>
        <a:prstGeom prst="rect">
          <a:avLst/>
        </a:prstGeom>
      </xdr:spPr>
    </xdr:pic>
    <xdr:clientData/>
  </xdr:oneCellAnchor>
  <xdr:oneCellAnchor>
    <xdr:from>
      <xdr:col>2</xdr:col>
      <xdr:colOff>0</xdr:colOff>
      <xdr:row>5</xdr:row>
      <xdr:rowOff>0</xdr:rowOff>
    </xdr:from>
    <xdr:ext cx="6858000" cy="19050"/>
    <xdr:pic>
      <xdr:nvPicPr>
        <xdr:cNvPr id="7" name="Picture 2">
          <a:extLst>
            <a:ext uri="{FF2B5EF4-FFF2-40B4-BE49-F238E27FC236}">
              <a16:creationId xmlns:a16="http://schemas.microsoft.com/office/drawing/2014/main" id="{E05A6B1B-BDF3-4690-BC1D-E01C072E582F}"/>
            </a:ext>
            <a:ext uri="{147F2762-F138-4A5C-976F-8EAC2B608ADB}">
              <a16:predDERef xmlns:a16="http://schemas.microsoft.com/office/drawing/2014/main" pred="{42C786A2-B168-4B85-9E55-776D07741372}"/>
            </a:ext>
          </a:extLst>
        </xdr:cNvPr>
        <xdr:cNvPicPr/>
      </xdr:nvPicPr>
      <xdr:blipFill>
        <a:blip xmlns:r="http://schemas.openxmlformats.org/officeDocument/2006/relationships" r:embed="rId1"/>
        <a:srcRect/>
        <a:stretch>
          <a:fillRect/>
        </a:stretch>
      </xdr:blipFill>
      <xdr:spPr>
        <a:xfrm>
          <a:off x="419100" y="1400175"/>
          <a:ext cx="6858000" cy="19050"/>
        </a:xfrm>
        <a:prstGeom prst="rect">
          <a:avLst/>
        </a:prstGeom>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AA121"/>
  <sheetViews>
    <sheetView showGridLines="0" topLeftCell="B98" zoomScale="60" zoomScaleNormal="60" zoomScaleSheetLayoutView="55" zoomScalePageLayoutView="70" workbookViewId="0">
      <selection activeCell="C116" sqref="C116:G119"/>
    </sheetView>
  </sheetViews>
  <sheetFormatPr defaultColWidth="11.42578125" defaultRowHeight="14.25"/>
  <cols>
    <col min="1" max="2" width="4.42578125" style="1" customWidth="1"/>
    <col min="3" max="3" width="14.7109375" style="1" customWidth="1"/>
    <col min="4" max="4" width="14.28515625" style="1" customWidth="1"/>
    <col min="5" max="5" width="16.140625" style="5" customWidth="1"/>
    <col min="6" max="6" width="17.5703125" style="1" customWidth="1"/>
    <col min="7" max="7" width="73.28515625" style="1" customWidth="1"/>
    <col min="8" max="8" width="35.5703125" style="1" bestFit="1" customWidth="1"/>
    <col min="9" max="9" width="31.5703125" style="1" customWidth="1"/>
    <col min="10" max="10" width="32.7109375" style="1" bestFit="1" customWidth="1"/>
    <col min="11" max="11" width="30" style="1" customWidth="1"/>
    <col min="12" max="12" width="4.42578125" style="1" customWidth="1"/>
    <col min="13" max="13" width="35.5703125" style="1" bestFit="1" customWidth="1"/>
    <col min="14" max="14" width="12.42578125" style="1" bestFit="1" customWidth="1"/>
    <col min="15" max="15" width="20.5703125" style="1" bestFit="1" customWidth="1"/>
    <col min="16" max="16" width="38.28515625" style="1" bestFit="1" customWidth="1"/>
    <col min="17" max="17" width="22.5703125" style="1" bestFit="1" customWidth="1"/>
    <col min="18" max="18" width="22.42578125" style="1" customWidth="1"/>
    <col min="19" max="19" width="23.7109375" style="1" customWidth="1"/>
    <col min="20" max="23" width="23.7109375" style="193" customWidth="1"/>
    <col min="24" max="24" width="27.28515625" style="1" bestFit="1" customWidth="1"/>
    <col min="25" max="16384" width="11.42578125" style="1"/>
  </cols>
  <sheetData>
    <row r="1" spans="2:27">
      <c r="B1" s="228" t="s">
        <v>0</v>
      </c>
      <c r="C1" s="228"/>
      <c r="D1" s="228"/>
      <c r="E1" s="228"/>
      <c r="F1" s="228"/>
      <c r="G1" s="228"/>
    </row>
    <row r="2" spans="2:27">
      <c r="B2" s="228" t="s">
        <v>1</v>
      </c>
      <c r="C2" s="228"/>
      <c r="D2" s="228"/>
      <c r="E2" s="228"/>
    </row>
    <row r="3" spans="2:27" ht="15" thickBot="1">
      <c r="B3" s="6"/>
      <c r="C3" s="7"/>
      <c r="D3" s="6"/>
      <c r="E3" s="7"/>
    </row>
    <row r="4" spans="2:27" ht="15.75" thickTop="1" thickBot="1">
      <c r="B4" s="229"/>
      <c r="C4" s="230"/>
      <c r="D4" s="230"/>
      <c r="E4" s="230"/>
      <c r="F4" s="230"/>
      <c r="G4" s="230"/>
      <c r="H4" s="230"/>
      <c r="I4" s="230"/>
      <c r="J4" s="230"/>
      <c r="K4" s="230"/>
      <c r="L4" s="231"/>
    </row>
    <row r="5" spans="2:27" ht="31.5" customHeight="1" thickTop="1">
      <c r="B5" s="3"/>
      <c r="C5" s="232" t="s">
        <v>2</v>
      </c>
      <c r="D5" s="233"/>
      <c r="E5" s="233"/>
      <c r="F5" s="233"/>
      <c r="G5" s="233"/>
      <c r="H5" s="233"/>
      <c r="I5" s="233"/>
      <c r="J5" s="233"/>
      <c r="K5" s="234"/>
      <c r="L5" s="4"/>
    </row>
    <row r="6" spans="2:27">
      <c r="B6" s="8"/>
      <c r="C6" s="235" t="s">
        <v>3</v>
      </c>
      <c r="D6" s="235"/>
      <c r="E6" s="235"/>
      <c r="F6" s="235"/>
      <c r="G6" s="235"/>
      <c r="H6" s="235"/>
      <c r="I6" s="235"/>
      <c r="J6" s="235"/>
      <c r="K6" s="236"/>
      <c r="L6" s="4"/>
    </row>
    <row r="7" spans="2:27" s="2" customFormat="1">
      <c r="B7" s="9"/>
      <c r="C7" s="222" t="s">
        <v>4</v>
      </c>
      <c r="D7" s="223"/>
      <c r="E7" s="223"/>
      <c r="F7" s="223"/>
      <c r="G7" s="223"/>
      <c r="H7" s="223"/>
      <c r="I7" s="223"/>
      <c r="J7" s="223"/>
      <c r="K7" s="224"/>
      <c r="L7" s="10"/>
      <c r="N7" s="1"/>
      <c r="O7" s="1"/>
      <c r="P7" s="1"/>
      <c r="Q7" s="1"/>
      <c r="R7" s="1"/>
      <c r="S7" s="1"/>
      <c r="T7" s="193"/>
      <c r="U7" s="193"/>
      <c r="V7" s="193"/>
      <c r="W7" s="193"/>
      <c r="X7" s="1"/>
      <c r="Y7" s="1"/>
      <c r="Z7" s="1"/>
      <c r="AA7" s="1"/>
    </row>
    <row r="8" spans="2:27">
      <c r="B8" s="8"/>
      <c r="C8" s="222"/>
      <c r="D8" s="223"/>
      <c r="E8" s="223"/>
      <c r="F8" s="223"/>
      <c r="G8" s="223"/>
      <c r="H8" s="223"/>
      <c r="I8" s="223"/>
      <c r="J8" s="223"/>
      <c r="K8" s="224"/>
      <c r="L8" s="4"/>
    </row>
    <row r="9" spans="2:27" ht="34.5" customHeight="1">
      <c r="B9" s="8"/>
      <c r="C9" s="225" t="s">
        <v>5</v>
      </c>
      <c r="D9" s="226"/>
      <c r="E9" s="226"/>
      <c r="F9" s="226"/>
      <c r="G9" s="226"/>
      <c r="H9" s="226"/>
      <c r="I9" s="226"/>
      <c r="J9" s="226"/>
      <c r="K9" s="227"/>
      <c r="L9" s="4"/>
    </row>
    <row r="10" spans="2:27" ht="30" customHeight="1" thickBot="1">
      <c r="B10" s="3"/>
      <c r="C10" s="239"/>
      <c r="D10" s="240"/>
      <c r="E10" s="240"/>
      <c r="F10" s="240"/>
      <c r="G10" s="240"/>
      <c r="H10" s="240"/>
      <c r="I10" s="240"/>
      <c r="J10" s="240"/>
      <c r="K10" s="241"/>
      <c r="L10" s="4"/>
    </row>
    <row r="11" spans="2:27" ht="30" customHeight="1">
      <c r="B11" s="3"/>
      <c r="C11" s="257" t="s">
        <v>6</v>
      </c>
      <c r="D11" s="251" t="s">
        <v>7</v>
      </c>
      <c r="E11" s="259" t="s">
        <v>8</v>
      </c>
      <c r="F11" s="259"/>
      <c r="G11" s="257" t="s">
        <v>9</v>
      </c>
      <c r="H11" s="251" t="s">
        <v>10</v>
      </c>
      <c r="I11" s="251" t="s">
        <v>11</v>
      </c>
      <c r="J11" s="253" t="s">
        <v>12</v>
      </c>
      <c r="K11" s="255" t="s">
        <v>13</v>
      </c>
      <c r="L11" s="4"/>
    </row>
    <row r="12" spans="2:27" ht="30" customHeight="1" thickBot="1">
      <c r="B12" s="3"/>
      <c r="C12" s="258"/>
      <c r="D12" s="252"/>
      <c r="E12" s="11" t="s">
        <v>14</v>
      </c>
      <c r="F12" s="11" t="s">
        <v>15</v>
      </c>
      <c r="G12" s="258"/>
      <c r="H12" s="252"/>
      <c r="I12" s="252"/>
      <c r="J12" s="254"/>
      <c r="K12" s="256"/>
      <c r="L12" s="4"/>
    </row>
    <row r="13" spans="2:27" ht="30" customHeight="1" thickBot="1">
      <c r="B13" s="3"/>
      <c r="C13" s="12">
        <v>1</v>
      </c>
      <c r="D13" s="13" t="s">
        <v>16</v>
      </c>
      <c r="E13" s="13"/>
      <c r="F13" s="13"/>
      <c r="G13" s="55"/>
      <c r="H13" s="13"/>
      <c r="I13" s="13"/>
      <c r="J13" s="55"/>
      <c r="K13" s="14"/>
      <c r="L13" s="4"/>
      <c r="S13" s="194"/>
      <c r="T13" s="195"/>
      <c r="U13" s="195"/>
      <c r="V13" s="195"/>
    </row>
    <row r="14" spans="2:27">
      <c r="B14" s="3"/>
      <c r="C14" s="15" t="s">
        <v>17</v>
      </c>
      <c r="D14" s="15" t="s">
        <v>17</v>
      </c>
      <c r="E14" s="15" t="s">
        <v>17</v>
      </c>
      <c r="F14" s="16"/>
      <c r="G14" s="56" t="s">
        <v>18</v>
      </c>
      <c r="H14" s="16" t="s">
        <v>19</v>
      </c>
      <c r="I14" s="59">
        <v>119.94873378628354</v>
      </c>
      <c r="J14" s="61">
        <v>4857</v>
      </c>
      <c r="K14" s="19">
        <f>+J14*I14</f>
        <v>582590.99999997916</v>
      </c>
      <c r="L14" s="4"/>
      <c r="O14" s="196"/>
      <c r="P14" s="197"/>
      <c r="Q14" s="198"/>
      <c r="S14" s="196"/>
      <c r="X14" s="199"/>
    </row>
    <row r="15" spans="2:27">
      <c r="B15" s="3"/>
      <c r="C15" s="15" t="s">
        <v>20</v>
      </c>
      <c r="D15" s="15" t="s">
        <v>20</v>
      </c>
      <c r="E15" s="15" t="s">
        <v>20</v>
      </c>
      <c r="F15" s="16"/>
      <c r="G15" s="57" t="s">
        <v>21</v>
      </c>
      <c r="H15" s="16" t="s">
        <v>19</v>
      </c>
      <c r="I15" s="17">
        <v>73</v>
      </c>
      <c r="J15" s="62">
        <v>20523</v>
      </c>
      <c r="K15" s="19">
        <f t="shared" ref="K15:K27" si="0">+J15*I15</f>
        <v>1498179</v>
      </c>
      <c r="L15" s="4"/>
      <c r="O15" s="196"/>
      <c r="P15" s="197"/>
      <c r="Q15" s="198"/>
      <c r="S15" s="196"/>
      <c r="X15" s="199"/>
    </row>
    <row r="16" spans="2:27">
      <c r="B16" s="3"/>
      <c r="C16" s="15" t="s">
        <v>22</v>
      </c>
      <c r="D16" s="15" t="s">
        <v>22</v>
      </c>
      <c r="E16" s="15" t="s">
        <v>22</v>
      </c>
      <c r="F16" s="16"/>
      <c r="G16" s="57" t="s">
        <v>23</v>
      </c>
      <c r="H16" s="16" t="s">
        <v>19</v>
      </c>
      <c r="I16" s="17">
        <v>378</v>
      </c>
      <c r="J16" s="62">
        <v>33650</v>
      </c>
      <c r="K16" s="19">
        <f t="shared" si="0"/>
        <v>12719700</v>
      </c>
      <c r="L16" s="4"/>
      <c r="O16" s="196"/>
      <c r="P16" s="197"/>
      <c r="Q16" s="198"/>
      <c r="S16" s="196"/>
      <c r="X16" s="199"/>
    </row>
    <row r="17" spans="2:24" ht="22.5">
      <c r="B17" s="3"/>
      <c r="C17" s="15" t="s">
        <v>24</v>
      </c>
      <c r="D17" s="15" t="s">
        <v>24</v>
      </c>
      <c r="E17" s="15" t="s">
        <v>24</v>
      </c>
      <c r="F17" s="16"/>
      <c r="G17" s="57" t="s">
        <v>25</v>
      </c>
      <c r="H17" s="16" t="s">
        <v>26</v>
      </c>
      <c r="I17" s="17">
        <v>5</v>
      </c>
      <c r="J17" s="62">
        <v>19741</v>
      </c>
      <c r="K17" s="19">
        <f t="shared" si="0"/>
        <v>98705</v>
      </c>
      <c r="L17" s="4"/>
      <c r="O17" s="196"/>
      <c r="P17" s="197"/>
      <c r="Q17" s="198"/>
      <c r="S17" s="196"/>
      <c r="X17" s="199"/>
    </row>
    <row r="18" spans="2:24">
      <c r="B18" s="3"/>
      <c r="C18" s="15" t="s">
        <v>27</v>
      </c>
      <c r="D18" s="15" t="s">
        <v>27</v>
      </c>
      <c r="E18" s="15" t="s">
        <v>27</v>
      </c>
      <c r="F18" s="16"/>
      <c r="G18" s="57" t="s">
        <v>28</v>
      </c>
      <c r="H18" s="16" t="s">
        <v>19</v>
      </c>
      <c r="I18" s="17">
        <v>35</v>
      </c>
      <c r="J18" s="62">
        <v>7279.9999999999991</v>
      </c>
      <c r="K18" s="19">
        <f t="shared" si="0"/>
        <v>254799.99999999997</v>
      </c>
      <c r="L18" s="4"/>
      <c r="O18" s="196"/>
      <c r="P18" s="197"/>
      <c r="Q18" s="198"/>
      <c r="S18" s="196"/>
      <c r="X18" s="199"/>
    </row>
    <row r="19" spans="2:24">
      <c r="B19" s="3"/>
      <c r="C19" s="15" t="s">
        <v>29</v>
      </c>
      <c r="D19" s="15" t="s">
        <v>29</v>
      </c>
      <c r="E19" s="15" t="s">
        <v>29</v>
      </c>
      <c r="F19" s="16"/>
      <c r="G19" s="57" t="s">
        <v>30</v>
      </c>
      <c r="H19" s="16" t="s">
        <v>26</v>
      </c>
      <c r="I19" s="210">
        <v>15</v>
      </c>
      <c r="J19" s="62">
        <v>31480.999999999996</v>
      </c>
      <c r="K19" s="19">
        <f t="shared" si="0"/>
        <v>472214.99999999994</v>
      </c>
      <c r="L19" s="4"/>
      <c r="O19" s="196"/>
      <c r="P19" s="197"/>
      <c r="Q19" s="198"/>
      <c r="S19" s="196"/>
      <c r="X19" s="199"/>
    </row>
    <row r="20" spans="2:24">
      <c r="B20" s="3"/>
      <c r="C20" s="15" t="s">
        <v>31</v>
      </c>
      <c r="D20" s="15" t="s">
        <v>31</v>
      </c>
      <c r="E20" s="15" t="s">
        <v>31</v>
      </c>
      <c r="F20" s="16"/>
      <c r="G20" s="57" t="s">
        <v>32</v>
      </c>
      <c r="H20" s="16" t="s">
        <v>19</v>
      </c>
      <c r="I20" s="210">
        <v>114</v>
      </c>
      <c r="J20" s="62">
        <v>11963</v>
      </c>
      <c r="K20" s="19">
        <f t="shared" si="0"/>
        <v>1363782</v>
      </c>
      <c r="L20" s="4"/>
      <c r="M20" s="171"/>
      <c r="O20" s="196"/>
      <c r="P20" s="197"/>
      <c r="Q20" s="198"/>
      <c r="S20" s="196"/>
      <c r="X20" s="199"/>
    </row>
    <row r="21" spans="2:24" ht="60" customHeight="1">
      <c r="B21" s="3"/>
      <c r="C21" s="15" t="s">
        <v>33</v>
      </c>
      <c r="D21" s="15" t="s">
        <v>33</v>
      </c>
      <c r="E21" s="15" t="s">
        <v>33</v>
      </c>
      <c r="F21" s="16"/>
      <c r="G21" s="57" t="s">
        <v>34</v>
      </c>
      <c r="H21" s="16" t="s">
        <v>19</v>
      </c>
      <c r="I21" s="211">
        <v>769.99997099999996</v>
      </c>
      <c r="J21" s="62">
        <v>78594</v>
      </c>
      <c r="K21" s="19">
        <f t="shared" si="0"/>
        <v>60517377.720773995</v>
      </c>
      <c r="L21" s="4"/>
      <c r="M21" s="171"/>
      <c r="O21" s="196"/>
      <c r="P21" s="197"/>
      <c r="Q21" s="198"/>
      <c r="S21" s="196"/>
      <c r="X21" s="199"/>
    </row>
    <row r="22" spans="2:24">
      <c r="B22" s="3"/>
      <c r="C22" s="15" t="s">
        <v>35</v>
      </c>
      <c r="D22" s="15" t="s">
        <v>35</v>
      </c>
      <c r="E22" s="15" t="s">
        <v>35</v>
      </c>
      <c r="F22" s="16"/>
      <c r="G22" s="57" t="s">
        <v>36</v>
      </c>
      <c r="H22" s="16" t="s">
        <v>19</v>
      </c>
      <c r="I22" s="210">
        <v>83</v>
      </c>
      <c r="J22" s="62">
        <v>24507.999999999996</v>
      </c>
      <c r="K22" s="19">
        <f t="shared" si="0"/>
        <v>2034163.9999999998</v>
      </c>
      <c r="L22" s="4"/>
      <c r="O22" s="196"/>
      <c r="P22" s="197"/>
      <c r="Q22" s="198"/>
      <c r="S22" s="196"/>
      <c r="X22" s="199"/>
    </row>
    <row r="23" spans="2:24">
      <c r="B23" s="3"/>
      <c r="C23" s="15" t="s">
        <v>37</v>
      </c>
      <c r="D23" s="15" t="s">
        <v>37</v>
      </c>
      <c r="E23" s="15" t="s">
        <v>37</v>
      </c>
      <c r="F23" s="16"/>
      <c r="G23" s="57" t="s">
        <v>38</v>
      </c>
      <c r="H23" s="16" t="s">
        <v>19</v>
      </c>
      <c r="I23" s="210">
        <v>236</v>
      </c>
      <c r="J23" s="62">
        <v>19171.999999999996</v>
      </c>
      <c r="K23" s="19">
        <f t="shared" si="0"/>
        <v>4524591.9999999991</v>
      </c>
      <c r="L23" s="4"/>
      <c r="O23" s="196"/>
      <c r="P23" s="197"/>
      <c r="Q23" s="198"/>
      <c r="S23" s="196"/>
      <c r="X23" s="199"/>
    </row>
    <row r="24" spans="2:24" ht="30" customHeight="1">
      <c r="B24" s="3"/>
      <c r="C24" s="15" t="s">
        <v>39</v>
      </c>
      <c r="D24" s="15" t="s">
        <v>39</v>
      </c>
      <c r="E24" s="15" t="s">
        <v>39</v>
      </c>
      <c r="F24" s="16"/>
      <c r="G24" s="57" t="s">
        <v>40</v>
      </c>
      <c r="H24" s="16" t="s">
        <v>41</v>
      </c>
      <c r="I24" s="210">
        <v>188</v>
      </c>
      <c r="J24" s="62">
        <v>38918.999999999993</v>
      </c>
      <c r="K24" s="19">
        <f t="shared" si="0"/>
        <v>7316771.9999999991</v>
      </c>
      <c r="L24" s="4"/>
      <c r="O24" s="196"/>
      <c r="P24" s="197"/>
      <c r="Q24" s="198"/>
      <c r="S24" s="196"/>
      <c r="X24" s="199"/>
    </row>
    <row r="25" spans="2:24">
      <c r="B25" s="3"/>
      <c r="C25" s="15" t="s">
        <v>42</v>
      </c>
      <c r="D25" s="15" t="s">
        <v>42</v>
      </c>
      <c r="E25" s="15" t="s">
        <v>42</v>
      </c>
      <c r="F25" s="16"/>
      <c r="G25" s="57" t="s">
        <v>43</v>
      </c>
      <c r="H25" s="16" t="s">
        <v>19</v>
      </c>
      <c r="I25" s="59">
        <v>125.69999444537021</v>
      </c>
      <c r="J25" s="62">
        <v>18003</v>
      </c>
      <c r="K25" s="19">
        <f t="shared" si="0"/>
        <v>2262977</v>
      </c>
      <c r="L25" s="4"/>
      <c r="O25" s="196"/>
      <c r="P25" s="197"/>
      <c r="Q25" s="198"/>
      <c r="S25" s="196"/>
      <c r="X25" s="199"/>
    </row>
    <row r="26" spans="2:24">
      <c r="B26" s="3"/>
      <c r="C26" s="15" t="s">
        <v>44</v>
      </c>
      <c r="D26" s="15" t="s">
        <v>44</v>
      </c>
      <c r="E26" s="15" t="s">
        <v>44</v>
      </c>
      <c r="F26" s="16"/>
      <c r="G26" s="57" t="s">
        <v>45</v>
      </c>
      <c r="H26" s="16" t="s">
        <v>46</v>
      </c>
      <c r="I26" s="17">
        <v>1</v>
      </c>
      <c r="J26" s="62">
        <v>25710.999999999996</v>
      </c>
      <c r="K26" s="19">
        <f t="shared" si="0"/>
        <v>25710.999999999996</v>
      </c>
      <c r="L26" s="4"/>
      <c r="O26" s="196"/>
      <c r="P26" s="197"/>
      <c r="Q26" s="198"/>
      <c r="S26" s="196"/>
      <c r="X26" s="199"/>
    </row>
    <row r="27" spans="2:24" ht="15" thickBot="1">
      <c r="B27" s="3"/>
      <c r="C27" s="15" t="s">
        <v>47</v>
      </c>
      <c r="D27" s="15" t="s">
        <v>47</v>
      </c>
      <c r="E27" s="15" t="s">
        <v>47</v>
      </c>
      <c r="F27" s="16"/>
      <c r="G27" s="57" t="s">
        <v>48</v>
      </c>
      <c r="H27" s="16" t="s">
        <v>46</v>
      </c>
      <c r="I27" s="17">
        <v>40</v>
      </c>
      <c r="J27" s="62">
        <v>22710</v>
      </c>
      <c r="K27" s="19">
        <f t="shared" si="0"/>
        <v>908400</v>
      </c>
      <c r="L27" s="4"/>
      <c r="O27" s="196"/>
      <c r="P27" s="197"/>
      <c r="Q27" s="198"/>
      <c r="S27" s="196"/>
      <c r="X27" s="199"/>
    </row>
    <row r="28" spans="2:24" ht="15" thickBot="1">
      <c r="B28" s="3"/>
      <c r="C28" s="12"/>
      <c r="D28" s="13"/>
      <c r="E28" s="13"/>
      <c r="F28" s="13"/>
      <c r="G28" s="55" t="s">
        <v>49</v>
      </c>
      <c r="H28" s="13"/>
      <c r="I28" s="13"/>
      <c r="J28" s="60"/>
      <c r="K28" s="63">
        <f>+SUM(K14:K27)</f>
        <v>94579965.720773965</v>
      </c>
      <c r="L28" s="4"/>
      <c r="O28" s="196"/>
      <c r="P28" s="197"/>
      <c r="Q28" s="198"/>
      <c r="S28" s="196"/>
      <c r="X28" s="199"/>
    </row>
    <row r="29" spans="2:24" ht="15" thickBot="1">
      <c r="B29" s="3"/>
      <c r="C29" s="12">
        <v>2</v>
      </c>
      <c r="D29" s="13" t="s">
        <v>50</v>
      </c>
      <c r="E29" s="13"/>
      <c r="F29" s="13"/>
      <c r="G29" s="55"/>
      <c r="H29" s="13"/>
      <c r="I29" s="13"/>
      <c r="J29" s="55"/>
      <c r="K29" s="14"/>
      <c r="L29" s="4"/>
      <c r="O29" s="196"/>
      <c r="P29" s="197"/>
      <c r="Q29" s="198"/>
      <c r="S29" s="196"/>
      <c r="X29" s="199"/>
    </row>
    <row r="30" spans="2:24" ht="30" customHeight="1">
      <c r="B30" s="3"/>
      <c r="C30" s="15" t="s">
        <v>51</v>
      </c>
      <c r="D30" s="15" t="s">
        <v>51</v>
      </c>
      <c r="E30" s="15" t="s">
        <v>51</v>
      </c>
      <c r="F30" s="20"/>
      <c r="G30" s="57" t="s">
        <v>52</v>
      </c>
      <c r="H30" s="20" t="s">
        <v>53</v>
      </c>
      <c r="I30" s="17">
        <v>51</v>
      </c>
      <c r="J30" s="18">
        <v>46677.000000000007</v>
      </c>
      <c r="K30" s="19">
        <f t="shared" ref="K30:K31" si="1">+J30*I30</f>
        <v>2380527.0000000005</v>
      </c>
      <c r="L30" s="4"/>
      <c r="O30" s="196"/>
      <c r="P30" s="197"/>
      <c r="Q30" s="198"/>
      <c r="S30" s="196"/>
      <c r="X30" s="199"/>
    </row>
    <row r="31" spans="2:24" ht="30" customHeight="1" thickBot="1">
      <c r="B31" s="3"/>
      <c r="C31" s="15" t="s">
        <v>54</v>
      </c>
      <c r="D31" s="15" t="s">
        <v>54</v>
      </c>
      <c r="E31" s="15" t="s">
        <v>54</v>
      </c>
      <c r="F31" s="20"/>
      <c r="G31" s="57" t="s">
        <v>55</v>
      </c>
      <c r="H31" s="20" t="s">
        <v>53</v>
      </c>
      <c r="I31" s="17">
        <v>23</v>
      </c>
      <c r="J31" s="18">
        <v>17831.000000000004</v>
      </c>
      <c r="K31" s="19">
        <f t="shared" si="1"/>
        <v>410113.00000000006</v>
      </c>
      <c r="L31" s="4"/>
      <c r="O31" s="196"/>
      <c r="P31" s="197"/>
      <c r="Q31" s="198"/>
      <c r="S31" s="196"/>
      <c r="X31" s="199"/>
    </row>
    <row r="32" spans="2:24" ht="15" thickBot="1">
      <c r="B32" s="3"/>
      <c r="C32" s="12"/>
      <c r="D32" s="13"/>
      <c r="E32" s="13"/>
      <c r="F32" s="13"/>
      <c r="G32" s="55" t="s">
        <v>56</v>
      </c>
      <c r="H32" s="13"/>
      <c r="I32" s="13"/>
      <c r="J32" s="60"/>
      <c r="K32" s="63">
        <f>+SUM(K30:K31)</f>
        <v>2790640.0000000005</v>
      </c>
      <c r="L32" s="4"/>
      <c r="O32" s="196"/>
      <c r="P32" s="197"/>
      <c r="Q32" s="198"/>
      <c r="S32" s="196"/>
      <c r="X32" s="199"/>
    </row>
    <row r="33" spans="2:24" ht="15" thickBot="1">
      <c r="B33" s="3"/>
      <c r="C33" s="12">
        <v>3</v>
      </c>
      <c r="D33" s="13" t="s">
        <v>57</v>
      </c>
      <c r="E33" s="13"/>
      <c r="F33" s="13"/>
      <c r="G33" s="55"/>
      <c r="H33" s="13"/>
      <c r="I33" s="13"/>
      <c r="J33" s="55"/>
      <c r="K33" s="14"/>
      <c r="L33" s="4"/>
      <c r="O33" s="196"/>
      <c r="P33" s="197"/>
      <c r="Q33" s="198"/>
      <c r="S33" s="196"/>
      <c r="X33" s="199"/>
    </row>
    <row r="34" spans="2:24" ht="42" customHeight="1">
      <c r="B34" s="3"/>
      <c r="C34" s="15" t="s">
        <v>58</v>
      </c>
      <c r="D34" s="15" t="s">
        <v>58</v>
      </c>
      <c r="E34" s="15" t="s">
        <v>58</v>
      </c>
      <c r="F34" s="20"/>
      <c r="G34" s="57" t="s">
        <v>59</v>
      </c>
      <c r="H34" s="20" t="s">
        <v>19</v>
      </c>
      <c r="I34" s="17">
        <v>110</v>
      </c>
      <c r="J34" s="18">
        <v>25313</v>
      </c>
      <c r="K34" s="19">
        <f t="shared" ref="K34:K42" si="2">+J34*I34</f>
        <v>2784430</v>
      </c>
      <c r="L34" s="4"/>
      <c r="O34" s="196"/>
      <c r="P34" s="197"/>
      <c r="Q34" s="198"/>
      <c r="S34" s="196"/>
      <c r="X34" s="199"/>
    </row>
    <row r="35" spans="2:24" ht="42" customHeight="1">
      <c r="B35" s="3"/>
      <c r="C35" s="15" t="s">
        <v>60</v>
      </c>
      <c r="D35" s="15" t="s">
        <v>60</v>
      </c>
      <c r="E35" s="15" t="s">
        <v>60</v>
      </c>
      <c r="F35" s="20"/>
      <c r="G35" s="57" t="s">
        <v>61</v>
      </c>
      <c r="H35" s="20" t="s">
        <v>19</v>
      </c>
      <c r="I35" s="17">
        <v>110</v>
      </c>
      <c r="J35" s="18">
        <v>34118</v>
      </c>
      <c r="K35" s="19">
        <f t="shared" si="2"/>
        <v>3752980</v>
      </c>
      <c r="L35" s="4"/>
      <c r="O35" s="196"/>
      <c r="P35" s="197"/>
      <c r="Q35" s="198"/>
      <c r="S35" s="196"/>
      <c r="X35" s="199"/>
    </row>
    <row r="36" spans="2:24" ht="42" customHeight="1">
      <c r="B36" s="3"/>
      <c r="C36" s="15" t="s">
        <v>62</v>
      </c>
      <c r="D36" s="15" t="s">
        <v>62</v>
      </c>
      <c r="E36" s="15" t="s">
        <v>62</v>
      </c>
      <c r="F36" s="20"/>
      <c r="G36" s="57" t="s">
        <v>63</v>
      </c>
      <c r="H36" s="20" t="s">
        <v>53</v>
      </c>
      <c r="I36" s="17">
        <v>7</v>
      </c>
      <c r="J36" s="18">
        <v>1362592.9999999998</v>
      </c>
      <c r="K36" s="19">
        <f t="shared" si="2"/>
        <v>9538150.9999999981</v>
      </c>
      <c r="L36" s="4"/>
      <c r="O36" s="196"/>
      <c r="P36" s="197"/>
      <c r="Q36" s="198"/>
      <c r="S36" s="196"/>
      <c r="X36" s="199"/>
    </row>
    <row r="37" spans="2:24" ht="42" customHeight="1">
      <c r="B37" s="3"/>
      <c r="C37" s="15" t="s">
        <v>64</v>
      </c>
      <c r="D37" s="15" t="s">
        <v>64</v>
      </c>
      <c r="E37" s="15" t="s">
        <v>64</v>
      </c>
      <c r="F37" s="20"/>
      <c r="G37" s="57" t="s">
        <v>65</v>
      </c>
      <c r="H37" s="20" t="s">
        <v>53</v>
      </c>
      <c r="I37" s="207">
        <v>1.67999970950538</v>
      </c>
      <c r="J37" s="208">
        <v>1514658</v>
      </c>
      <c r="K37" s="209">
        <f t="shared" si="2"/>
        <v>2544625</v>
      </c>
      <c r="L37" s="4"/>
      <c r="O37" s="196"/>
      <c r="P37" s="197"/>
      <c r="Q37" s="198"/>
      <c r="S37" s="196"/>
      <c r="X37" s="199"/>
    </row>
    <row r="38" spans="2:24" ht="42" customHeight="1">
      <c r="B38" s="3"/>
      <c r="C38" s="15" t="s">
        <v>66</v>
      </c>
      <c r="D38" s="15" t="s">
        <v>66</v>
      </c>
      <c r="E38" s="15" t="s">
        <v>66</v>
      </c>
      <c r="F38" s="20"/>
      <c r="G38" s="64" t="s">
        <v>67</v>
      </c>
      <c r="H38" s="20" t="s">
        <v>19</v>
      </c>
      <c r="I38" s="210">
        <v>36</v>
      </c>
      <c r="J38" s="208">
        <v>288168.99999999988</v>
      </c>
      <c r="K38" s="209">
        <f t="shared" si="2"/>
        <v>10374083.999999996</v>
      </c>
      <c r="L38" s="4"/>
      <c r="O38" s="196"/>
      <c r="P38" s="197"/>
      <c r="Q38" s="198"/>
      <c r="S38" s="196"/>
      <c r="X38" s="199"/>
    </row>
    <row r="39" spans="2:24" ht="42" customHeight="1">
      <c r="B39" s="3"/>
      <c r="C39" s="15" t="s">
        <v>68</v>
      </c>
      <c r="D39" s="15" t="s">
        <v>68</v>
      </c>
      <c r="E39" s="15" t="s">
        <v>68</v>
      </c>
      <c r="F39" s="20"/>
      <c r="G39" s="65" t="s">
        <v>69</v>
      </c>
      <c r="H39" s="20" t="s">
        <v>53</v>
      </c>
      <c r="I39" s="207">
        <v>1.8299994921994531</v>
      </c>
      <c r="J39" s="208">
        <v>1393115.9999999995</v>
      </c>
      <c r="K39" s="209">
        <f t="shared" si="2"/>
        <v>2549401.5725749326</v>
      </c>
      <c r="L39" s="4"/>
      <c r="O39" s="196"/>
      <c r="P39" s="197"/>
      <c r="Q39" s="198"/>
      <c r="S39" s="196"/>
      <c r="X39" s="199"/>
    </row>
    <row r="40" spans="2:24">
      <c r="B40" s="3"/>
      <c r="C40" s="15" t="s">
        <v>70</v>
      </c>
      <c r="D40" s="15" t="s">
        <v>70</v>
      </c>
      <c r="E40" s="15" t="s">
        <v>70</v>
      </c>
      <c r="F40" s="20"/>
      <c r="G40" s="64" t="s">
        <v>71</v>
      </c>
      <c r="H40" s="20" t="s">
        <v>72</v>
      </c>
      <c r="I40" s="210">
        <v>40</v>
      </c>
      <c r="J40" s="208">
        <v>53132.999999999993</v>
      </c>
      <c r="K40" s="209">
        <f t="shared" si="2"/>
        <v>2125319.9999999995</v>
      </c>
      <c r="L40" s="4"/>
      <c r="O40" s="196"/>
      <c r="P40" s="197"/>
      <c r="Q40" s="198"/>
      <c r="S40" s="196"/>
      <c r="X40" s="199"/>
    </row>
    <row r="41" spans="2:24">
      <c r="B41" s="3"/>
      <c r="C41" s="15" t="s">
        <v>73</v>
      </c>
      <c r="D41" s="15" t="s">
        <v>73</v>
      </c>
      <c r="E41" s="15" t="s">
        <v>73</v>
      </c>
      <c r="F41" s="20"/>
      <c r="G41" s="64" t="s">
        <v>74</v>
      </c>
      <c r="H41" s="20" t="s">
        <v>46</v>
      </c>
      <c r="I41" s="210">
        <v>20</v>
      </c>
      <c r="J41" s="208">
        <v>48459</v>
      </c>
      <c r="K41" s="209">
        <f t="shared" si="2"/>
        <v>969180</v>
      </c>
      <c r="L41" s="4"/>
      <c r="O41" s="196"/>
      <c r="P41" s="197"/>
      <c r="Q41" s="198"/>
      <c r="S41" s="196"/>
      <c r="X41" s="199"/>
    </row>
    <row r="42" spans="2:24" ht="15" thickBot="1">
      <c r="B42" s="3"/>
      <c r="C42" s="15" t="s">
        <v>75</v>
      </c>
      <c r="D42" s="15" t="s">
        <v>75</v>
      </c>
      <c r="E42" s="15" t="s">
        <v>75</v>
      </c>
      <c r="F42" s="20"/>
      <c r="G42" s="64" t="s">
        <v>76</v>
      </c>
      <c r="H42" s="20" t="s">
        <v>46</v>
      </c>
      <c r="I42" s="210">
        <v>2</v>
      </c>
      <c r="J42" s="208">
        <v>1911863</v>
      </c>
      <c r="K42" s="209">
        <f t="shared" si="2"/>
        <v>3823726</v>
      </c>
      <c r="L42" s="4"/>
      <c r="O42" s="196"/>
      <c r="P42" s="197"/>
      <c r="Q42" s="198"/>
      <c r="S42" s="196"/>
      <c r="X42" s="199"/>
    </row>
    <row r="43" spans="2:24" ht="15" thickBot="1">
      <c r="B43" s="3"/>
      <c r="C43" s="12"/>
      <c r="D43" s="13"/>
      <c r="E43" s="13"/>
      <c r="F43" s="13"/>
      <c r="G43" s="55" t="s">
        <v>77</v>
      </c>
      <c r="H43" s="13"/>
      <c r="I43" s="13"/>
      <c r="J43" s="13"/>
      <c r="K43" s="63">
        <f>+SUM(K34:K42)</f>
        <v>38461897.572574928</v>
      </c>
      <c r="L43" s="4"/>
      <c r="O43" s="196"/>
      <c r="P43" s="197"/>
      <c r="Q43" s="198"/>
      <c r="S43" s="196"/>
      <c r="X43" s="199"/>
    </row>
    <row r="44" spans="2:24" ht="15" thickBot="1">
      <c r="B44" s="3"/>
      <c r="C44" s="12">
        <v>4</v>
      </c>
      <c r="D44" s="13" t="s">
        <v>78</v>
      </c>
      <c r="E44" s="13"/>
      <c r="F44" s="13"/>
      <c r="G44" s="55"/>
      <c r="H44" s="13"/>
      <c r="I44" s="55"/>
      <c r="J44" s="55"/>
      <c r="K44" s="14"/>
      <c r="L44" s="4"/>
      <c r="O44" s="196"/>
      <c r="P44" s="197"/>
      <c r="Q44" s="198"/>
      <c r="S44" s="196"/>
      <c r="X44" s="199"/>
    </row>
    <row r="45" spans="2:24">
      <c r="B45" s="3"/>
      <c r="C45" s="15" t="s">
        <v>79</v>
      </c>
      <c r="D45" s="15" t="s">
        <v>79</v>
      </c>
      <c r="E45" s="15" t="s">
        <v>79</v>
      </c>
      <c r="F45" s="23"/>
      <c r="G45" s="22" t="s">
        <v>80</v>
      </c>
      <c r="H45" s="21" t="s">
        <v>81</v>
      </c>
      <c r="I45" s="66">
        <v>6</v>
      </c>
      <c r="J45" s="18">
        <v>23365</v>
      </c>
      <c r="K45" s="19">
        <f t="shared" ref="K45:K50" si="3">+J45*I45</f>
        <v>140190</v>
      </c>
      <c r="L45" s="4"/>
      <c r="O45" s="196"/>
      <c r="P45" s="197"/>
      <c r="Q45" s="198"/>
      <c r="S45" s="196"/>
      <c r="X45" s="199"/>
    </row>
    <row r="46" spans="2:24">
      <c r="B46" s="3"/>
      <c r="C46" s="15" t="s">
        <v>82</v>
      </c>
      <c r="D46" s="15" t="s">
        <v>82</v>
      </c>
      <c r="E46" s="15" t="s">
        <v>82</v>
      </c>
      <c r="F46" s="21"/>
      <c r="G46" s="22" t="s">
        <v>83</v>
      </c>
      <c r="H46" s="21" t="s">
        <v>81</v>
      </c>
      <c r="I46" s="66">
        <v>5</v>
      </c>
      <c r="J46" s="18">
        <v>32493.999999999996</v>
      </c>
      <c r="K46" s="19">
        <f t="shared" si="3"/>
        <v>162469.99999999997</v>
      </c>
      <c r="L46" s="4"/>
      <c r="O46" s="196"/>
      <c r="P46" s="197"/>
      <c r="Q46" s="198"/>
      <c r="S46" s="196"/>
      <c r="X46" s="199"/>
    </row>
    <row r="47" spans="2:24" ht="171">
      <c r="B47" s="3"/>
      <c r="C47" s="15" t="s">
        <v>84</v>
      </c>
      <c r="D47" s="15" t="s">
        <v>84</v>
      </c>
      <c r="E47" s="15" t="s">
        <v>84</v>
      </c>
      <c r="F47" s="20"/>
      <c r="G47" s="24" t="s">
        <v>85</v>
      </c>
      <c r="H47" s="20" t="s">
        <v>81</v>
      </c>
      <c r="I47" s="66">
        <v>10</v>
      </c>
      <c r="J47" s="18">
        <v>126154.00000000003</v>
      </c>
      <c r="K47" s="19">
        <f t="shared" si="3"/>
        <v>1261540.0000000002</v>
      </c>
      <c r="L47" s="4"/>
      <c r="O47" s="196"/>
      <c r="P47" s="197"/>
      <c r="Q47" s="198"/>
      <c r="S47" s="196"/>
      <c r="X47" s="199"/>
    </row>
    <row r="48" spans="2:24" ht="128.25">
      <c r="B48" s="3"/>
      <c r="C48" s="15" t="s">
        <v>86</v>
      </c>
      <c r="D48" s="15" t="s">
        <v>86</v>
      </c>
      <c r="E48" s="15" t="s">
        <v>86</v>
      </c>
      <c r="F48" s="21"/>
      <c r="G48" s="22" t="s">
        <v>87</v>
      </c>
      <c r="H48" s="21" t="s">
        <v>81</v>
      </c>
      <c r="I48" s="66">
        <v>5</v>
      </c>
      <c r="J48" s="25">
        <v>350636.99999999994</v>
      </c>
      <c r="K48" s="19">
        <f t="shared" si="3"/>
        <v>1753184.9999999998</v>
      </c>
      <c r="L48" s="4"/>
      <c r="O48" s="196"/>
      <c r="P48" s="197"/>
      <c r="Q48" s="198"/>
      <c r="S48" s="196"/>
      <c r="X48" s="199"/>
    </row>
    <row r="49" spans="2:24" ht="115.5" customHeight="1">
      <c r="B49" s="3"/>
      <c r="C49" s="15" t="s">
        <v>88</v>
      </c>
      <c r="D49" s="15" t="s">
        <v>88</v>
      </c>
      <c r="E49" s="15" t="s">
        <v>88</v>
      </c>
      <c r="F49" s="21"/>
      <c r="G49" s="22" t="s">
        <v>89</v>
      </c>
      <c r="H49" s="21" t="s">
        <v>46</v>
      </c>
      <c r="I49" s="66">
        <v>5</v>
      </c>
      <c r="J49" s="25">
        <v>460092</v>
      </c>
      <c r="K49" s="19">
        <f t="shared" si="3"/>
        <v>2300460</v>
      </c>
      <c r="L49" s="4"/>
      <c r="O49" s="196"/>
      <c r="P49" s="197"/>
      <c r="Q49" s="198"/>
      <c r="S49" s="196"/>
      <c r="X49" s="199"/>
    </row>
    <row r="50" spans="2:24" ht="29.25" thickBot="1">
      <c r="B50" s="3"/>
      <c r="C50" s="15" t="s">
        <v>90</v>
      </c>
      <c r="D50" s="15" t="s">
        <v>90</v>
      </c>
      <c r="E50" s="15" t="s">
        <v>90</v>
      </c>
      <c r="F50" s="21"/>
      <c r="G50" s="22" t="s">
        <v>91</v>
      </c>
      <c r="H50" s="21" t="s">
        <v>81</v>
      </c>
      <c r="I50" s="66">
        <v>6</v>
      </c>
      <c r="J50" s="25">
        <v>15643</v>
      </c>
      <c r="K50" s="19">
        <f t="shared" si="3"/>
        <v>93858</v>
      </c>
      <c r="L50" s="4"/>
      <c r="O50" s="196"/>
      <c r="P50" s="197"/>
      <c r="Q50" s="198"/>
      <c r="S50" s="196"/>
      <c r="X50" s="199"/>
    </row>
    <row r="51" spans="2:24" ht="15" thickBot="1">
      <c r="B51" s="3"/>
      <c r="C51" s="12"/>
      <c r="D51" s="13"/>
      <c r="E51" s="13"/>
      <c r="F51" s="13"/>
      <c r="G51" s="55" t="s">
        <v>92</v>
      </c>
      <c r="H51" s="13"/>
      <c r="I51" s="13"/>
      <c r="J51" s="13"/>
      <c r="K51" s="63">
        <f>+SUM(K45:K50)</f>
        <v>5711703</v>
      </c>
      <c r="L51" s="4"/>
      <c r="O51" s="196"/>
      <c r="P51" s="197"/>
      <c r="Q51" s="198"/>
      <c r="S51" s="196"/>
      <c r="X51" s="199"/>
    </row>
    <row r="52" spans="2:24" ht="15" thickBot="1">
      <c r="B52" s="3"/>
      <c r="C52" s="12">
        <v>5</v>
      </c>
      <c r="D52" s="13" t="s">
        <v>93</v>
      </c>
      <c r="E52" s="13"/>
      <c r="F52" s="13"/>
      <c r="G52" s="55"/>
      <c r="H52" s="13"/>
      <c r="I52" s="55"/>
      <c r="J52" s="55"/>
      <c r="K52" s="14"/>
      <c r="L52" s="4"/>
      <c r="O52" s="196"/>
      <c r="P52" s="197"/>
      <c r="Q52" s="198"/>
      <c r="S52" s="196"/>
      <c r="X52" s="199"/>
    </row>
    <row r="53" spans="2:24">
      <c r="B53" s="3"/>
      <c r="C53" s="15" t="s">
        <v>94</v>
      </c>
      <c r="D53" s="15" t="s">
        <v>94</v>
      </c>
      <c r="E53" s="15" t="s">
        <v>94</v>
      </c>
      <c r="F53" s="21"/>
      <c r="G53" s="22" t="s">
        <v>95</v>
      </c>
      <c r="H53" s="21" t="s">
        <v>26</v>
      </c>
      <c r="I53" s="17">
        <v>8</v>
      </c>
      <c r="J53" s="25">
        <v>247053.99999999997</v>
      </c>
      <c r="K53" s="19">
        <f t="shared" ref="K53:K54" si="4">+J53*I53</f>
        <v>1976431.9999999998</v>
      </c>
      <c r="L53" s="4"/>
      <c r="O53" s="196"/>
      <c r="P53" s="197"/>
      <c r="Q53" s="198"/>
      <c r="S53" s="196"/>
      <c r="X53" s="199"/>
    </row>
    <row r="54" spans="2:24" ht="15" thickBot="1">
      <c r="B54" s="3"/>
      <c r="C54" s="15" t="s">
        <v>96</v>
      </c>
      <c r="D54" s="15" t="s">
        <v>96</v>
      </c>
      <c r="E54" s="15" t="s">
        <v>96</v>
      </c>
      <c r="F54" s="21"/>
      <c r="G54" s="22" t="s">
        <v>97</v>
      </c>
      <c r="H54" s="21" t="s">
        <v>26</v>
      </c>
      <c r="I54" s="17">
        <v>3</v>
      </c>
      <c r="J54" s="25">
        <v>109085</v>
      </c>
      <c r="K54" s="19">
        <f t="shared" si="4"/>
        <v>327255</v>
      </c>
      <c r="L54" s="4"/>
      <c r="O54" s="196"/>
      <c r="P54" s="197"/>
      <c r="Q54" s="198"/>
      <c r="S54" s="196"/>
      <c r="X54" s="199"/>
    </row>
    <row r="55" spans="2:24" ht="15" thickBot="1">
      <c r="B55" s="3"/>
      <c r="C55" s="12"/>
      <c r="D55" s="13"/>
      <c r="E55" s="13"/>
      <c r="F55" s="13"/>
      <c r="G55" s="55" t="s">
        <v>98</v>
      </c>
      <c r="H55" s="13"/>
      <c r="I55" s="13"/>
      <c r="J55" s="13"/>
      <c r="K55" s="63">
        <f>+SUM(K53:K54)</f>
        <v>2303687</v>
      </c>
      <c r="L55" s="4"/>
      <c r="O55" s="196"/>
      <c r="P55" s="197"/>
      <c r="Q55" s="198"/>
      <c r="S55" s="196"/>
      <c r="X55" s="199"/>
    </row>
    <row r="56" spans="2:24" ht="15" thickBot="1">
      <c r="B56" s="3"/>
      <c r="C56" s="12">
        <v>6</v>
      </c>
      <c r="D56" s="13" t="s">
        <v>99</v>
      </c>
      <c r="E56" s="13"/>
      <c r="F56" s="13"/>
      <c r="G56" s="55"/>
      <c r="H56" s="13"/>
      <c r="I56" s="55"/>
      <c r="J56" s="55"/>
      <c r="K56" s="14"/>
      <c r="L56" s="4"/>
      <c r="O56" s="196"/>
      <c r="P56" s="197"/>
      <c r="Q56" s="198"/>
      <c r="S56" s="196"/>
      <c r="X56" s="199"/>
    </row>
    <row r="57" spans="2:24">
      <c r="B57" s="3"/>
      <c r="C57" s="15" t="s">
        <v>100</v>
      </c>
      <c r="D57" s="15" t="s">
        <v>100</v>
      </c>
      <c r="E57" s="15" t="s">
        <v>100</v>
      </c>
      <c r="F57" s="21"/>
      <c r="G57" s="22" t="s">
        <v>101</v>
      </c>
      <c r="H57" s="21" t="s">
        <v>19</v>
      </c>
      <c r="I57" s="17">
        <v>144.19999999999999</v>
      </c>
      <c r="J57" s="25">
        <v>60365</v>
      </c>
      <c r="K57" s="19">
        <f t="shared" ref="K57:K60" si="5">+J57*I57</f>
        <v>8704633</v>
      </c>
      <c r="L57" s="4"/>
      <c r="O57" s="196"/>
      <c r="P57" s="197"/>
      <c r="Q57" s="198"/>
      <c r="S57" s="196"/>
      <c r="X57" s="199"/>
    </row>
    <row r="58" spans="2:24" ht="30" customHeight="1">
      <c r="B58" s="3"/>
      <c r="C58" s="15" t="s">
        <v>102</v>
      </c>
      <c r="D58" s="15" t="s">
        <v>102</v>
      </c>
      <c r="E58" s="15" t="s">
        <v>102</v>
      </c>
      <c r="F58" s="21"/>
      <c r="G58" s="22" t="s">
        <v>103</v>
      </c>
      <c r="H58" s="21" t="s">
        <v>19</v>
      </c>
      <c r="I58" s="17">
        <v>20</v>
      </c>
      <c r="J58" s="25">
        <v>199043.00000000003</v>
      </c>
      <c r="K58" s="19">
        <f t="shared" si="5"/>
        <v>3980860.0000000005</v>
      </c>
      <c r="L58" s="4"/>
      <c r="O58" s="196"/>
      <c r="P58" s="197"/>
      <c r="Q58" s="198"/>
      <c r="S58" s="196"/>
      <c r="X58" s="199"/>
    </row>
    <row r="59" spans="2:24" ht="30" customHeight="1">
      <c r="B59" s="3"/>
      <c r="C59" s="15" t="s">
        <v>104</v>
      </c>
      <c r="D59" s="15" t="s">
        <v>104</v>
      </c>
      <c r="E59" s="15" t="s">
        <v>104</v>
      </c>
      <c r="F59" s="21"/>
      <c r="G59" s="22" t="s">
        <v>105</v>
      </c>
      <c r="H59" s="21" t="s">
        <v>19</v>
      </c>
      <c r="I59" s="59">
        <v>57.469053902964014</v>
      </c>
      <c r="J59" s="25">
        <v>86877.000000000029</v>
      </c>
      <c r="K59" s="19">
        <f t="shared" si="5"/>
        <v>4992738.995927806</v>
      </c>
      <c r="L59" s="4"/>
      <c r="O59" s="196"/>
      <c r="P59" s="197"/>
      <c r="Q59" s="198"/>
      <c r="S59" s="196"/>
      <c r="X59" s="199"/>
    </row>
    <row r="60" spans="2:24" ht="15" thickBot="1">
      <c r="B60" s="3"/>
      <c r="C60" s="15" t="s">
        <v>106</v>
      </c>
      <c r="D60" s="15" t="s">
        <v>106</v>
      </c>
      <c r="E60" s="15" t="s">
        <v>106</v>
      </c>
      <c r="F60" s="21"/>
      <c r="G60" s="22" t="s">
        <v>107</v>
      </c>
      <c r="H60" s="21" t="s">
        <v>26</v>
      </c>
      <c r="I60" s="17">
        <v>75</v>
      </c>
      <c r="J60" s="25">
        <v>132076</v>
      </c>
      <c r="K60" s="19">
        <f t="shared" si="5"/>
        <v>9905700</v>
      </c>
      <c r="L60" s="4"/>
      <c r="O60" s="196"/>
      <c r="P60" s="197"/>
      <c r="Q60" s="198"/>
      <c r="S60" s="196"/>
      <c r="X60" s="199"/>
    </row>
    <row r="61" spans="2:24" ht="15" thickBot="1">
      <c r="B61" s="3"/>
      <c r="C61" s="12"/>
      <c r="D61" s="13"/>
      <c r="E61" s="13"/>
      <c r="F61" s="13"/>
      <c r="G61" s="55" t="s">
        <v>108</v>
      </c>
      <c r="H61" s="13"/>
      <c r="I61" s="13"/>
      <c r="J61" s="13"/>
      <c r="K61" s="63">
        <f>+SUM(K57:K60)</f>
        <v>27583931.995927807</v>
      </c>
      <c r="L61" s="4"/>
      <c r="O61" s="196"/>
      <c r="P61" s="197"/>
      <c r="Q61" s="198"/>
      <c r="S61" s="196"/>
      <c r="X61" s="199"/>
    </row>
    <row r="62" spans="2:24" ht="15" thickBot="1">
      <c r="B62" s="3"/>
      <c r="C62" s="12">
        <v>7</v>
      </c>
      <c r="D62" s="13" t="s">
        <v>109</v>
      </c>
      <c r="E62" s="13"/>
      <c r="F62" s="13"/>
      <c r="G62" s="55"/>
      <c r="H62" s="55"/>
      <c r="I62" s="55"/>
      <c r="J62" s="55"/>
      <c r="K62" s="14"/>
      <c r="L62" s="4"/>
      <c r="O62" s="196"/>
      <c r="P62" s="197"/>
      <c r="Q62" s="198"/>
      <c r="S62" s="196"/>
      <c r="X62" s="199"/>
    </row>
    <row r="63" spans="2:24" ht="71.25">
      <c r="B63" s="3"/>
      <c r="C63" s="15" t="s">
        <v>110</v>
      </c>
      <c r="D63" s="15" t="s">
        <v>110</v>
      </c>
      <c r="E63" s="15" t="s">
        <v>110</v>
      </c>
      <c r="F63" s="21"/>
      <c r="G63" s="22" t="s">
        <v>111</v>
      </c>
      <c r="H63" s="188" t="s">
        <v>26</v>
      </c>
      <c r="I63" s="58">
        <v>62</v>
      </c>
      <c r="J63" s="25">
        <v>128332.99999999997</v>
      </c>
      <c r="K63" s="19">
        <f t="shared" ref="K63:K71" si="6">+J63*I63</f>
        <v>7956645.9999999981</v>
      </c>
      <c r="L63" s="4"/>
      <c r="O63" s="196"/>
      <c r="P63" s="197"/>
      <c r="Q63" s="198"/>
      <c r="S63" s="196"/>
      <c r="X63" s="199"/>
    </row>
    <row r="64" spans="2:24" ht="42.75">
      <c r="B64" s="3"/>
      <c r="C64" s="15" t="s">
        <v>112</v>
      </c>
      <c r="D64" s="15" t="s">
        <v>112</v>
      </c>
      <c r="E64" s="15" t="s">
        <v>112</v>
      </c>
      <c r="F64" s="21"/>
      <c r="G64" s="22" t="s">
        <v>113</v>
      </c>
      <c r="H64" s="188" t="s">
        <v>26</v>
      </c>
      <c r="I64" s="58">
        <v>300</v>
      </c>
      <c r="J64" s="25">
        <v>11421</v>
      </c>
      <c r="K64" s="19">
        <f t="shared" si="6"/>
        <v>3426300</v>
      </c>
      <c r="L64" s="4"/>
      <c r="O64" s="196"/>
      <c r="P64" s="197"/>
      <c r="Q64" s="198"/>
      <c r="S64" s="196"/>
      <c r="X64" s="199"/>
    </row>
    <row r="65" spans="2:24" ht="71.25">
      <c r="B65" s="3"/>
      <c r="C65" s="15" t="s">
        <v>114</v>
      </c>
      <c r="D65" s="15" t="s">
        <v>114</v>
      </c>
      <c r="E65" s="15" t="s">
        <v>114</v>
      </c>
      <c r="F65" s="21"/>
      <c r="G65" s="22" t="s">
        <v>115</v>
      </c>
      <c r="H65" s="188" t="s">
        <v>26</v>
      </c>
      <c r="I65" s="58">
        <v>75</v>
      </c>
      <c r="J65" s="25">
        <v>95159.999999999985</v>
      </c>
      <c r="K65" s="19">
        <f t="shared" si="6"/>
        <v>7136999.9999999991</v>
      </c>
      <c r="L65" s="4"/>
      <c r="O65" s="196"/>
      <c r="P65" s="197"/>
      <c r="Q65" s="198"/>
      <c r="S65" s="196"/>
      <c r="X65" s="199"/>
    </row>
    <row r="66" spans="2:24" ht="42.75">
      <c r="B66" s="3"/>
      <c r="C66" s="15" t="s">
        <v>116</v>
      </c>
      <c r="D66" s="15" t="s">
        <v>116</v>
      </c>
      <c r="E66" s="15" t="s">
        <v>116</v>
      </c>
      <c r="F66" s="21"/>
      <c r="G66" s="22" t="s">
        <v>117</v>
      </c>
      <c r="H66" s="188" t="s">
        <v>72</v>
      </c>
      <c r="I66" s="58">
        <v>187.5</v>
      </c>
      <c r="J66" s="25">
        <v>80308</v>
      </c>
      <c r="K66" s="19">
        <f t="shared" si="6"/>
        <v>15057750</v>
      </c>
      <c r="L66" s="4"/>
      <c r="O66" s="196"/>
      <c r="P66" s="197"/>
      <c r="Q66" s="198"/>
      <c r="S66" s="196"/>
      <c r="X66" s="199"/>
    </row>
    <row r="67" spans="2:24" ht="30" customHeight="1">
      <c r="B67" s="3"/>
      <c r="C67" s="15" t="s">
        <v>118</v>
      </c>
      <c r="D67" s="15" t="s">
        <v>118</v>
      </c>
      <c r="E67" s="15" t="s">
        <v>118</v>
      </c>
      <c r="F67" s="21"/>
      <c r="G67" s="22" t="s">
        <v>119</v>
      </c>
      <c r="H67" s="188" t="s">
        <v>120</v>
      </c>
      <c r="I67" s="58">
        <v>2100</v>
      </c>
      <c r="J67" s="25">
        <v>23645</v>
      </c>
      <c r="K67" s="19">
        <f t="shared" si="6"/>
        <v>49654500</v>
      </c>
      <c r="L67" s="4"/>
      <c r="O67" s="196"/>
      <c r="P67" s="197"/>
      <c r="Q67" s="198"/>
      <c r="S67" s="196"/>
      <c r="X67" s="199"/>
    </row>
    <row r="68" spans="2:24" ht="71.25">
      <c r="B68" s="3"/>
      <c r="C68" s="15" t="s">
        <v>121</v>
      </c>
      <c r="D68" s="15" t="s">
        <v>121</v>
      </c>
      <c r="E68" s="15" t="s">
        <v>121</v>
      </c>
      <c r="F68" s="21"/>
      <c r="G68" s="22" t="s">
        <v>122</v>
      </c>
      <c r="H68" s="189" t="s">
        <v>123</v>
      </c>
      <c r="I68" s="58">
        <v>3502</v>
      </c>
      <c r="J68" s="25">
        <v>56780</v>
      </c>
      <c r="K68" s="19">
        <f t="shared" si="6"/>
        <v>198843560</v>
      </c>
      <c r="L68" s="4"/>
      <c r="O68" s="196"/>
      <c r="P68" s="197"/>
      <c r="Q68" s="198"/>
      <c r="S68" s="196"/>
      <c r="X68" s="199"/>
    </row>
    <row r="69" spans="2:24" ht="30" customHeight="1">
      <c r="B69" s="3"/>
      <c r="C69" s="15" t="s">
        <v>124</v>
      </c>
      <c r="D69" s="15" t="s">
        <v>124</v>
      </c>
      <c r="E69" s="15" t="s">
        <v>124</v>
      </c>
      <c r="F69" s="21"/>
      <c r="G69" s="22" t="s">
        <v>125</v>
      </c>
      <c r="H69" s="189" t="s">
        <v>41</v>
      </c>
      <c r="I69" s="58">
        <v>50</v>
      </c>
      <c r="J69" s="25">
        <v>265047.99999999994</v>
      </c>
      <c r="K69" s="19">
        <f t="shared" si="6"/>
        <v>13252399.999999996</v>
      </c>
      <c r="L69" s="4"/>
      <c r="O69" s="196"/>
      <c r="P69" s="197"/>
      <c r="Q69" s="198"/>
      <c r="S69" s="196"/>
      <c r="X69" s="199"/>
    </row>
    <row r="70" spans="2:24" ht="30" customHeight="1">
      <c r="B70" s="3"/>
      <c r="C70" s="15" t="s">
        <v>126</v>
      </c>
      <c r="D70" s="15" t="s">
        <v>126</v>
      </c>
      <c r="E70" s="15" t="s">
        <v>126</v>
      </c>
      <c r="F70" s="21"/>
      <c r="G70" s="22" t="s">
        <v>127</v>
      </c>
      <c r="H70" s="189" t="s">
        <v>41</v>
      </c>
      <c r="I70" s="58">
        <v>2.88</v>
      </c>
      <c r="J70" s="25">
        <v>409999.99999999988</v>
      </c>
      <c r="K70" s="19">
        <f t="shared" si="6"/>
        <v>1180799.9999999995</v>
      </c>
      <c r="L70" s="4"/>
      <c r="O70" s="196"/>
      <c r="P70" s="197"/>
      <c r="Q70" s="198"/>
      <c r="S70" s="196"/>
      <c r="X70" s="199"/>
    </row>
    <row r="71" spans="2:24" ht="30" customHeight="1" thickBot="1">
      <c r="B71" s="3"/>
      <c r="C71" s="15" t="s">
        <v>128</v>
      </c>
      <c r="D71" s="15" t="s">
        <v>128</v>
      </c>
      <c r="E71" s="15" t="s">
        <v>128</v>
      </c>
      <c r="F71" s="20"/>
      <c r="G71" s="22" t="s">
        <v>129</v>
      </c>
      <c r="H71" s="189" t="s">
        <v>41</v>
      </c>
      <c r="I71" s="58">
        <v>12.6</v>
      </c>
      <c r="J71" s="25">
        <v>656000</v>
      </c>
      <c r="K71" s="19">
        <f t="shared" si="6"/>
        <v>8265600</v>
      </c>
      <c r="L71" s="4"/>
      <c r="O71" s="196"/>
      <c r="P71" s="197"/>
      <c r="Q71" s="198"/>
      <c r="S71" s="196"/>
      <c r="X71" s="199"/>
    </row>
    <row r="72" spans="2:24" ht="15" thickBot="1">
      <c r="B72" s="3"/>
      <c r="C72" s="12"/>
      <c r="D72" s="13"/>
      <c r="E72" s="13"/>
      <c r="F72" s="13"/>
      <c r="G72" s="55" t="s">
        <v>130</v>
      </c>
      <c r="H72" s="60"/>
      <c r="I72" s="13"/>
      <c r="J72" s="13"/>
      <c r="K72" s="63">
        <f>+SUM(K63:K71)</f>
        <v>304774556</v>
      </c>
      <c r="L72" s="4"/>
      <c r="O72" s="196"/>
      <c r="P72" s="197"/>
      <c r="Q72" s="198"/>
      <c r="S72" s="196"/>
      <c r="X72" s="199"/>
    </row>
    <row r="73" spans="2:24" ht="15" thickBot="1">
      <c r="B73" s="3"/>
      <c r="C73" s="12">
        <v>8</v>
      </c>
      <c r="D73" s="13" t="s">
        <v>131</v>
      </c>
      <c r="E73" s="13"/>
      <c r="F73" s="13"/>
      <c r="G73" s="55"/>
      <c r="H73" s="13"/>
      <c r="I73" s="55"/>
      <c r="J73" s="55"/>
      <c r="K73" s="14"/>
      <c r="L73" s="4"/>
      <c r="O73" s="196"/>
      <c r="P73" s="197"/>
      <c r="Q73" s="198"/>
      <c r="S73" s="196"/>
      <c r="X73" s="199"/>
    </row>
    <row r="74" spans="2:24" ht="85.5">
      <c r="B74" s="3"/>
      <c r="C74" s="15" t="s">
        <v>132</v>
      </c>
      <c r="D74" s="15" t="s">
        <v>132</v>
      </c>
      <c r="E74" s="15" t="s">
        <v>132</v>
      </c>
      <c r="F74" s="21"/>
      <c r="G74" s="22" t="s">
        <v>133</v>
      </c>
      <c r="H74" s="21" t="s">
        <v>46</v>
      </c>
      <c r="I74" s="58">
        <v>20</v>
      </c>
      <c r="J74" s="18">
        <v>973424</v>
      </c>
      <c r="K74" s="19">
        <f t="shared" ref="K74:K75" si="7">+J74*I74</f>
        <v>19468480</v>
      </c>
      <c r="L74" s="4"/>
      <c r="O74" s="196"/>
      <c r="P74" s="197"/>
      <c r="Q74" s="198"/>
      <c r="S74" s="196"/>
      <c r="X74" s="199"/>
    </row>
    <row r="75" spans="2:24" ht="86.25" thickBot="1">
      <c r="B75" s="3"/>
      <c r="C75" s="15" t="s">
        <v>134</v>
      </c>
      <c r="D75" s="15" t="s">
        <v>134</v>
      </c>
      <c r="E75" s="15" t="s">
        <v>134</v>
      </c>
      <c r="F75" s="21"/>
      <c r="G75" s="22" t="s">
        <v>135</v>
      </c>
      <c r="H75" s="21" t="s">
        <v>46</v>
      </c>
      <c r="I75" s="58">
        <v>20</v>
      </c>
      <c r="J75" s="18">
        <v>1628194</v>
      </c>
      <c r="K75" s="19">
        <f t="shared" si="7"/>
        <v>32563880</v>
      </c>
      <c r="L75" s="4"/>
      <c r="O75" s="196"/>
      <c r="P75" s="197"/>
      <c r="Q75" s="198"/>
      <c r="S75" s="196"/>
      <c r="X75" s="199"/>
    </row>
    <row r="76" spans="2:24" ht="15" thickBot="1">
      <c r="B76" s="3"/>
      <c r="C76" s="12"/>
      <c r="D76" s="13"/>
      <c r="E76" s="13"/>
      <c r="F76" s="13"/>
      <c r="G76" s="55" t="s">
        <v>136</v>
      </c>
      <c r="H76" s="13"/>
      <c r="I76" s="13"/>
      <c r="J76" s="13"/>
      <c r="K76" s="63">
        <f>+SUM(K74:K75)</f>
        <v>52032360</v>
      </c>
      <c r="L76" s="4"/>
      <c r="O76" s="196"/>
      <c r="P76" s="197"/>
      <c r="Q76" s="198"/>
      <c r="S76" s="196"/>
      <c r="X76" s="199"/>
    </row>
    <row r="77" spans="2:24" ht="15" thickBot="1">
      <c r="B77" s="3"/>
      <c r="C77" s="12">
        <v>9</v>
      </c>
      <c r="D77" s="13" t="s">
        <v>137</v>
      </c>
      <c r="E77" s="13"/>
      <c r="F77" s="13"/>
      <c r="G77" s="55"/>
      <c r="H77" s="13"/>
      <c r="I77" s="55"/>
      <c r="J77" s="55"/>
      <c r="K77" s="14"/>
      <c r="L77" s="4"/>
      <c r="O77" s="196"/>
      <c r="P77" s="197"/>
      <c r="Q77" s="198"/>
      <c r="S77" s="196"/>
      <c r="X77" s="199"/>
    </row>
    <row r="78" spans="2:24" ht="30" customHeight="1">
      <c r="B78" s="3"/>
      <c r="C78" s="15" t="s">
        <v>138</v>
      </c>
      <c r="D78" s="15" t="s">
        <v>138</v>
      </c>
      <c r="E78" s="15" t="s">
        <v>138</v>
      </c>
      <c r="F78" s="21"/>
      <c r="G78" s="22" t="s">
        <v>139</v>
      </c>
      <c r="H78" s="21" t="s">
        <v>26</v>
      </c>
      <c r="I78" s="17">
        <v>55</v>
      </c>
      <c r="J78" s="18">
        <v>20876.000000000004</v>
      </c>
      <c r="K78" s="19">
        <f t="shared" ref="K78:K84" si="8">+J78*I78</f>
        <v>1148180.0000000002</v>
      </c>
      <c r="L78" s="4"/>
      <c r="O78" s="196"/>
      <c r="P78" s="197"/>
      <c r="Q78" s="198"/>
      <c r="S78" s="196"/>
      <c r="X78" s="199"/>
    </row>
    <row r="79" spans="2:24" ht="30" customHeight="1">
      <c r="B79" s="3"/>
      <c r="C79" s="15" t="s">
        <v>140</v>
      </c>
      <c r="D79" s="15" t="s">
        <v>140</v>
      </c>
      <c r="E79" s="15" t="s">
        <v>140</v>
      </c>
      <c r="F79" s="21"/>
      <c r="G79" s="22" t="s">
        <v>141</v>
      </c>
      <c r="H79" s="21" t="s">
        <v>19</v>
      </c>
      <c r="I79" s="17">
        <v>83</v>
      </c>
      <c r="J79" s="18">
        <v>94616</v>
      </c>
      <c r="K79" s="19">
        <f t="shared" si="8"/>
        <v>7853128</v>
      </c>
      <c r="L79" s="4"/>
      <c r="O79" s="196"/>
      <c r="P79" s="197"/>
      <c r="Q79" s="198"/>
      <c r="S79" s="196"/>
      <c r="X79" s="199"/>
    </row>
    <row r="80" spans="2:24" ht="30" customHeight="1">
      <c r="B80" s="3"/>
      <c r="C80" s="15"/>
      <c r="D80" s="15" t="s">
        <v>140</v>
      </c>
      <c r="E80" s="15" t="s">
        <v>140</v>
      </c>
      <c r="F80" s="21"/>
      <c r="G80" s="22" t="s">
        <v>142</v>
      </c>
      <c r="H80" s="21" t="s">
        <v>19</v>
      </c>
      <c r="I80" s="206">
        <v>80.412720800000002</v>
      </c>
      <c r="J80" s="18">
        <v>94616</v>
      </c>
      <c r="K80" s="19">
        <f t="shared" ref="K80" si="9">+J80*I80</f>
        <v>7608329.9912128001</v>
      </c>
      <c r="L80" s="4"/>
      <c r="O80" s="196"/>
      <c r="P80" s="197"/>
      <c r="Q80" s="198"/>
      <c r="S80" s="196"/>
      <c r="X80" s="199"/>
    </row>
    <row r="81" spans="2:24" ht="30" customHeight="1">
      <c r="B81" s="3"/>
      <c r="C81" s="15" t="s">
        <v>143</v>
      </c>
      <c r="D81" s="15" t="s">
        <v>143</v>
      </c>
      <c r="E81" s="15" t="s">
        <v>143</v>
      </c>
      <c r="F81" s="21"/>
      <c r="G81" s="22" t="s">
        <v>144</v>
      </c>
      <c r="H81" s="21" t="s">
        <v>19</v>
      </c>
      <c r="I81" s="17">
        <v>240</v>
      </c>
      <c r="J81" s="18">
        <v>25753</v>
      </c>
      <c r="K81" s="19">
        <f t="shared" si="8"/>
        <v>6180720</v>
      </c>
      <c r="L81" s="4"/>
      <c r="O81" s="196"/>
      <c r="P81" s="197"/>
      <c r="Q81" s="198"/>
      <c r="S81" s="196"/>
      <c r="X81" s="199"/>
    </row>
    <row r="82" spans="2:24" ht="30" customHeight="1">
      <c r="B82" s="3"/>
      <c r="C82" s="15" t="s">
        <v>145</v>
      </c>
      <c r="D82" s="15" t="s">
        <v>145</v>
      </c>
      <c r="E82" s="15" t="s">
        <v>145</v>
      </c>
      <c r="F82" s="21"/>
      <c r="G82" s="22" t="s">
        <v>146</v>
      </c>
      <c r="H82" s="21" t="s">
        <v>26</v>
      </c>
      <c r="I82" s="17">
        <v>10</v>
      </c>
      <c r="J82" s="18">
        <v>10491</v>
      </c>
      <c r="K82" s="19">
        <f t="shared" si="8"/>
        <v>104910</v>
      </c>
      <c r="L82" s="4"/>
      <c r="O82" s="196"/>
      <c r="P82" s="197"/>
      <c r="Q82" s="198"/>
      <c r="S82" s="196"/>
      <c r="X82" s="199"/>
    </row>
    <row r="83" spans="2:24" ht="30" customHeight="1">
      <c r="B83" s="3"/>
      <c r="C83" s="15" t="s">
        <v>147</v>
      </c>
      <c r="D83" s="15" t="s">
        <v>147</v>
      </c>
      <c r="E83" s="15" t="s">
        <v>147</v>
      </c>
      <c r="F83" s="21"/>
      <c r="G83" s="22" t="s">
        <v>148</v>
      </c>
      <c r="H83" s="21" t="s">
        <v>72</v>
      </c>
      <c r="I83" s="17">
        <v>57</v>
      </c>
      <c r="J83" s="18">
        <v>118970.00000000001</v>
      </c>
      <c r="K83" s="19">
        <f t="shared" si="8"/>
        <v>6781290.0000000009</v>
      </c>
      <c r="L83" s="4"/>
      <c r="O83" s="196"/>
      <c r="P83" s="197"/>
      <c r="Q83" s="198"/>
      <c r="S83" s="196"/>
      <c r="X83" s="199"/>
    </row>
    <row r="84" spans="2:24" ht="72" thickBot="1">
      <c r="B84" s="3"/>
      <c r="C84" s="15" t="s">
        <v>149</v>
      </c>
      <c r="D84" s="15" t="s">
        <v>149</v>
      </c>
      <c r="E84" s="15" t="s">
        <v>149</v>
      </c>
      <c r="F84" s="21"/>
      <c r="G84" s="22" t="s">
        <v>150</v>
      </c>
      <c r="H84" s="21" t="s">
        <v>19</v>
      </c>
      <c r="I84" s="17">
        <v>228</v>
      </c>
      <c r="J84" s="18">
        <v>108574.00000000003</v>
      </c>
      <c r="K84" s="19">
        <f t="shared" si="8"/>
        <v>24754872.000000007</v>
      </c>
      <c r="L84" s="4"/>
      <c r="O84" s="196"/>
      <c r="P84" s="197"/>
      <c r="Q84" s="198"/>
      <c r="S84" s="196"/>
      <c r="X84" s="199"/>
    </row>
    <row r="85" spans="2:24" ht="15" thickBot="1">
      <c r="B85" s="3"/>
      <c r="C85" s="12"/>
      <c r="D85" s="13"/>
      <c r="E85" s="13"/>
      <c r="F85" s="13"/>
      <c r="G85" s="55" t="s">
        <v>151</v>
      </c>
      <c r="H85" s="13"/>
      <c r="I85" s="13"/>
      <c r="J85" s="13"/>
      <c r="K85" s="63">
        <f>+SUM(K78:K84)</f>
        <v>54431429.991212808</v>
      </c>
      <c r="L85" s="4"/>
      <c r="O85" s="196"/>
      <c r="P85" s="197"/>
      <c r="Q85" s="198"/>
      <c r="S85" s="196"/>
      <c r="X85" s="199"/>
    </row>
    <row r="86" spans="2:24" ht="15" thickBot="1">
      <c r="B86" s="3"/>
      <c r="C86" s="12">
        <v>10</v>
      </c>
      <c r="D86" s="13" t="s">
        <v>152</v>
      </c>
      <c r="E86" s="13"/>
      <c r="F86" s="13"/>
      <c r="G86" s="55"/>
      <c r="H86" s="13"/>
      <c r="I86" s="55"/>
      <c r="J86" s="55"/>
      <c r="K86" s="14"/>
      <c r="L86" s="4"/>
      <c r="O86" s="196"/>
      <c r="P86" s="197"/>
      <c r="Q86" s="198"/>
      <c r="S86" s="196"/>
      <c r="X86" s="199"/>
    </row>
    <row r="87" spans="2:24" ht="30" customHeight="1">
      <c r="B87" s="3"/>
      <c r="C87" s="15" t="s">
        <v>153</v>
      </c>
      <c r="D87" s="15" t="s">
        <v>153</v>
      </c>
      <c r="E87" s="15" t="s">
        <v>153</v>
      </c>
      <c r="F87" s="21"/>
      <c r="G87" s="22" t="s">
        <v>154</v>
      </c>
      <c r="H87" s="21" t="s">
        <v>19</v>
      </c>
      <c r="I87" s="17">
        <v>513</v>
      </c>
      <c r="J87" s="18">
        <v>36599.000000000007</v>
      </c>
      <c r="K87" s="19">
        <f t="shared" ref="K87:K90" si="10">+J87*I87</f>
        <v>18775287.000000004</v>
      </c>
      <c r="L87" s="4"/>
      <c r="O87" s="196"/>
      <c r="P87" s="197"/>
      <c r="Q87" s="198"/>
      <c r="S87" s="196"/>
      <c r="X87" s="199"/>
    </row>
    <row r="88" spans="2:24" ht="30" customHeight="1">
      <c r="B88" s="3"/>
      <c r="C88" s="15" t="s">
        <v>155</v>
      </c>
      <c r="D88" s="15" t="s">
        <v>155</v>
      </c>
      <c r="E88" s="15" t="s">
        <v>155</v>
      </c>
      <c r="F88" s="21"/>
      <c r="G88" s="22" t="s">
        <v>156</v>
      </c>
      <c r="H88" s="21" t="s">
        <v>19</v>
      </c>
      <c r="I88" s="17">
        <v>120</v>
      </c>
      <c r="J88" s="18">
        <v>19107.000000000004</v>
      </c>
      <c r="K88" s="19">
        <f t="shared" si="10"/>
        <v>2292840.0000000005</v>
      </c>
      <c r="L88" s="4"/>
      <c r="O88" s="196"/>
      <c r="P88" s="197"/>
      <c r="Q88" s="198"/>
      <c r="S88" s="196"/>
      <c r="X88" s="199"/>
    </row>
    <row r="89" spans="2:24" ht="30" customHeight="1">
      <c r="B89" s="3"/>
      <c r="C89" s="15" t="s">
        <v>157</v>
      </c>
      <c r="D89" s="15" t="s">
        <v>157</v>
      </c>
      <c r="E89" s="15" t="s">
        <v>157</v>
      </c>
      <c r="F89" s="21"/>
      <c r="G89" s="22" t="s">
        <v>158</v>
      </c>
      <c r="H89" s="21" t="s">
        <v>19</v>
      </c>
      <c r="I89" s="17">
        <v>780</v>
      </c>
      <c r="J89" s="18">
        <v>74109.000000000015</v>
      </c>
      <c r="K89" s="19">
        <f t="shared" si="10"/>
        <v>57805020.000000015</v>
      </c>
      <c r="L89" s="4"/>
      <c r="O89" s="196"/>
      <c r="P89" s="197"/>
      <c r="Q89" s="198"/>
      <c r="S89" s="196"/>
      <c r="X89" s="199"/>
    </row>
    <row r="90" spans="2:24" ht="30" customHeight="1" thickBot="1">
      <c r="B90" s="3"/>
      <c r="C90" s="15" t="s">
        <v>159</v>
      </c>
      <c r="D90" s="15" t="s">
        <v>159</v>
      </c>
      <c r="E90" s="15" t="s">
        <v>159</v>
      </c>
      <c r="F90" s="21"/>
      <c r="G90" s="22" t="s">
        <v>160</v>
      </c>
      <c r="H90" s="21" t="s">
        <v>19</v>
      </c>
      <c r="I90" s="17">
        <v>585</v>
      </c>
      <c r="J90" s="18">
        <v>22961.000000000004</v>
      </c>
      <c r="K90" s="19">
        <f t="shared" si="10"/>
        <v>13432185.000000002</v>
      </c>
      <c r="L90" s="4"/>
      <c r="O90" s="196"/>
      <c r="P90" s="197"/>
      <c r="Q90" s="198"/>
      <c r="S90" s="196"/>
      <c r="X90" s="199"/>
    </row>
    <row r="91" spans="2:24" ht="15" thickBot="1">
      <c r="B91" s="3"/>
      <c r="C91" s="12"/>
      <c r="D91" s="13"/>
      <c r="E91" s="13"/>
      <c r="F91" s="13"/>
      <c r="G91" s="55" t="s">
        <v>161</v>
      </c>
      <c r="H91" s="13"/>
      <c r="I91" s="13"/>
      <c r="J91" s="13"/>
      <c r="K91" s="63">
        <f>+SUM(K87:K90)</f>
        <v>92305332.000000015</v>
      </c>
      <c r="L91" s="4"/>
      <c r="O91" s="196"/>
      <c r="P91" s="197"/>
      <c r="Q91" s="198"/>
      <c r="S91" s="196"/>
      <c r="X91" s="199"/>
    </row>
    <row r="92" spans="2:24" ht="15" thickBot="1">
      <c r="B92" s="3"/>
      <c r="C92" s="12">
        <v>11</v>
      </c>
      <c r="D92" s="13" t="s">
        <v>162</v>
      </c>
      <c r="E92" s="13"/>
      <c r="F92" s="13"/>
      <c r="G92" s="55"/>
      <c r="H92" s="13"/>
      <c r="I92" s="55"/>
      <c r="J92" s="55"/>
      <c r="K92" s="14"/>
      <c r="L92" s="4"/>
      <c r="O92" s="196"/>
      <c r="P92" s="197"/>
      <c r="Q92" s="198"/>
      <c r="S92" s="196"/>
      <c r="X92" s="199"/>
    </row>
    <row r="93" spans="2:24" ht="57.6" customHeight="1">
      <c r="B93" s="3"/>
      <c r="C93" s="15" t="s">
        <v>163</v>
      </c>
      <c r="D93" s="15" t="s">
        <v>163</v>
      </c>
      <c r="E93" s="15" t="s">
        <v>163</v>
      </c>
      <c r="F93" s="21"/>
      <c r="G93" s="22" t="s">
        <v>164</v>
      </c>
      <c r="H93" s="21" t="s">
        <v>19</v>
      </c>
      <c r="I93" s="17">
        <v>32</v>
      </c>
      <c r="J93" s="18">
        <v>179878.00000000003</v>
      </c>
      <c r="K93" s="19">
        <f t="shared" ref="K93:K95" si="11">+J93*I93</f>
        <v>5756096.0000000009</v>
      </c>
      <c r="L93" s="4"/>
      <c r="O93" s="196"/>
      <c r="P93" s="197"/>
      <c r="Q93" s="198"/>
      <c r="S93" s="196"/>
      <c r="X93" s="199"/>
    </row>
    <row r="94" spans="2:24" ht="132" customHeight="1">
      <c r="B94" s="3"/>
      <c r="C94" s="15" t="s">
        <v>165</v>
      </c>
      <c r="D94" s="15" t="s">
        <v>165</v>
      </c>
      <c r="E94" s="15" t="s">
        <v>165</v>
      </c>
      <c r="F94" s="21"/>
      <c r="G94" s="22" t="s">
        <v>166</v>
      </c>
      <c r="H94" s="21" t="s">
        <v>19</v>
      </c>
      <c r="I94" s="17">
        <v>188</v>
      </c>
      <c r="J94" s="18">
        <v>327566</v>
      </c>
      <c r="K94" s="19">
        <f t="shared" si="11"/>
        <v>61582408</v>
      </c>
      <c r="L94" s="4"/>
      <c r="O94" s="196"/>
      <c r="P94" s="197"/>
      <c r="Q94" s="198"/>
      <c r="S94" s="196"/>
      <c r="X94" s="199"/>
    </row>
    <row r="95" spans="2:24" ht="30" customHeight="1" thickBot="1">
      <c r="B95" s="3"/>
      <c r="C95" s="15" t="s">
        <v>167</v>
      </c>
      <c r="D95" s="15" t="s">
        <v>167</v>
      </c>
      <c r="E95" s="15" t="s">
        <v>167</v>
      </c>
      <c r="F95" s="21"/>
      <c r="G95" s="22" t="s">
        <v>168</v>
      </c>
      <c r="H95" s="21" t="s">
        <v>19</v>
      </c>
      <c r="I95" s="17">
        <v>77</v>
      </c>
      <c r="J95" s="18">
        <v>441540.00000000006</v>
      </c>
      <c r="K95" s="19">
        <f t="shared" si="11"/>
        <v>33998580.000000007</v>
      </c>
      <c r="L95" s="4"/>
      <c r="O95" s="196"/>
      <c r="P95" s="197"/>
      <c r="Q95" s="198"/>
      <c r="S95" s="196"/>
      <c r="X95" s="199"/>
    </row>
    <row r="96" spans="2:24" ht="15" thickBot="1">
      <c r="B96" s="3"/>
      <c r="C96" s="12"/>
      <c r="D96" s="13"/>
      <c r="E96" s="13"/>
      <c r="F96" s="13"/>
      <c r="G96" s="55" t="s">
        <v>169</v>
      </c>
      <c r="H96" s="13"/>
      <c r="I96" s="13"/>
      <c r="J96" s="13"/>
      <c r="K96" s="63">
        <f>+SUM(K93:K95)</f>
        <v>101337084</v>
      </c>
      <c r="L96" s="4"/>
      <c r="O96" s="196"/>
      <c r="P96" s="197"/>
      <c r="Q96" s="198"/>
      <c r="S96" s="196"/>
      <c r="X96" s="199"/>
    </row>
    <row r="97" spans="2:24" ht="15" thickBot="1">
      <c r="B97" s="3"/>
      <c r="C97" s="12">
        <v>12</v>
      </c>
      <c r="D97" s="13" t="s">
        <v>170</v>
      </c>
      <c r="E97" s="13"/>
      <c r="F97" s="13"/>
      <c r="G97" s="55"/>
      <c r="H97" s="13"/>
      <c r="I97" s="55"/>
      <c r="J97" s="55"/>
      <c r="K97" s="14"/>
      <c r="L97" s="4"/>
      <c r="O97" s="196"/>
      <c r="P97" s="197"/>
      <c r="Q97" s="198"/>
      <c r="S97" s="196"/>
      <c r="X97" s="199"/>
    </row>
    <row r="98" spans="2:24" ht="30" customHeight="1">
      <c r="B98" s="3"/>
      <c r="C98" s="15" t="s">
        <v>171</v>
      </c>
      <c r="D98" s="15" t="s">
        <v>171</v>
      </c>
      <c r="E98" s="15" t="s">
        <v>171</v>
      </c>
      <c r="F98" s="21"/>
      <c r="G98" s="22" t="s">
        <v>172</v>
      </c>
      <c r="H98" s="21" t="s">
        <v>19</v>
      </c>
      <c r="I98" s="66">
        <v>1191</v>
      </c>
      <c r="J98" s="18">
        <v>5258</v>
      </c>
      <c r="K98" s="19">
        <f>+J98*I98</f>
        <v>6262278</v>
      </c>
      <c r="L98" s="4"/>
      <c r="O98" s="196"/>
      <c r="P98" s="197"/>
      <c r="Q98" s="198"/>
      <c r="S98" s="196"/>
      <c r="X98" s="199"/>
    </row>
    <row r="99" spans="2:24" ht="30" customHeight="1" thickBot="1">
      <c r="B99" s="3"/>
      <c r="C99" s="15" t="s">
        <v>173</v>
      </c>
      <c r="D99" s="15" t="s">
        <v>173</v>
      </c>
      <c r="E99" s="15" t="s">
        <v>173</v>
      </c>
      <c r="F99" s="21"/>
      <c r="G99" s="22" t="s">
        <v>174</v>
      </c>
      <c r="H99" s="21" t="s">
        <v>53</v>
      </c>
      <c r="I99" s="66">
        <v>81</v>
      </c>
      <c r="J99" s="18">
        <v>33262</v>
      </c>
      <c r="K99" s="19">
        <f>+J99*I99</f>
        <v>2694222</v>
      </c>
      <c r="L99" s="4"/>
      <c r="O99" s="196"/>
      <c r="P99" s="197"/>
      <c r="Q99" s="198"/>
      <c r="S99" s="196"/>
      <c r="X99" s="199"/>
    </row>
    <row r="100" spans="2:24" ht="15" thickBot="1">
      <c r="B100" s="3"/>
      <c r="C100" s="12"/>
      <c r="D100" s="13"/>
      <c r="E100" s="13"/>
      <c r="F100" s="13"/>
      <c r="G100" s="55" t="s">
        <v>175</v>
      </c>
      <c r="H100" s="13"/>
      <c r="I100" s="60"/>
      <c r="J100" s="13"/>
      <c r="K100" s="63">
        <f>+K98+K99</f>
        <v>8956500</v>
      </c>
      <c r="L100" s="4"/>
      <c r="S100" s="196"/>
      <c r="X100" s="199"/>
    </row>
    <row r="101" spans="2:24" s="26" customFormat="1" ht="30" customHeight="1" thickBot="1">
      <c r="B101" s="27"/>
      <c r="C101" s="242" t="s">
        <v>176</v>
      </c>
      <c r="D101" s="243"/>
      <c r="E101" s="243"/>
      <c r="F101" s="243"/>
      <c r="G101" s="243"/>
      <c r="H101" s="243"/>
      <c r="I101" s="243"/>
      <c r="J101" s="244"/>
      <c r="K101" s="69">
        <f>+K100+K96+K91+K85+K76+K72+K61+K55+K51+K43+K32+K28</f>
        <v>785269087.28048956</v>
      </c>
      <c r="L101" s="29"/>
      <c r="P101" s="200"/>
      <c r="Q101" s="200"/>
      <c r="S101" s="196"/>
      <c r="T101" s="193"/>
      <c r="U101" s="193"/>
      <c r="V101" s="193"/>
      <c r="W101" s="193"/>
      <c r="X101" s="199"/>
    </row>
    <row r="102" spans="2:24" s="26" customFormat="1" ht="15" thickBot="1">
      <c r="B102" s="27"/>
      <c r="C102" s="30"/>
      <c r="D102" s="30"/>
      <c r="E102" s="30"/>
      <c r="F102" s="30"/>
      <c r="G102" s="30"/>
      <c r="H102" s="30"/>
      <c r="I102" s="30"/>
      <c r="J102" s="30"/>
      <c r="K102" s="31"/>
      <c r="L102" s="29"/>
      <c r="T102" s="193"/>
      <c r="U102" s="193"/>
      <c r="V102" s="193"/>
      <c r="W102" s="201"/>
      <c r="X102" s="202"/>
    </row>
    <row r="103" spans="2:24" s="26" customFormat="1" ht="30" customHeight="1">
      <c r="B103" s="27"/>
      <c r="C103" s="32"/>
      <c r="D103" s="33"/>
      <c r="E103" s="32"/>
      <c r="F103" s="32"/>
      <c r="G103" s="260" t="s">
        <v>177</v>
      </c>
      <c r="H103" s="261"/>
      <c r="I103" s="261"/>
      <c r="J103" s="261"/>
      <c r="K103" s="71">
        <f>+ROUND((K101/(1+$K$117))*$K$116*0.19,0)</f>
        <v>4730912</v>
      </c>
      <c r="L103" s="29"/>
      <c r="T103" s="193"/>
      <c r="U103" s="193"/>
      <c r="V103" s="193"/>
      <c r="W103" s="193"/>
    </row>
    <row r="104" spans="2:24" s="26" customFormat="1" ht="30" customHeight="1" thickBot="1">
      <c r="B104" s="27"/>
      <c r="C104" s="32"/>
      <c r="D104" s="33"/>
      <c r="E104" s="32"/>
      <c r="F104" s="32"/>
      <c r="G104" s="220" t="s">
        <v>178</v>
      </c>
      <c r="H104" s="221"/>
      <c r="I104" s="221"/>
      <c r="J104" s="221"/>
      <c r="K104" s="34">
        <f>+K101+K103</f>
        <v>789999999.28048956</v>
      </c>
      <c r="L104" s="29"/>
      <c r="T104" s="193"/>
      <c r="U104" s="193"/>
      <c r="V104" s="193"/>
      <c r="W104" s="193"/>
    </row>
    <row r="105" spans="2:24" s="26" customFormat="1" ht="30" customHeight="1" thickBot="1">
      <c r="B105" s="27"/>
      <c r="C105" s="32"/>
      <c r="D105" s="33"/>
      <c r="E105" s="32"/>
      <c r="F105" s="32"/>
      <c r="G105" s="176" t="s">
        <v>179</v>
      </c>
      <c r="H105" s="177"/>
      <c r="I105" s="178"/>
      <c r="J105" s="179"/>
      <c r="K105" s="28">
        <f>+K104</f>
        <v>789999999.28048956</v>
      </c>
      <c r="L105" s="29"/>
      <c r="O105" s="203"/>
      <c r="T105" s="193"/>
      <c r="U105" s="193"/>
      <c r="V105" s="193"/>
      <c r="W105" s="193"/>
    </row>
    <row r="106" spans="2:24" s="26" customFormat="1" ht="30" customHeight="1" thickBot="1">
      <c r="B106" s="27"/>
      <c r="C106" s="32"/>
      <c r="D106" s="214" t="s">
        <v>180</v>
      </c>
      <c r="E106" s="215"/>
      <c r="F106" s="215"/>
      <c r="G106" s="215"/>
      <c r="H106" s="180" t="s">
        <v>181</v>
      </c>
      <c r="I106" s="181" t="s">
        <v>182</v>
      </c>
      <c r="J106" s="182" t="s">
        <v>183</v>
      </c>
      <c r="K106" s="175"/>
      <c r="L106" s="29"/>
      <c r="O106" s="203"/>
      <c r="T106" s="193"/>
      <c r="U106" s="193"/>
      <c r="V106" s="193"/>
      <c r="W106" s="193"/>
    </row>
    <row r="107" spans="2:24" s="26" customFormat="1" ht="30" customHeight="1" thickBot="1">
      <c r="B107" s="27"/>
      <c r="C107" s="32"/>
      <c r="D107" s="216" t="s">
        <v>184</v>
      </c>
      <c r="E107" s="216"/>
      <c r="F107" s="216"/>
      <c r="G107" s="217"/>
      <c r="H107" s="184">
        <f>+K100+K28+K32+K55+K91</f>
        <v>200936124.72077399</v>
      </c>
      <c r="I107" s="185">
        <f>+ROUND((H107/(1+$K$117))*$K$116*0.19,0)</f>
        <v>1210555</v>
      </c>
      <c r="J107" s="183">
        <f>+I107+H107</f>
        <v>202146679.72077399</v>
      </c>
      <c r="K107" s="175"/>
      <c r="L107" s="29"/>
      <c r="O107" s="203"/>
      <c r="P107" s="204"/>
      <c r="Q107" s="204"/>
      <c r="R107" s="204"/>
      <c r="S107" s="204"/>
      <c r="T107" s="204"/>
      <c r="U107" s="193"/>
      <c r="V107" s="193"/>
      <c r="W107" s="193"/>
    </row>
    <row r="108" spans="2:24" s="26" customFormat="1" ht="30" customHeight="1" thickBot="1">
      <c r="B108" s="27"/>
      <c r="C108" s="32"/>
      <c r="D108" s="218" t="s">
        <v>185</v>
      </c>
      <c r="E108" s="218"/>
      <c r="F108" s="218"/>
      <c r="G108" s="219"/>
      <c r="H108" s="184">
        <f>+K43+K51+K61+K72+K78+K79+K81+K82+K83+K84+K96</f>
        <v>524692272.56850272</v>
      </c>
      <c r="I108" s="185">
        <f>+ROUND((H108/(1+$K$117))*$K$116*0.19,0)</f>
        <v>3161047</v>
      </c>
      <c r="J108" s="183">
        <f>+I108+H108</f>
        <v>527853319.56850272</v>
      </c>
      <c r="K108" s="175"/>
      <c r="L108" s="29"/>
      <c r="O108" s="203"/>
      <c r="P108" s="204"/>
      <c r="Q108" s="204"/>
      <c r="R108" s="204"/>
      <c r="S108" s="204"/>
      <c r="T108" s="204"/>
      <c r="U108" s="193"/>
      <c r="V108" s="193"/>
      <c r="W108" s="193"/>
    </row>
    <row r="109" spans="2:24" s="26" customFormat="1" ht="30" customHeight="1" thickBot="1">
      <c r="B109" s="27"/>
      <c r="C109" s="32"/>
      <c r="D109" s="218" t="s">
        <v>186</v>
      </c>
      <c r="E109" s="218"/>
      <c r="F109" s="218"/>
      <c r="G109" s="219"/>
      <c r="H109" s="184">
        <f>+K76+K80</f>
        <v>59640689.9912128</v>
      </c>
      <c r="I109" s="185">
        <f>+ROUND((H109/(1+$K$117))*$K$116*0.19,0)</f>
        <v>359310</v>
      </c>
      <c r="J109" s="183">
        <f>+I109+H109</f>
        <v>59999999.9912128</v>
      </c>
      <c r="K109" s="175"/>
      <c r="L109" s="29"/>
      <c r="O109" s="203"/>
      <c r="P109" s="204"/>
      <c r="Q109" s="204"/>
      <c r="R109" s="204"/>
      <c r="S109" s="204"/>
      <c r="T109" s="204"/>
      <c r="U109" s="193"/>
      <c r="V109" s="193"/>
      <c r="W109" s="193"/>
    </row>
    <row r="110" spans="2:24" s="26" customFormat="1" ht="30" customHeight="1" thickBot="1">
      <c r="B110" s="27"/>
      <c r="C110" s="32"/>
      <c r="D110" s="33"/>
      <c r="E110" s="32"/>
      <c r="F110" s="32"/>
      <c r="G110" s="174"/>
      <c r="H110" s="186">
        <f>SUM(H107:H109)</f>
        <v>785269087.28048956</v>
      </c>
      <c r="I110" s="187">
        <f>SUM(I107:I109)</f>
        <v>4730912</v>
      </c>
      <c r="J110" s="183">
        <f>SUM(J107:J109)</f>
        <v>789999999.28048956</v>
      </c>
      <c r="K110" s="175"/>
      <c r="L110" s="29"/>
      <c r="O110" s="203"/>
      <c r="P110" s="205"/>
      <c r="Q110" s="205"/>
      <c r="R110" s="205"/>
      <c r="S110" s="205"/>
      <c r="T110" s="193"/>
      <c r="U110" s="193"/>
      <c r="V110" s="193"/>
      <c r="W110" s="193"/>
    </row>
    <row r="111" spans="2:24" s="26" customFormat="1" ht="15" thickBot="1">
      <c r="B111" s="27"/>
      <c r="C111" s="32"/>
      <c r="D111" s="33"/>
      <c r="E111" s="33"/>
      <c r="F111" s="33"/>
      <c r="G111" s="32"/>
      <c r="H111" s="32"/>
      <c r="I111" s="37"/>
      <c r="J111" s="38"/>
      <c r="K111" s="39"/>
      <c r="L111" s="29"/>
      <c r="T111" s="193"/>
      <c r="U111" s="193"/>
      <c r="V111" s="193"/>
      <c r="W111" s="193"/>
    </row>
    <row r="112" spans="2:24" s="26" customFormat="1">
      <c r="B112" s="27"/>
      <c r="C112" s="40"/>
      <c r="D112" s="249"/>
      <c r="E112" s="249"/>
      <c r="F112" s="249"/>
      <c r="G112" s="249"/>
      <c r="H112" s="249"/>
      <c r="I112" s="249"/>
      <c r="J112" s="249"/>
      <c r="K112" s="250"/>
      <c r="L112" s="41"/>
      <c r="T112" s="193"/>
      <c r="U112" s="193"/>
      <c r="V112" s="193"/>
      <c r="W112" s="193"/>
    </row>
    <row r="113" spans="2:23" s="26" customFormat="1" ht="46.5" customHeight="1">
      <c r="B113" s="27"/>
      <c r="C113" s="237" t="s">
        <v>187</v>
      </c>
      <c r="D113" s="238"/>
      <c r="E113" s="238"/>
      <c r="F113" s="238"/>
      <c r="G113" s="238"/>
      <c r="H113" s="245" t="s">
        <v>9</v>
      </c>
      <c r="I113" s="246"/>
      <c r="J113" s="246"/>
      <c r="K113" s="42" t="s">
        <v>188</v>
      </c>
      <c r="L113" s="43"/>
      <c r="T113" s="193"/>
      <c r="U113" s="193"/>
      <c r="V113" s="193"/>
      <c r="W113" s="193"/>
    </row>
    <row r="114" spans="2:23" s="26" customFormat="1" ht="32.25" customHeight="1">
      <c r="B114" s="27"/>
      <c r="C114" s="237" t="s">
        <v>189</v>
      </c>
      <c r="D114" s="238"/>
      <c r="E114" s="238"/>
      <c r="F114" s="238"/>
      <c r="G114" s="238"/>
      <c r="H114" s="247" t="s">
        <v>190</v>
      </c>
      <c r="I114" s="248"/>
      <c r="J114" s="44" t="s">
        <v>191</v>
      </c>
      <c r="K114" s="70">
        <v>0.21149999999999999</v>
      </c>
      <c r="L114" s="43"/>
      <c r="T114" s="193"/>
      <c r="U114" s="193"/>
      <c r="V114" s="193"/>
      <c r="W114" s="193"/>
    </row>
    <row r="115" spans="2:23" s="26" customFormat="1" ht="30" customHeight="1">
      <c r="B115" s="27"/>
      <c r="C115" s="237" t="s">
        <v>192</v>
      </c>
      <c r="D115" s="238"/>
      <c r="E115" s="238"/>
      <c r="F115" s="238"/>
      <c r="G115" s="238"/>
      <c r="H115" s="265" t="s">
        <v>193</v>
      </c>
      <c r="I115" s="266"/>
      <c r="J115" s="44" t="s">
        <v>194</v>
      </c>
      <c r="K115" s="45">
        <v>0.01</v>
      </c>
      <c r="L115" s="43"/>
      <c r="T115" s="193"/>
      <c r="U115" s="193"/>
      <c r="V115" s="193"/>
      <c r="W115" s="193"/>
    </row>
    <row r="116" spans="2:23" s="26" customFormat="1" ht="110.25" customHeight="1">
      <c r="B116" s="27"/>
      <c r="C116" s="300" t="s">
        <v>195</v>
      </c>
      <c r="D116" s="269"/>
      <c r="E116" s="269"/>
      <c r="F116" s="269"/>
      <c r="G116" s="269"/>
      <c r="H116" s="267" t="s">
        <v>196</v>
      </c>
      <c r="I116" s="248"/>
      <c r="J116" s="44" t="s">
        <v>197</v>
      </c>
      <c r="K116" s="45">
        <v>0.04</v>
      </c>
      <c r="L116" s="29"/>
      <c r="T116" s="193"/>
      <c r="U116" s="193"/>
      <c r="V116" s="193"/>
      <c r="W116" s="193"/>
    </row>
    <row r="117" spans="2:23" ht="57" customHeight="1">
      <c r="B117" s="3"/>
      <c r="C117" s="268" t="s">
        <v>198</v>
      </c>
      <c r="D117" s="269"/>
      <c r="E117" s="269"/>
      <c r="F117" s="269"/>
      <c r="G117" s="269"/>
      <c r="H117" s="248" t="s">
        <v>199</v>
      </c>
      <c r="I117" s="248"/>
      <c r="J117" s="44" t="s">
        <v>200</v>
      </c>
      <c r="K117" s="70">
        <f>+K116+K115+K114</f>
        <v>0.26150000000000001</v>
      </c>
      <c r="L117" s="4"/>
    </row>
    <row r="118" spans="2:23" ht="42.75" customHeight="1">
      <c r="B118" s="3"/>
      <c r="C118" s="268" t="s">
        <v>201</v>
      </c>
      <c r="D118" s="269"/>
      <c r="E118" s="269"/>
      <c r="F118" s="269"/>
      <c r="G118" s="269"/>
      <c r="H118" s="190"/>
      <c r="I118" s="190"/>
      <c r="J118" s="191"/>
      <c r="K118" s="192"/>
      <c r="L118" s="4"/>
    </row>
    <row r="119" spans="2:23" ht="34.5" customHeight="1" thickBot="1">
      <c r="B119" s="3"/>
      <c r="C119" s="212" t="s">
        <v>202</v>
      </c>
      <c r="D119" s="213"/>
      <c r="E119" s="213"/>
      <c r="F119" s="213"/>
      <c r="G119" s="213"/>
      <c r="H119" s="262"/>
      <c r="I119" s="263"/>
      <c r="J119" s="263"/>
      <c r="K119" s="264"/>
      <c r="L119" s="4"/>
    </row>
    <row r="120" spans="2:23" ht="15" customHeight="1" thickBot="1">
      <c r="B120" s="46"/>
      <c r="C120" s="47"/>
      <c r="D120" s="47"/>
      <c r="E120" s="48"/>
      <c r="F120" s="47"/>
      <c r="G120" s="49"/>
      <c r="H120" s="47"/>
      <c r="I120" s="47"/>
      <c r="J120" s="47"/>
      <c r="K120" s="47"/>
      <c r="L120" s="50"/>
    </row>
    <row r="121" spans="2:23" ht="15" thickTop="1"/>
  </sheetData>
  <mergeCells count="37">
    <mergeCell ref="H119:K119"/>
    <mergeCell ref="C115:G115"/>
    <mergeCell ref="H115:I115"/>
    <mergeCell ref="H116:I116"/>
    <mergeCell ref="H117:I117"/>
    <mergeCell ref="C116:G116"/>
    <mergeCell ref="C117:G117"/>
    <mergeCell ref="C118:G118"/>
    <mergeCell ref="H113:J113"/>
    <mergeCell ref="H114:I114"/>
    <mergeCell ref="D112:K112"/>
    <mergeCell ref="I11:I12"/>
    <mergeCell ref="J11:J12"/>
    <mergeCell ref="K11:K12"/>
    <mergeCell ref="D11:D12"/>
    <mergeCell ref="G11:G12"/>
    <mergeCell ref="H11:H12"/>
    <mergeCell ref="E11:F11"/>
    <mergeCell ref="G103:J103"/>
    <mergeCell ref="G104:J104"/>
    <mergeCell ref="C7:K8"/>
    <mergeCell ref="C9:K9"/>
    <mergeCell ref="B1:G1"/>
    <mergeCell ref="B2:E2"/>
    <mergeCell ref="B4:L4"/>
    <mergeCell ref="C5:K5"/>
    <mergeCell ref="C6:K6"/>
    <mergeCell ref="C10:K10"/>
    <mergeCell ref="C101:J101"/>
    <mergeCell ref="C11:C12"/>
    <mergeCell ref="C119:G119"/>
    <mergeCell ref="D106:G106"/>
    <mergeCell ref="D107:G107"/>
    <mergeCell ref="D108:G108"/>
    <mergeCell ref="D109:G109"/>
    <mergeCell ref="C114:G114"/>
    <mergeCell ref="C113:G113"/>
  </mergeCells>
  <phoneticPr fontId="51" type="noConversion"/>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B1:L122"/>
  <sheetViews>
    <sheetView showGridLines="0" tabSelected="1" view="pageBreakPreview" topLeftCell="A113" zoomScale="51" zoomScaleNormal="100" zoomScaleSheetLayoutView="70" zoomScalePageLayoutView="145" workbookViewId="0">
      <selection activeCell="H108" sqref="H108"/>
    </sheetView>
  </sheetViews>
  <sheetFormatPr defaultColWidth="11.42578125" defaultRowHeight="14.25"/>
  <cols>
    <col min="1" max="2" width="2.85546875" style="1" customWidth="1"/>
    <col min="3" max="3" width="11.140625" style="1" customWidth="1"/>
    <col min="4" max="4" width="22.42578125" style="1" customWidth="1"/>
    <col min="5" max="5" width="16.140625" style="5" customWidth="1"/>
    <col min="6" max="6" width="21.5703125" style="1" customWidth="1"/>
    <col min="7" max="7" width="73.28515625" style="1" customWidth="1"/>
    <col min="8" max="8" width="11.85546875" style="1" bestFit="1" customWidth="1"/>
    <col min="9" max="9" width="31.42578125" style="1" customWidth="1"/>
    <col min="10" max="10" width="23.85546875" style="1" customWidth="1"/>
    <col min="11" max="11" width="30" style="1" customWidth="1"/>
    <col min="12" max="13" width="2.85546875" style="1" customWidth="1"/>
    <col min="14" max="16384" width="11.42578125" style="1"/>
  </cols>
  <sheetData>
    <row r="1" spans="2:12">
      <c r="B1" s="228" t="s">
        <v>0</v>
      </c>
      <c r="C1" s="228"/>
      <c r="D1" s="228"/>
      <c r="E1" s="228"/>
      <c r="F1" s="228"/>
      <c r="G1" s="228"/>
    </row>
    <row r="2" spans="2:12">
      <c r="B2" s="228" t="s">
        <v>1</v>
      </c>
      <c r="C2" s="228"/>
      <c r="D2" s="228"/>
      <c r="E2" s="228"/>
    </row>
    <row r="3" spans="2:12" ht="15" thickBot="1">
      <c r="C3" s="6"/>
      <c r="D3" s="7"/>
      <c r="E3" s="6"/>
      <c r="F3" s="7"/>
    </row>
    <row r="4" spans="2:12" ht="15.75" thickTop="1" thickBot="1">
      <c r="B4" s="229"/>
      <c r="C4" s="230"/>
      <c r="D4" s="230"/>
      <c r="E4" s="230"/>
      <c r="F4" s="230"/>
      <c r="G4" s="230"/>
      <c r="H4" s="230"/>
      <c r="I4" s="230"/>
      <c r="J4" s="230"/>
      <c r="K4" s="230"/>
      <c r="L4" s="231"/>
    </row>
    <row r="5" spans="2:12" ht="31.5" customHeight="1">
      <c r="B5" s="3"/>
      <c r="C5" s="270" t="s">
        <v>2</v>
      </c>
      <c r="D5" s="271"/>
      <c r="E5" s="271"/>
      <c r="F5" s="271"/>
      <c r="G5" s="271"/>
      <c r="H5" s="271"/>
      <c r="I5" s="271"/>
      <c r="J5" s="271"/>
      <c r="K5" s="272"/>
      <c r="L5" s="4"/>
    </row>
    <row r="6" spans="2:12">
      <c r="B6" s="3"/>
      <c r="C6" s="274" t="s">
        <v>203</v>
      </c>
      <c r="D6" s="275"/>
      <c r="E6" s="275"/>
      <c r="F6" s="275"/>
      <c r="G6" s="275"/>
      <c r="H6" s="275"/>
      <c r="I6" s="275"/>
      <c r="J6" s="275"/>
      <c r="K6" s="276"/>
      <c r="L6" s="4"/>
    </row>
    <row r="7" spans="2:12" s="2" customFormat="1">
      <c r="B7" s="51"/>
      <c r="C7" s="277" t="s">
        <v>204</v>
      </c>
      <c r="D7" s="277"/>
      <c r="E7" s="277"/>
      <c r="F7" s="277"/>
      <c r="G7" s="277"/>
      <c r="H7" s="277"/>
      <c r="I7" s="277"/>
      <c r="J7" s="277"/>
      <c r="K7" s="277"/>
      <c r="L7" s="10"/>
    </row>
    <row r="8" spans="2:12" ht="105.75" customHeight="1">
      <c r="B8" s="3"/>
      <c r="C8" s="277"/>
      <c r="D8" s="277"/>
      <c r="E8" s="277"/>
      <c r="F8" s="277"/>
      <c r="G8" s="277"/>
      <c r="H8" s="277"/>
      <c r="I8" s="277"/>
      <c r="J8" s="277"/>
      <c r="K8" s="277"/>
      <c r="L8" s="4"/>
    </row>
    <row r="9" spans="2:12" ht="34.5" customHeight="1">
      <c r="B9" s="3"/>
      <c r="C9" s="278" t="s">
        <v>205</v>
      </c>
      <c r="D9" s="226"/>
      <c r="E9" s="226"/>
      <c r="F9" s="226"/>
      <c r="G9" s="226"/>
      <c r="H9" s="226"/>
      <c r="I9" s="226"/>
      <c r="J9" s="226"/>
      <c r="K9" s="279"/>
      <c r="L9" s="4"/>
    </row>
    <row r="10" spans="2:12" ht="30" customHeight="1" thickBot="1">
      <c r="B10" s="3"/>
      <c r="C10" s="239"/>
      <c r="D10" s="240"/>
      <c r="E10" s="240"/>
      <c r="F10" s="240"/>
      <c r="G10" s="240"/>
      <c r="H10" s="240"/>
      <c r="I10" s="240"/>
      <c r="J10" s="240"/>
      <c r="K10" s="241"/>
      <c r="L10" s="4"/>
    </row>
    <row r="11" spans="2:12" ht="30" customHeight="1">
      <c r="B11" s="3"/>
      <c r="C11" s="257" t="s">
        <v>6</v>
      </c>
      <c r="D11" s="251" t="s">
        <v>7</v>
      </c>
      <c r="E11" s="259" t="s">
        <v>8</v>
      </c>
      <c r="F11" s="259"/>
      <c r="G11" s="257" t="s">
        <v>9</v>
      </c>
      <c r="H11" s="251" t="s">
        <v>10</v>
      </c>
      <c r="I11" s="251" t="s">
        <v>11</v>
      </c>
      <c r="J11" s="253" t="s">
        <v>12</v>
      </c>
      <c r="K11" s="255" t="s">
        <v>13</v>
      </c>
      <c r="L11" s="4"/>
    </row>
    <row r="12" spans="2:12" ht="30" customHeight="1" thickBot="1">
      <c r="B12" s="3"/>
      <c r="C12" s="258"/>
      <c r="D12" s="252"/>
      <c r="E12" s="11" t="s">
        <v>14</v>
      </c>
      <c r="F12" s="11" t="s">
        <v>15</v>
      </c>
      <c r="G12" s="258"/>
      <c r="H12" s="252"/>
      <c r="I12" s="252"/>
      <c r="J12" s="254"/>
      <c r="K12" s="256"/>
      <c r="L12" s="4"/>
    </row>
    <row r="13" spans="2:12" ht="30" customHeight="1" thickBot="1">
      <c r="B13" s="3"/>
      <c r="C13" s="12">
        <v>1</v>
      </c>
      <c r="D13" s="13" t="s">
        <v>16</v>
      </c>
      <c r="E13" s="13"/>
      <c r="F13" s="13"/>
      <c r="G13" s="55"/>
      <c r="H13" s="13"/>
      <c r="I13" s="13"/>
      <c r="J13" s="55"/>
      <c r="K13" s="14"/>
      <c r="L13" s="4"/>
    </row>
    <row r="14" spans="2:12" ht="30" customHeight="1">
      <c r="B14" s="3"/>
      <c r="C14" s="15" t="s">
        <v>17</v>
      </c>
      <c r="D14" s="15" t="s">
        <v>17</v>
      </c>
      <c r="E14" s="15" t="s">
        <v>17</v>
      </c>
      <c r="F14" s="16"/>
      <c r="G14" s="56" t="s">
        <v>18</v>
      </c>
      <c r="H14" s="16" t="s">
        <v>19</v>
      </c>
      <c r="I14" s="59">
        <f>+'PRESUPUESTO OFICIAL (Entidad)'!I14</f>
        <v>119.94873378628354</v>
      </c>
      <c r="J14" s="61"/>
      <c r="K14" s="19">
        <f>+J14*I14</f>
        <v>0</v>
      </c>
      <c r="L14" s="4"/>
    </row>
    <row r="15" spans="2:12" ht="30" customHeight="1">
      <c r="B15" s="3"/>
      <c r="C15" s="15" t="s">
        <v>20</v>
      </c>
      <c r="D15" s="15" t="s">
        <v>20</v>
      </c>
      <c r="E15" s="15" t="s">
        <v>20</v>
      </c>
      <c r="F15" s="16"/>
      <c r="G15" s="57" t="s">
        <v>21</v>
      </c>
      <c r="H15" s="16" t="s">
        <v>19</v>
      </c>
      <c r="I15" s="17">
        <f>+'PRESUPUESTO OFICIAL (Entidad)'!I15</f>
        <v>73</v>
      </c>
      <c r="J15" s="62"/>
      <c r="K15" s="19">
        <f t="shared" ref="K15:K27" si="0">+J15*I15</f>
        <v>0</v>
      </c>
      <c r="L15" s="4"/>
    </row>
    <row r="16" spans="2:12" ht="30" customHeight="1">
      <c r="B16" s="3"/>
      <c r="C16" s="15" t="s">
        <v>22</v>
      </c>
      <c r="D16" s="15" t="s">
        <v>22</v>
      </c>
      <c r="E16" s="15" t="s">
        <v>22</v>
      </c>
      <c r="F16" s="16"/>
      <c r="G16" s="57" t="s">
        <v>23</v>
      </c>
      <c r="H16" s="16" t="s">
        <v>19</v>
      </c>
      <c r="I16" s="17">
        <f>+'PRESUPUESTO OFICIAL (Entidad)'!I16</f>
        <v>378</v>
      </c>
      <c r="J16" s="62"/>
      <c r="K16" s="19">
        <f t="shared" si="0"/>
        <v>0</v>
      </c>
      <c r="L16" s="4"/>
    </row>
    <row r="17" spans="2:12" ht="30" customHeight="1">
      <c r="B17" s="3"/>
      <c r="C17" s="15" t="s">
        <v>24</v>
      </c>
      <c r="D17" s="15" t="s">
        <v>24</v>
      </c>
      <c r="E17" s="15" t="s">
        <v>24</v>
      </c>
      <c r="F17" s="16"/>
      <c r="G17" s="57" t="s">
        <v>25</v>
      </c>
      <c r="H17" s="16" t="s">
        <v>26</v>
      </c>
      <c r="I17" s="17">
        <f>+'PRESUPUESTO OFICIAL (Entidad)'!I17</f>
        <v>5</v>
      </c>
      <c r="J17" s="62"/>
      <c r="K17" s="19">
        <f t="shared" si="0"/>
        <v>0</v>
      </c>
      <c r="L17" s="4"/>
    </row>
    <row r="18" spans="2:12" ht="30" customHeight="1">
      <c r="B18" s="3"/>
      <c r="C18" s="15" t="s">
        <v>27</v>
      </c>
      <c r="D18" s="15" t="s">
        <v>27</v>
      </c>
      <c r="E18" s="15" t="s">
        <v>27</v>
      </c>
      <c r="F18" s="16"/>
      <c r="G18" s="57" t="s">
        <v>28</v>
      </c>
      <c r="H18" s="16" t="s">
        <v>19</v>
      </c>
      <c r="I18" s="17">
        <f>+'PRESUPUESTO OFICIAL (Entidad)'!I18</f>
        <v>35</v>
      </c>
      <c r="J18" s="62"/>
      <c r="K18" s="19">
        <f t="shared" si="0"/>
        <v>0</v>
      </c>
      <c r="L18" s="4"/>
    </row>
    <row r="19" spans="2:12" ht="30" customHeight="1">
      <c r="B19" s="3"/>
      <c r="C19" s="15" t="s">
        <v>29</v>
      </c>
      <c r="D19" s="15" t="s">
        <v>29</v>
      </c>
      <c r="E19" s="15" t="s">
        <v>29</v>
      </c>
      <c r="F19" s="16"/>
      <c r="G19" s="57" t="s">
        <v>30</v>
      </c>
      <c r="H19" s="16" t="s">
        <v>26</v>
      </c>
      <c r="I19" s="17">
        <f>+'PRESUPUESTO OFICIAL (Entidad)'!I19</f>
        <v>15</v>
      </c>
      <c r="J19" s="62"/>
      <c r="K19" s="19">
        <f t="shared" si="0"/>
        <v>0</v>
      </c>
      <c r="L19" s="4"/>
    </row>
    <row r="20" spans="2:12" ht="30" customHeight="1">
      <c r="B20" s="3"/>
      <c r="C20" s="15" t="s">
        <v>31</v>
      </c>
      <c r="D20" s="15" t="s">
        <v>31</v>
      </c>
      <c r="E20" s="15" t="s">
        <v>31</v>
      </c>
      <c r="F20" s="16"/>
      <c r="G20" s="57" t="s">
        <v>32</v>
      </c>
      <c r="H20" s="16" t="s">
        <v>19</v>
      </c>
      <c r="I20" s="17">
        <f>+'PRESUPUESTO OFICIAL (Entidad)'!I20</f>
        <v>114</v>
      </c>
      <c r="J20" s="62"/>
      <c r="K20" s="19">
        <f t="shared" si="0"/>
        <v>0</v>
      </c>
      <c r="L20" s="4"/>
    </row>
    <row r="21" spans="2:12" ht="58.9" customHeight="1">
      <c r="B21" s="3"/>
      <c r="C21" s="15" t="s">
        <v>33</v>
      </c>
      <c r="D21" s="15" t="s">
        <v>33</v>
      </c>
      <c r="E21" s="15" t="s">
        <v>33</v>
      </c>
      <c r="F21" s="16"/>
      <c r="G21" s="57" t="s">
        <v>34</v>
      </c>
      <c r="H21" s="16" t="s">
        <v>19</v>
      </c>
      <c r="I21" s="59">
        <f>+'PRESUPUESTO OFICIAL (Entidad)'!I21</f>
        <v>769.99997099999996</v>
      </c>
      <c r="J21" s="62"/>
      <c r="K21" s="19">
        <f t="shared" si="0"/>
        <v>0</v>
      </c>
      <c r="L21" s="4"/>
    </row>
    <row r="22" spans="2:12" ht="30" customHeight="1">
      <c r="B22" s="3"/>
      <c r="C22" s="15" t="s">
        <v>35</v>
      </c>
      <c r="D22" s="15" t="s">
        <v>35</v>
      </c>
      <c r="E22" s="15" t="s">
        <v>35</v>
      </c>
      <c r="F22" s="16"/>
      <c r="G22" s="57" t="s">
        <v>36</v>
      </c>
      <c r="H22" s="16" t="s">
        <v>19</v>
      </c>
      <c r="I22" s="17">
        <f>+'PRESUPUESTO OFICIAL (Entidad)'!I22</f>
        <v>83</v>
      </c>
      <c r="J22" s="62"/>
      <c r="K22" s="19">
        <f t="shared" si="0"/>
        <v>0</v>
      </c>
      <c r="L22" s="4"/>
    </row>
    <row r="23" spans="2:12" ht="30" customHeight="1">
      <c r="B23" s="3"/>
      <c r="C23" s="15" t="s">
        <v>37</v>
      </c>
      <c r="D23" s="15" t="s">
        <v>37</v>
      </c>
      <c r="E23" s="15" t="s">
        <v>37</v>
      </c>
      <c r="F23" s="16"/>
      <c r="G23" s="57" t="s">
        <v>38</v>
      </c>
      <c r="H23" s="16" t="s">
        <v>19</v>
      </c>
      <c r="I23" s="17">
        <f>+'PRESUPUESTO OFICIAL (Entidad)'!I23</f>
        <v>236</v>
      </c>
      <c r="J23" s="62"/>
      <c r="K23" s="19">
        <f t="shared" si="0"/>
        <v>0</v>
      </c>
      <c r="L23" s="4"/>
    </row>
    <row r="24" spans="2:12" ht="30" customHeight="1">
      <c r="B24" s="3"/>
      <c r="C24" s="15" t="s">
        <v>39</v>
      </c>
      <c r="D24" s="15" t="s">
        <v>39</v>
      </c>
      <c r="E24" s="15" t="s">
        <v>39</v>
      </c>
      <c r="F24" s="16"/>
      <c r="G24" s="57" t="s">
        <v>40</v>
      </c>
      <c r="H24" s="16" t="s">
        <v>41</v>
      </c>
      <c r="I24" s="17">
        <f>+'PRESUPUESTO OFICIAL (Entidad)'!I24</f>
        <v>188</v>
      </c>
      <c r="J24" s="62"/>
      <c r="K24" s="19">
        <f t="shared" si="0"/>
        <v>0</v>
      </c>
      <c r="L24" s="4"/>
    </row>
    <row r="25" spans="2:12" ht="30" customHeight="1">
      <c r="B25" s="3"/>
      <c r="C25" s="15" t="s">
        <v>42</v>
      </c>
      <c r="D25" s="15" t="s">
        <v>42</v>
      </c>
      <c r="E25" s="15" t="s">
        <v>42</v>
      </c>
      <c r="F25" s="16"/>
      <c r="G25" s="57" t="s">
        <v>43</v>
      </c>
      <c r="H25" s="16" t="s">
        <v>19</v>
      </c>
      <c r="I25" s="59">
        <f>+'PRESUPUESTO OFICIAL (Entidad)'!I25</f>
        <v>125.69999444537021</v>
      </c>
      <c r="J25" s="62"/>
      <c r="K25" s="19">
        <f t="shared" si="0"/>
        <v>0</v>
      </c>
      <c r="L25" s="4"/>
    </row>
    <row r="26" spans="2:12" ht="30" customHeight="1">
      <c r="B26" s="3"/>
      <c r="C26" s="15" t="s">
        <v>44</v>
      </c>
      <c r="D26" s="15" t="s">
        <v>44</v>
      </c>
      <c r="E26" s="15" t="s">
        <v>44</v>
      </c>
      <c r="F26" s="16"/>
      <c r="G26" s="57" t="s">
        <v>45</v>
      </c>
      <c r="H26" s="16" t="s">
        <v>46</v>
      </c>
      <c r="I26" s="17">
        <f>+'PRESUPUESTO OFICIAL (Entidad)'!I26</f>
        <v>1</v>
      </c>
      <c r="J26" s="62"/>
      <c r="K26" s="19">
        <f t="shared" si="0"/>
        <v>0</v>
      </c>
      <c r="L26" s="4"/>
    </row>
    <row r="27" spans="2:12" ht="30" customHeight="1" thickBot="1">
      <c r="B27" s="3"/>
      <c r="C27" s="15" t="s">
        <v>47</v>
      </c>
      <c r="D27" s="15" t="s">
        <v>47</v>
      </c>
      <c r="E27" s="15" t="s">
        <v>47</v>
      </c>
      <c r="F27" s="16"/>
      <c r="G27" s="57" t="s">
        <v>48</v>
      </c>
      <c r="H27" s="16" t="s">
        <v>46</v>
      </c>
      <c r="I27" s="17">
        <f>+'PRESUPUESTO OFICIAL (Entidad)'!I27</f>
        <v>40</v>
      </c>
      <c r="J27" s="62"/>
      <c r="K27" s="19">
        <f t="shared" si="0"/>
        <v>0</v>
      </c>
      <c r="L27" s="4"/>
    </row>
    <row r="28" spans="2:12" ht="30" customHeight="1" thickBot="1">
      <c r="B28" s="3"/>
      <c r="C28" s="12"/>
      <c r="D28" s="13"/>
      <c r="E28" s="13"/>
      <c r="F28" s="13"/>
      <c r="G28" s="55" t="s">
        <v>49</v>
      </c>
      <c r="H28" s="13"/>
      <c r="I28" s="13"/>
      <c r="J28" s="60"/>
      <c r="K28" s="63">
        <f>+SUM(K14:K27)</f>
        <v>0</v>
      </c>
      <c r="L28" s="4"/>
    </row>
    <row r="29" spans="2:12" ht="30" customHeight="1" thickBot="1">
      <c r="B29" s="3"/>
      <c r="C29" s="12">
        <v>2</v>
      </c>
      <c r="D29" s="13" t="s">
        <v>50</v>
      </c>
      <c r="E29" s="13"/>
      <c r="F29" s="13"/>
      <c r="G29" s="55"/>
      <c r="H29" s="13"/>
      <c r="I29" s="13"/>
      <c r="J29" s="55"/>
      <c r="K29" s="14"/>
      <c r="L29" s="4"/>
    </row>
    <row r="30" spans="2:12" ht="30" customHeight="1">
      <c r="B30" s="3"/>
      <c r="C30" s="15" t="s">
        <v>51</v>
      </c>
      <c r="D30" s="15" t="s">
        <v>51</v>
      </c>
      <c r="E30" s="15" t="s">
        <v>51</v>
      </c>
      <c r="F30" s="20"/>
      <c r="G30" s="57" t="s">
        <v>52</v>
      </c>
      <c r="H30" s="20" t="s">
        <v>53</v>
      </c>
      <c r="I30" s="17">
        <f>+'PRESUPUESTO OFICIAL (Entidad)'!I30</f>
        <v>51</v>
      </c>
      <c r="J30" s="18"/>
      <c r="K30" s="19">
        <f t="shared" ref="K30:K31" si="1">+J30*I30</f>
        <v>0</v>
      </c>
      <c r="L30" s="4"/>
    </row>
    <row r="31" spans="2:12" ht="30" customHeight="1" thickBot="1">
      <c r="B31" s="3"/>
      <c r="C31" s="15" t="s">
        <v>54</v>
      </c>
      <c r="D31" s="15" t="s">
        <v>54</v>
      </c>
      <c r="E31" s="15" t="s">
        <v>54</v>
      </c>
      <c r="F31" s="20"/>
      <c r="G31" s="57" t="s">
        <v>55</v>
      </c>
      <c r="H31" s="20" t="s">
        <v>53</v>
      </c>
      <c r="I31" s="17">
        <f>+'PRESUPUESTO OFICIAL (Entidad)'!I31</f>
        <v>23</v>
      </c>
      <c r="J31" s="18"/>
      <c r="K31" s="19">
        <f t="shared" si="1"/>
        <v>0</v>
      </c>
      <c r="L31" s="4"/>
    </row>
    <row r="32" spans="2:12" ht="30" customHeight="1" thickBot="1">
      <c r="B32" s="3"/>
      <c r="C32" s="12"/>
      <c r="D32" s="13"/>
      <c r="E32" s="13"/>
      <c r="F32" s="13"/>
      <c r="G32" s="55" t="s">
        <v>56</v>
      </c>
      <c r="H32" s="13"/>
      <c r="I32" s="13"/>
      <c r="J32" s="60"/>
      <c r="K32" s="63">
        <f>+SUM(K30:K31)</f>
        <v>0</v>
      </c>
      <c r="L32" s="4"/>
    </row>
    <row r="33" spans="2:12" ht="30" customHeight="1" thickBot="1">
      <c r="B33" s="3"/>
      <c r="C33" s="12">
        <v>3</v>
      </c>
      <c r="D33" s="13" t="s">
        <v>57</v>
      </c>
      <c r="E33" s="13"/>
      <c r="F33" s="13"/>
      <c r="G33" s="55"/>
      <c r="H33" s="13"/>
      <c r="I33" s="13"/>
      <c r="J33" s="55"/>
      <c r="K33" s="14"/>
      <c r="L33" s="4"/>
    </row>
    <row r="34" spans="2:12" ht="53.45" customHeight="1">
      <c r="B34" s="3"/>
      <c r="C34" s="15" t="s">
        <v>58</v>
      </c>
      <c r="D34" s="15" t="s">
        <v>58</v>
      </c>
      <c r="E34" s="15" t="s">
        <v>58</v>
      </c>
      <c r="F34" s="20"/>
      <c r="G34" s="57" t="s">
        <v>59</v>
      </c>
      <c r="H34" s="20" t="s">
        <v>19</v>
      </c>
      <c r="I34" s="17">
        <f>+'PRESUPUESTO OFICIAL (Entidad)'!I34</f>
        <v>110</v>
      </c>
      <c r="J34" s="18"/>
      <c r="K34" s="19">
        <f t="shared" ref="K34:K42" si="2">+J34*I34</f>
        <v>0</v>
      </c>
      <c r="L34" s="4"/>
    </row>
    <row r="35" spans="2:12" ht="53.45" customHeight="1">
      <c r="B35" s="3"/>
      <c r="C35" s="15" t="s">
        <v>60</v>
      </c>
      <c r="D35" s="15" t="s">
        <v>60</v>
      </c>
      <c r="E35" s="15" t="s">
        <v>60</v>
      </c>
      <c r="F35" s="20"/>
      <c r="G35" s="57" t="s">
        <v>61</v>
      </c>
      <c r="H35" s="20" t="s">
        <v>19</v>
      </c>
      <c r="I35" s="17">
        <f>+'PRESUPUESTO OFICIAL (Entidad)'!I35</f>
        <v>110</v>
      </c>
      <c r="J35" s="18"/>
      <c r="K35" s="19">
        <f t="shared" si="2"/>
        <v>0</v>
      </c>
      <c r="L35" s="4"/>
    </row>
    <row r="36" spans="2:12" ht="53.45" customHeight="1">
      <c r="B36" s="3"/>
      <c r="C36" s="15" t="s">
        <v>62</v>
      </c>
      <c r="D36" s="15" t="s">
        <v>62</v>
      </c>
      <c r="E36" s="15" t="s">
        <v>62</v>
      </c>
      <c r="F36" s="20"/>
      <c r="G36" s="57" t="s">
        <v>63</v>
      </c>
      <c r="H36" s="20" t="s">
        <v>53</v>
      </c>
      <c r="I36" s="17">
        <f>+'PRESUPUESTO OFICIAL (Entidad)'!I36</f>
        <v>7</v>
      </c>
      <c r="J36" s="18"/>
      <c r="K36" s="19">
        <f t="shared" si="2"/>
        <v>0</v>
      </c>
      <c r="L36" s="4"/>
    </row>
    <row r="37" spans="2:12" ht="53.45" customHeight="1">
      <c r="B37" s="3"/>
      <c r="C37" s="15" t="s">
        <v>64</v>
      </c>
      <c r="D37" s="15" t="s">
        <v>64</v>
      </c>
      <c r="E37" s="15" t="s">
        <v>64</v>
      </c>
      <c r="F37" s="20"/>
      <c r="G37" s="57" t="s">
        <v>65</v>
      </c>
      <c r="H37" s="20" t="s">
        <v>53</v>
      </c>
      <c r="I37" s="59">
        <f>+'PRESUPUESTO OFICIAL (Entidad)'!I37</f>
        <v>1.67999970950538</v>
      </c>
      <c r="J37" s="18"/>
      <c r="K37" s="19">
        <f t="shared" si="2"/>
        <v>0</v>
      </c>
      <c r="L37" s="4"/>
    </row>
    <row r="38" spans="2:12" ht="53.45" customHeight="1">
      <c r="B38" s="3"/>
      <c r="C38" s="15" t="s">
        <v>66</v>
      </c>
      <c r="D38" s="15" t="s">
        <v>66</v>
      </c>
      <c r="E38" s="15" t="s">
        <v>66</v>
      </c>
      <c r="F38" s="20"/>
      <c r="G38" s="64" t="s">
        <v>67</v>
      </c>
      <c r="H38" s="20" t="s">
        <v>19</v>
      </c>
      <c r="I38" s="17">
        <f>+'PRESUPUESTO OFICIAL (Entidad)'!I38</f>
        <v>36</v>
      </c>
      <c r="J38" s="18"/>
      <c r="K38" s="19">
        <f t="shared" si="2"/>
        <v>0</v>
      </c>
      <c r="L38" s="4"/>
    </row>
    <row r="39" spans="2:12" ht="53.45" customHeight="1">
      <c r="B39" s="3"/>
      <c r="C39" s="15" t="s">
        <v>68</v>
      </c>
      <c r="D39" s="15" t="s">
        <v>68</v>
      </c>
      <c r="E39" s="15" t="s">
        <v>68</v>
      </c>
      <c r="F39" s="20"/>
      <c r="G39" s="65" t="s">
        <v>69</v>
      </c>
      <c r="H39" s="20" t="s">
        <v>53</v>
      </c>
      <c r="I39" s="59">
        <f>+'PRESUPUESTO OFICIAL (Entidad)'!I39</f>
        <v>1.8299994921994531</v>
      </c>
      <c r="J39" s="18"/>
      <c r="K39" s="19">
        <f t="shared" si="2"/>
        <v>0</v>
      </c>
      <c r="L39" s="4"/>
    </row>
    <row r="40" spans="2:12" ht="30" customHeight="1">
      <c r="B40" s="3"/>
      <c r="C40" s="15" t="s">
        <v>70</v>
      </c>
      <c r="D40" s="15" t="s">
        <v>70</v>
      </c>
      <c r="E40" s="15" t="s">
        <v>70</v>
      </c>
      <c r="F40" s="20"/>
      <c r="G40" s="64" t="s">
        <v>71</v>
      </c>
      <c r="H40" s="20" t="s">
        <v>72</v>
      </c>
      <c r="I40" s="17">
        <f>+'PRESUPUESTO OFICIAL (Entidad)'!I40</f>
        <v>40</v>
      </c>
      <c r="J40" s="18"/>
      <c r="K40" s="19">
        <f t="shared" si="2"/>
        <v>0</v>
      </c>
      <c r="L40" s="4"/>
    </row>
    <row r="41" spans="2:12" ht="30" customHeight="1">
      <c r="B41" s="3"/>
      <c r="C41" s="15" t="s">
        <v>73</v>
      </c>
      <c r="D41" s="15" t="s">
        <v>73</v>
      </c>
      <c r="E41" s="15" t="s">
        <v>73</v>
      </c>
      <c r="F41" s="20"/>
      <c r="G41" s="64" t="s">
        <v>74</v>
      </c>
      <c r="H41" s="20" t="s">
        <v>46</v>
      </c>
      <c r="I41" s="17">
        <f>+'PRESUPUESTO OFICIAL (Entidad)'!I41</f>
        <v>20</v>
      </c>
      <c r="J41" s="18"/>
      <c r="K41" s="19">
        <f t="shared" si="2"/>
        <v>0</v>
      </c>
      <c r="L41" s="4"/>
    </row>
    <row r="42" spans="2:12" ht="30" customHeight="1" thickBot="1">
      <c r="B42" s="3"/>
      <c r="C42" s="15" t="s">
        <v>75</v>
      </c>
      <c r="D42" s="15" t="s">
        <v>75</v>
      </c>
      <c r="E42" s="15" t="s">
        <v>75</v>
      </c>
      <c r="F42" s="20"/>
      <c r="G42" s="64" t="s">
        <v>76</v>
      </c>
      <c r="H42" s="20" t="s">
        <v>46</v>
      </c>
      <c r="I42" s="17">
        <f>+'PRESUPUESTO OFICIAL (Entidad)'!I42</f>
        <v>2</v>
      </c>
      <c r="J42" s="18"/>
      <c r="K42" s="19">
        <f t="shared" si="2"/>
        <v>0</v>
      </c>
      <c r="L42" s="4"/>
    </row>
    <row r="43" spans="2:12" ht="30" customHeight="1" thickBot="1">
      <c r="B43" s="3"/>
      <c r="C43" s="12"/>
      <c r="D43" s="13"/>
      <c r="E43" s="13"/>
      <c r="F43" s="13"/>
      <c r="G43" s="55" t="s">
        <v>77</v>
      </c>
      <c r="H43" s="13"/>
      <c r="I43" s="13"/>
      <c r="J43" s="13"/>
      <c r="K43" s="63">
        <f>+SUM(K34:K42)</f>
        <v>0</v>
      </c>
      <c r="L43" s="4"/>
    </row>
    <row r="44" spans="2:12" ht="30" customHeight="1" thickBot="1">
      <c r="B44" s="3"/>
      <c r="C44" s="12">
        <v>4</v>
      </c>
      <c r="D44" s="13" t="s">
        <v>78</v>
      </c>
      <c r="E44" s="13"/>
      <c r="F44" s="13"/>
      <c r="G44" s="55"/>
      <c r="H44" s="13"/>
      <c r="I44" s="55"/>
      <c r="J44" s="55"/>
      <c r="K44" s="14"/>
      <c r="L44" s="4"/>
    </row>
    <row r="45" spans="2:12" ht="30" customHeight="1">
      <c r="B45" s="3"/>
      <c r="C45" s="15" t="s">
        <v>79</v>
      </c>
      <c r="D45" s="15" t="s">
        <v>79</v>
      </c>
      <c r="E45" s="15" t="s">
        <v>79</v>
      </c>
      <c r="F45" s="23"/>
      <c r="G45" s="22" t="s">
        <v>80</v>
      </c>
      <c r="H45" s="21" t="s">
        <v>81</v>
      </c>
      <c r="I45" s="17">
        <f>+'PRESUPUESTO OFICIAL (Entidad)'!I45</f>
        <v>6</v>
      </c>
      <c r="J45" s="18"/>
      <c r="K45" s="19">
        <f t="shared" ref="K45:K50" si="3">+J45*I45</f>
        <v>0</v>
      </c>
      <c r="L45" s="4"/>
    </row>
    <row r="46" spans="2:12" ht="30" customHeight="1">
      <c r="B46" s="3"/>
      <c r="C46" s="15" t="s">
        <v>82</v>
      </c>
      <c r="D46" s="15" t="s">
        <v>82</v>
      </c>
      <c r="E46" s="15" t="s">
        <v>82</v>
      </c>
      <c r="F46" s="21"/>
      <c r="G46" s="22" t="s">
        <v>83</v>
      </c>
      <c r="H46" s="21" t="s">
        <v>81</v>
      </c>
      <c r="I46" s="17">
        <f>+'PRESUPUESTO OFICIAL (Entidad)'!I46</f>
        <v>5</v>
      </c>
      <c r="J46" s="18"/>
      <c r="K46" s="19">
        <f t="shared" si="3"/>
        <v>0</v>
      </c>
      <c r="L46" s="4"/>
    </row>
    <row r="47" spans="2:12" ht="174" customHeight="1">
      <c r="B47" s="3"/>
      <c r="C47" s="15" t="s">
        <v>84</v>
      </c>
      <c r="D47" s="15" t="s">
        <v>84</v>
      </c>
      <c r="E47" s="15" t="s">
        <v>84</v>
      </c>
      <c r="F47" s="20"/>
      <c r="G47" s="24" t="s">
        <v>85</v>
      </c>
      <c r="H47" s="20" t="s">
        <v>81</v>
      </c>
      <c r="I47" s="17">
        <f>+'PRESUPUESTO OFICIAL (Entidad)'!I47</f>
        <v>10</v>
      </c>
      <c r="J47" s="18"/>
      <c r="K47" s="19">
        <f t="shared" si="3"/>
        <v>0</v>
      </c>
      <c r="L47" s="4"/>
    </row>
    <row r="48" spans="2:12" ht="174" customHeight="1">
      <c r="B48" s="3"/>
      <c r="C48" s="15" t="s">
        <v>86</v>
      </c>
      <c r="D48" s="15" t="s">
        <v>86</v>
      </c>
      <c r="E48" s="15" t="s">
        <v>86</v>
      </c>
      <c r="F48" s="21"/>
      <c r="G48" s="22" t="s">
        <v>87</v>
      </c>
      <c r="H48" s="21" t="s">
        <v>81</v>
      </c>
      <c r="I48" s="17">
        <f>+'PRESUPUESTO OFICIAL (Entidad)'!I48</f>
        <v>5</v>
      </c>
      <c r="J48" s="25"/>
      <c r="K48" s="19">
        <f t="shared" si="3"/>
        <v>0</v>
      </c>
      <c r="L48" s="4"/>
    </row>
    <row r="49" spans="2:12" ht="174" customHeight="1">
      <c r="B49" s="3"/>
      <c r="C49" s="15" t="s">
        <v>88</v>
      </c>
      <c r="D49" s="15" t="s">
        <v>88</v>
      </c>
      <c r="E49" s="15" t="s">
        <v>88</v>
      </c>
      <c r="F49" s="21"/>
      <c r="G49" s="22" t="s">
        <v>89</v>
      </c>
      <c r="H49" s="21" t="s">
        <v>46</v>
      </c>
      <c r="I49" s="17">
        <f>+'PRESUPUESTO OFICIAL (Entidad)'!I49</f>
        <v>5</v>
      </c>
      <c r="J49" s="25"/>
      <c r="K49" s="19">
        <f t="shared" si="3"/>
        <v>0</v>
      </c>
      <c r="L49" s="4"/>
    </row>
    <row r="50" spans="2:12" ht="30" customHeight="1" thickBot="1">
      <c r="B50" s="3"/>
      <c r="C50" s="15" t="s">
        <v>90</v>
      </c>
      <c r="D50" s="15" t="s">
        <v>90</v>
      </c>
      <c r="E50" s="15" t="s">
        <v>90</v>
      </c>
      <c r="F50" s="21"/>
      <c r="G50" s="22" t="s">
        <v>91</v>
      </c>
      <c r="H50" s="21" t="s">
        <v>81</v>
      </c>
      <c r="I50" s="17">
        <f>+'PRESUPUESTO OFICIAL (Entidad)'!I50</f>
        <v>6</v>
      </c>
      <c r="J50" s="25"/>
      <c r="K50" s="19">
        <f t="shared" si="3"/>
        <v>0</v>
      </c>
      <c r="L50" s="4"/>
    </row>
    <row r="51" spans="2:12" ht="30" customHeight="1" thickBot="1">
      <c r="B51" s="3"/>
      <c r="C51" s="12"/>
      <c r="D51" s="13"/>
      <c r="E51" s="13"/>
      <c r="F51" s="13"/>
      <c r="G51" s="55" t="s">
        <v>92</v>
      </c>
      <c r="H51" s="13"/>
      <c r="I51" s="13"/>
      <c r="J51" s="13"/>
      <c r="K51" s="63">
        <f>+SUM(K45:K50)</f>
        <v>0</v>
      </c>
      <c r="L51" s="4"/>
    </row>
    <row r="52" spans="2:12" ht="30" customHeight="1" thickBot="1">
      <c r="B52" s="3"/>
      <c r="C52" s="12">
        <v>5</v>
      </c>
      <c r="D52" s="13" t="s">
        <v>93</v>
      </c>
      <c r="E52" s="13"/>
      <c r="F52" s="13"/>
      <c r="G52" s="55"/>
      <c r="H52" s="13"/>
      <c r="I52" s="55"/>
      <c r="J52" s="55"/>
      <c r="K52" s="14"/>
      <c r="L52" s="4"/>
    </row>
    <row r="53" spans="2:12" ht="30" customHeight="1">
      <c r="B53" s="3"/>
      <c r="C53" s="15" t="s">
        <v>94</v>
      </c>
      <c r="D53" s="15" t="s">
        <v>94</v>
      </c>
      <c r="E53" s="15" t="s">
        <v>94</v>
      </c>
      <c r="F53" s="21"/>
      <c r="G53" s="22" t="s">
        <v>95</v>
      </c>
      <c r="H53" s="21" t="s">
        <v>26</v>
      </c>
      <c r="I53" s="17">
        <f>+'PRESUPUESTO OFICIAL (Entidad)'!I53</f>
        <v>8</v>
      </c>
      <c r="J53" s="25"/>
      <c r="K53" s="19">
        <f t="shared" ref="K53:K54" si="4">+J53*I53</f>
        <v>0</v>
      </c>
      <c r="L53" s="4"/>
    </row>
    <row r="54" spans="2:12" ht="30" customHeight="1" thickBot="1">
      <c r="B54" s="3"/>
      <c r="C54" s="15" t="s">
        <v>96</v>
      </c>
      <c r="D54" s="15" t="s">
        <v>96</v>
      </c>
      <c r="E54" s="15" t="s">
        <v>96</v>
      </c>
      <c r="F54" s="21"/>
      <c r="G54" s="22" t="s">
        <v>97</v>
      </c>
      <c r="H54" s="21" t="s">
        <v>26</v>
      </c>
      <c r="I54" s="17">
        <f>+'PRESUPUESTO OFICIAL (Entidad)'!I54</f>
        <v>3</v>
      </c>
      <c r="J54" s="25"/>
      <c r="K54" s="19">
        <f t="shared" si="4"/>
        <v>0</v>
      </c>
      <c r="L54" s="4"/>
    </row>
    <row r="55" spans="2:12" ht="30" customHeight="1" thickBot="1">
      <c r="B55" s="3"/>
      <c r="C55" s="12"/>
      <c r="D55" s="13"/>
      <c r="E55" s="13"/>
      <c r="F55" s="13"/>
      <c r="G55" s="55" t="s">
        <v>98</v>
      </c>
      <c r="H55" s="13"/>
      <c r="I55" s="13"/>
      <c r="J55" s="13"/>
      <c r="K55" s="63">
        <f>+SUM(K53:K54)</f>
        <v>0</v>
      </c>
      <c r="L55" s="4"/>
    </row>
    <row r="56" spans="2:12" ht="30" customHeight="1" thickBot="1">
      <c r="B56" s="3"/>
      <c r="C56" s="12">
        <v>6</v>
      </c>
      <c r="D56" s="13" t="s">
        <v>99</v>
      </c>
      <c r="E56" s="13"/>
      <c r="F56" s="13"/>
      <c r="G56" s="55"/>
      <c r="H56" s="13"/>
      <c r="I56" s="55"/>
      <c r="J56" s="55"/>
      <c r="K56" s="14"/>
      <c r="L56" s="4"/>
    </row>
    <row r="57" spans="2:12" ht="30" customHeight="1">
      <c r="B57" s="3"/>
      <c r="C57" s="15" t="s">
        <v>100</v>
      </c>
      <c r="D57" s="15" t="s">
        <v>100</v>
      </c>
      <c r="E57" s="15" t="s">
        <v>100</v>
      </c>
      <c r="F57" s="21"/>
      <c r="G57" s="22" t="s">
        <v>101</v>
      </c>
      <c r="H57" s="21" t="s">
        <v>19</v>
      </c>
      <c r="I57" s="17">
        <f>+'PRESUPUESTO OFICIAL (Entidad)'!I57</f>
        <v>144.19999999999999</v>
      </c>
      <c r="J57" s="25"/>
      <c r="K57" s="19">
        <f t="shared" ref="K57:K60" si="5">+J57*I57</f>
        <v>0</v>
      </c>
      <c r="L57" s="4"/>
    </row>
    <row r="58" spans="2:12" ht="30" customHeight="1">
      <c r="B58" s="3"/>
      <c r="C58" s="15" t="s">
        <v>102</v>
      </c>
      <c r="D58" s="15" t="s">
        <v>102</v>
      </c>
      <c r="E58" s="15" t="s">
        <v>102</v>
      </c>
      <c r="F58" s="21"/>
      <c r="G58" s="22" t="s">
        <v>103</v>
      </c>
      <c r="H58" s="21" t="s">
        <v>19</v>
      </c>
      <c r="I58" s="17">
        <f>+'PRESUPUESTO OFICIAL (Entidad)'!I58</f>
        <v>20</v>
      </c>
      <c r="J58" s="25"/>
      <c r="K58" s="19">
        <f t="shared" si="5"/>
        <v>0</v>
      </c>
      <c r="L58" s="4"/>
    </row>
    <row r="59" spans="2:12" ht="30" customHeight="1">
      <c r="B59" s="3"/>
      <c r="C59" s="15" t="s">
        <v>104</v>
      </c>
      <c r="D59" s="15" t="s">
        <v>104</v>
      </c>
      <c r="E59" s="15" t="s">
        <v>104</v>
      </c>
      <c r="F59" s="21"/>
      <c r="G59" s="22" t="s">
        <v>105</v>
      </c>
      <c r="H59" s="21" t="s">
        <v>19</v>
      </c>
      <c r="I59" s="59">
        <f>+'PRESUPUESTO OFICIAL (Entidad)'!I59</f>
        <v>57.469053902964014</v>
      </c>
      <c r="J59" s="25"/>
      <c r="K59" s="19">
        <f t="shared" si="5"/>
        <v>0</v>
      </c>
      <c r="L59" s="4"/>
    </row>
    <row r="60" spans="2:12" ht="30" customHeight="1" thickBot="1">
      <c r="B60" s="3"/>
      <c r="C60" s="15" t="s">
        <v>106</v>
      </c>
      <c r="D60" s="15" t="s">
        <v>106</v>
      </c>
      <c r="E60" s="15" t="s">
        <v>106</v>
      </c>
      <c r="F60" s="21"/>
      <c r="G60" s="22" t="s">
        <v>107</v>
      </c>
      <c r="H60" s="21" t="s">
        <v>26</v>
      </c>
      <c r="I60" s="17">
        <f>+'PRESUPUESTO OFICIAL (Entidad)'!I60</f>
        <v>75</v>
      </c>
      <c r="J60" s="25"/>
      <c r="K60" s="19">
        <f t="shared" si="5"/>
        <v>0</v>
      </c>
      <c r="L60" s="4"/>
    </row>
    <row r="61" spans="2:12" ht="30" customHeight="1" thickBot="1">
      <c r="B61" s="3"/>
      <c r="C61" s="12"/>
      <c r="D61" s="13"/>
      <c r="E61" s="13"/>
      <c r="F61" s="13"/>
      <c r="G61" s="55" t="s">
        <v>108</v>
      </c>
      <c r="H61" s="13"/>
      <c r="I61" s="13"/>
      <c r="J61" s="13"/>
      <c r="K61" s="63">
        <f>+SUM(K57:K60)</f>
        <v>0</v>
      </c>
      <c r="L61" s="4"/>
    </row>
    <row r="62" spans="2:12" ht="30" customHeight="1" thickBot="1">
      <c r="B62" s="3"/>
      <c r="C62" s="12">
        <v>7</v>
      </c>
      <c r="D62" s="13" t="s">
        <v>109</v>
      </c>
      <c r="E62" s="13"/>
      <c r="F62" s="13"/>
      <c r="G62" s="55"/>
      <c r="H62" s="13"/>
      <c r="I62" s="55"/>
      <c r="J62" s="55"/>
      <c r="K62" s="14"/>
      <c r="L62" s="4"/>
    </row>
    <row r="63" spans="2:12" ht="71.25">
      <c r="B63" s="3"/>
      <c r="C63" s="15" t="s">
        <v>110</v>
      </c>
      <c r="D63" s="15" t="s">
        <v>110</v>
      </c>
      <c r="E63" s="15" t="s">
        <v>110</v>
      </c>
      <c r="F63" s="21"/>
      <c r="G63" s="22" t="s">
        <v>111</v>
      </c>
      <c r="H63" s="67" t="s">
        <v>26</v>
      </c>
      <c r="I63" s="17">
        <f>+'PRESUPUESTO OFICIAL (Entidad)'!I63</f>
        <v>62</v>
      </c>
      <c r="J63" s="25"/>
      <c r="K63" s="19">
        <f t="shared" ref="K63:K71" si="6">+J63*I63</f>
        <v>0</v>
      </c>
      <c r="L63" s="4"/>
    </row>
    <row r="64" spans="2:12" ht="42.75">
      <c r="B64" s="3"/>
      <c r="C64" s="15" t="s">
        <v>112</v>
      </c>
      <c r="D64" s="15" t="s">
        <v>112</v>
      </c>
      <c r="E64" s="15" t="s">
        <v>112</v>
      </c>
      <c r="F64" s="21"/>
      <c r="G64" s="22" t="s">
        <v>113</v>
      </c>
      <c r="H64" s="67" t="s">
        <v>26</v>
      </c>
      <c r="I64" s="17">
        <f>+'PRESUPUESTO OFICIAL (Entidad)'!I64</f>
        <v>300</v>
      </c>
      <c r="J64" s="25"/>
      <c r="K64" s="19">
        <f t="shared" si="6"/>
        <v>0</v>
      </c>
      <c r="L64" s="4"/>
    </row>
    <row r="65" spans="2:12" ht="87" customHeight="1">
      <c r="B65" s="3"/>
      <c r="C65" s="15" t="s">
        <v>114</v>
      </c>
      <c r="D65" s="15" t="s">
        <v>114</v>
      </c>
      <c r="E65" s="15" t="s">
        <v>114</v>
      </c>
      <c r="F65" s="21"/>
      <c r="G65" s="22" t="s">
        <v>115</v>
      </c>
      <c r="H65" s="67" t="s">
        <v>26</v>
      </c>
      <c r="I65" s="17">
        <f>+'PRESUPUESTO OFICIAL (Entidad)'!I65</f>
        <v>75</v>
      </c>
      <c r="J65" s="25"/>
      <c r="K65" s="19">
        <f t="shared" si="6"/>
        <v>0</v>
      </c>
      <c r="L65" s="4"/>
    </row>
    <row r="66" spans="2:12" ht="42.75">
      <c r="B66" s="3"/>
      <c r="C66" s="15" t="s">
        <v>116</v>
      </c>
      <c r="D66" s="15" t="s">
        <v>116</v>
      </c>
      <c r="E66" s="15" t="s">
        <v>116</v>
      </c>
      <c r="F66" s="21"/>
      <c r="G66" s="22" t="s">
        <v>117</v>
      </c>
      <c r="H66" s="67" t="s">
        <v>72</v>
      </c>
      <c r="I66" s="17">
        <f>+'PRESUPUESTO OFICIAL (Entidad)'!I66</f>
        <v>187.5</v>
      </c>
      <c r="J66" s="25"/>
      <c r="K66" s="19">
        <f t="shared" si="6"/>
        <v>0</v>
      </c>
      <c r="L66" s="4"/>
    </row>
    <row r="67" spans="2:12" ht="30" customHeight="1">
      <c r="B67" s="3"/>
      <c r="C67" s="15" t="s">
        <v>118</v>
      </c>
      <c r="D67" s="15" t="s">
        <v>118</v>
      </c>
      <c r="E67" s="15" t="s">
        <v>118</v>
      </c>
      <c r="F67" s="21"/>
      <c r="G67" s="22" t="s">
        <v>119</v>
      </c>
      <c r="H67" s="67" t="s">
        <v>120</v>
      </c>
      <c r="I67" s="17">
        <f>+'PRESUPUESTO OFICIAL (Entidad)'!I67</f>
        <v>2100</v>
      </c>
      <c r="J67" s="25"/>
      <c r="K67" s="19">
        <f t="shared" si="6"/>
        <v>0</v>
      </c>
      <c r="L67" s="4"/>
    </row>
    <row r="68" spans="2:12" ht="66" customHeight="1">
      <c r="B68" s="3"/>
      <c r="C68" s="15" t="s">
        <v>121</v>
      </c>
      <c r="D68" s="15" t="s">
        <v>121</v>
      </c>
      <c r="E68" s="15" t="s">
        <v>121</v>
      </c>
      <c r="F68" s="21"/>
      <c r="G68" s="22" t="s">
        <v>122</v>
      </c>
      <c r="H68" s="68" t="s">
        <v>123</v>
      </c>
      <c r="I68" s="17">
        <f>+'PRESUPUESTO OFICIAL (Entidad)'!I68</f>
        <v>3502</v>
      </c>
      <c r="J68" s="25"/>
      <c r="K68" s="19">
        <f t="shared" si="6"/>
        <v>0</v>
      </c>
      <c r="L68" s="4"/>
    </row>
    <row r="69" spans="2:12" ht="30" customHeight="1">
      <c r="B69" s="3"/>
      <c r="C69" s="15" t="s">
        <v>124</v>
      </c>
      <c r="D69" s="15" t="s">
        <v>124</v>
      </c>
      <c r="E69" s="15" t="s">
        <v>124</v>
      </c>
      <c r="F69" s="21"/>
      <c r="G69" s="22" t="s">
        <v>125</v>
      </c>
      <c r="H69" s="68" t="s">
        <v>41</v>
      </c>
      <c r="I69" s="17">
        <f>+'PRESUPUESTO OFICIAL (Entidad)'!I69</f>
        <v>50</v>
      </c>
      <c r="J69" s="25"/>
      <c r="K69" s="19">
        <f t="shared" si="6"/>
        <v>0</v>
      </c>
      <c r="L69" s="4"/>
    </row>
    <row r="70" spans="2:12" ht="30" customHeight="1">
      <c r="B70" s="3"/>
      <c r="C70" s="15" t="s">
        <v>126</v>
      </c>
      <c r="D70" s="15" t="s">
        <v>126</v>
      </c>
      <c r="E70" s="15" t="s">
        <v>126</v>
      </c>
      <c r="F70" s="21"/>
      <c r="G70" s="22" t="s">
        <v>127</v>
      </c>
      <c r="H70" s="68" t="s">
        <v>41</v>
      </c>
      <c r="I70" s="17">
        <f>+'PRESUPUESTO OFICIAL (Entidad)'!I70</f>
        <v>2.88</v>
      </c>
      <c r="J70" s="25"/>
      <c r="K70" s="19">
        <f t="shared" si="6"/>
        <v>0</v>
      </c>
      <c r="L70" s="4"/>
    </row>
    <row r="71" spans="2:12" ht="30" customHeight="1" thickBot="1">
      <c r="B71" s="3"/>
      <c r="C71" s="15" t="s">
        <v>128</v>
      </c>
      <c r="D71" s="15" t="s">
        <v>128</v>
      </c>
      <c r="E71" s="15" t="s">
        <v>128</v>
      </c>
      <c r="F71" s="20"/>
      <c r="G71" s="22" t="s">
        <v>129</v>
      </c>
      <c r="H71" s="68" t="s">
        <v>41</v>
      </c>
      <c r="I71" s="17">
        <f>+'PRESUPUESTO OFICIAL (Entidad)'!I71</f>
        <v>12.6</v>
      </c>
      <c r="J71" s="25"/>
      <c r="K71" s="19">
        <f t="shared" si="6"/>
        <v>0</v>
      </c>
      <c r="L71" s="4"/>
    </row>
    <row r="72" spans="2:12" ht="30" customHeight="1" thickBot="1">
      <c r="B72" s="3"/>
      <c r="C72" s="12"/>
      <c r="D72" s="13"/>
      <c r="E72" s="13"/>
      <c r="F72" s="13"/>
      <c r="G72" s="55" t="s">
        <v>130</v>
      </c>
      <c r="H72" s="13"/>
      <c r="I72" s="13"/>
      <c r="J72" s="13"/>
      <c r="K72" s="63">
        <f>+SUM(K63:K71)</f>
        <v>0</v>
      </c>
      <c r="L72" s="4"/>
    </row>
    <row r="73" spans="2:12" ht="30" customHeight="1" thickBot="1">
      <c r="B73" s="3"/>
      <c r="C73" s="12">
        <v>8</v>
      </c>
      <c r="D73" s="13" t="s">
        <v>131</v>
      </c>
      <c r="E73" s="13"/>
      <c r="F73" s="13"/>
      <c r="G73" s="55"/>
      <c r="H73" s="13"/>
      <c r="I73" s="55"/>
      <c r="J73" s="55"/>
      <c r="K73" s="14"/>
      <c r="L73" s="4"/>
    </row>
    <row r="74" spans="2:12" ht="73.900000000000006" customHeight="1">
      <c r="B74" s="3"/>
      <c r="C74" s="15" t="s">
        <v>132</v>
      </c>
      <c r="D74" s="15" t="s">
        <v>132</v>
      </c>
      <c r="E74" s="15" t="s">
        <v>132</v>
      </c>
      <c r="F74" s="21"/>
      <c r="G74" s="22" t="s">
        <v>133</v>
      </c>
      <c r="H74" s="21" t="s">
        <v>46</v>
      </c>
      <c r="I74" s="17">
        <f>+'PRESUPUESTO OFICIAL (Entidad)'!I74</f>
        <v>20</v>
      </c>
      <c r="J74" s="18"/>
      <c r="K74" s="19">
        <f t="shared" ref="K74:K75" si="7">+J74*I74</f>
        <v>0</v>
      </c>
      <c r="L74" s="4"/>
    </row>
    <row r="75" spans="2:12" ht="73.900000000000006" customHeight="1" thickBot="1">
      <c r="B75" s="3"/>
      <c r="C75" s="15" t="s">
        <v>134</v>
      </c>
      <c r="D75" s="15" t="s">
        <v>134</v>
      </c>
      <c r="E75" s="15" t="s">
        <v>134</v>
      </c>
      <c r="F75" s="21"/>
      <c r="G75" s="22" t="s">
        <v>135</v>
      </c>
      <c r="H75" s="21" t="s">
        <v>46</v>
      </c>
      <c r="I75" s="17">
        <f>+'PRESUPUESTO OFICIAL (Entidad)'!I75</f>
        <v>20</v>
      </c>
      <c r="J75" s="18"/>
      <c r="K75" s="19">
        <f t="shared" si="7"/>
        <v>0</v>
      </c>
      <c r="L75" s="4"/>
    </row>
    <row r="76" spans="2:12" ht="30" customHeight="1" thickBot="1">
      <c r="B76" s="3"/>
      <c r="C76" s="12"/>
      <c r="D76" s="13"/>
      <c r="E76" s="13"/>
      <c r="F76" s="13"/>
      <c r="G76" s="55" t="s">
        <v>136</v>
      </c>
      <c r="H76" s="13"/>
      <c r="I76" s="172"/>
      <c r="J76" s="13"/>
      <c r="K76" s="63">
        <f>+SUM(K74:K75)</f>
        <v>0</v>
      </c>
      <c r="L76" s="4"/>
    </row>
    <row r="77" spans="2:12" ht="30" customHeight="1" thickBot="1">
      <c r="B77" s="3"/>
      <c r="C77" s="12">
        <v>9</v>
      </c>
      <c r="D77" s="13" t="s">
        <v>137</v>
      </c>
      <c r="E77" s="13"/>
      <c r="F77" s="13"/>
      <c r="G77" s="55"/>
      <c r="H77" s="13"/>
      <c r="I77" s="55"/>
      <c r="J77" s="55"/>
      <c r="K77" s="14"/>
      <c r="L77" s="4"/>
    </row>
    <row r="78" spans="2:12" ht="30" customHeight="1">
      <c r="B78" s="3"/>
      <c r="C78" s="15" t="s">
        <v>138</v>
      </c>
      <c r="D78" s="15" t="s">
        <v>138</v>
      </c>
      <c r="E78" s="15" t="s">
        <v>138</v>
      </c>
      <c r="F78" s="21"/>
      <c r="G78" s="22" t="s">
        <v>139</v>
      </c>
      <c r="H78" s="21" t="s">
        <v>26</v>
      </c>
      <c r="I78" s="17">
        <f>+'PRESUPUESTO OFICIAL (Entidad)'!I78</f>
        <v>55</v>
      </c>
      <c r="J78" s="18"/>
      <c r="K78" s="19">
        <f t="shared" ref="K78:K84" si="8">+J78*I78</f>
        <v>0</v>
      </c>
      <c r="L78" s="4"/>
    </row>
    <row r="79" spans="2:12" ht="30" customHeight="1">
      <c r="B79" s="3"/>
      <c r="C79" s="15" t="s">
        <v>140</v>
      </c>
      <c r="D79" s="15" t="s">
        <v>140</v>
      </c>
      <c r="E79" s="15" t="s">
        <v>140</v>
      </c>
      <c r="F79" s="21"/>
      <c r="G79" s="22" t="s">
        <v>141</v>
      </c>
      <c r="H79" s="21" t="s">
        <v>19</v>
      </c>
      <c r="I79" s="59">
        <f>+'PRESUPUESTO OFICIAL (Entidad)'!I79</f>
        <v>83</v>
      </c>
      <c r="J79" s="18"/>
      <c r="K79" s="19">
        <f t="shared" si="8"/>
        <v>0</v>
      </c>
      <c r="L79" s="4"/>
    </row>
    <row r="80" spans="2:12" ht="30" customHeight="1">
      <c r="B80" s="3"/>
      <c r="C80" s="15" t="s">
        <v>140</v>
      </c>
      <c r="D80" s="15" t="s">
        <v>140</v>
      </c>
      <c r="E80" s="15" t="s">
        <v>140</v>
      </c>
      <c r="F80" s="21"/>
      <c r="G80" s="22" t="s">
        <v>141</v>
      </c>
      <c r="H80" s="21" t="s">
        <v>19</v>
      </c>
      <c r="I80" s="59">
        <f>+'PRESUPUESTO OFICIAL (Entidad)'!I80</f>
        <v>80.412720800000002</v>
      </c>
      <c r="J80" s="18"/>
      <c r="K80" s="19">
        <f t="shared" ref="K80" si="9">+J80*I80</f>
        <v>0</v>
      </c>
      <c r="L80" s="4"/>
    </row>
    <row r="81" spans="2:12" ht="30" customHeight="1">
      <c r="B81" s="3"/>
      <c r="C81" s="15" t="s">
        <v>143</v>
      </c>
      <c r="D81" s="15" t="s">
        <v>143</v>
      </c>
      <c r="E81" s="15" t="s">
        <v>143</v>
      </c>
      <c r="F81" s="21"/>
      <c r="G81" s="22" t="s">
        <v>144</v>
      </c>
      <c r="H81" s="21" t="s">
        <v>19</v>
      </c>
      <c r="I81" s="17">
        <f>+'PRESUPUESTO OFICIAL (Entidad)'!I81</f>
        <v>240</v>
      </c>
      <c r="J81" s="18"/>
      <c r="K81" s="19">
        <f t="shared" si="8"/>
        <v>0</v>
      </c>
      <c r="L81" s="4"/>
    </row>
    <row r="82" spans="2:12" ht="30" customHeight="1">
      <c r="B82" s="3"/>
      <c r="C82" s="15" t="s">
        <v>145</v>
      </c>
      <c r="D82" s="15" t="s">
        <v>145</v>
      </c>
      <c r="E82" s="15" t="s">
        <v>145</v>
      </c>
      <c r="F82" s="21"/>
      <c r="G82" s="22" t="s">
        <v>146</v>
      </c>
      <c r="H82" s="21" t="s">
        <v>26</v>
      </c>
      <c r="I82" s="17">
        <f>+'PRESUPUESTO OFICIAL (Entidad)'!I82</f>
        <v>10</v>
      </c>
      <c r="J82" s="18"/>
      <c r="K82" s="19">
        <f t="shared" si="8"/>
        <v>0</v>
      </c>
      <c r="L82" s="4"/>
    </row>
    <row r="83" spans="2:12" ht="30" customHeight="1">
      <c r="B83" s="3"/>
      <c r="C83" s="15" t="s">
        <v>147</v>
      </c>
      <c r="D83" s="15" t="s">
        <v>147</v>
      </c>
      <c r="E83" s="15" t="s">
        <v>147</v>
      </c>
      <c r="F83" s="21"/>
      <c r="G83" s="22" t="s">
        <v>148</v>
      </c>
      <c r="H83" s="21" t="s">
        <v>72</v>
      </c>
      <c r="I83" s="17">
        <f>+'PRESUPUESTO OFICIAL (Entidad)'!I83</f>
        <v>57</v>
      </c>
      <c r="J83" s="18"/>
      <c r="K83" s="19">
        <f t="shared" si="8"/>
        <v>0</v>
      </c>
      <c r="L83" s="4"/>
    </row>
    <row r="84" spans="2:12" ht="78.599999999999994" customHeight="1" thickBot="1">
      <c r="B84" s="3"/>
      <c r="C84" s="15" t="s">
        <v>149</v>
      </c>
      <c r="D84" s="15" t="s">
        <v>149</v>
      </c>
      <c r="E84" s="15" t="s">
        <v>149</v>
      </c>
      <c r="F84" s="21"/>
      <c r="G84" s="22" t="s">
        <v>150</v>
      </c>
      <c r="H84" s="21" t="s">
        <v>19</v>
      </c>
      <c r="I84" s="17">
        <f>+'PRESUPUESTO OFICIAL (Entidad)'!I84</f>
        <v>228</v>
      </c>
      <c r="J84" s="18"/>
      <c r="K84" s="19">
        <f t="shared" si="8"/>
        <v>0</v>
      </c>
      <c r="L84" s="4"/>
    </row>
    <row r="85" spans="2:12" ht="30" customHeight="1" thickBot="1">
      <c r="B85" s="3"/>
      <c r="C85" s="12"/>
      <c r="D85" s="13"/>
      <c r="E85" s="13"/>
      <c r="F85" s="13"/>
      <c r="G85" s="55" t="s">
        <v>151</v>
      </c>
      <c r="H85" s="13"/>
      <c r="I85" s="172"/>
      <c r="J85" s="13"/>
      <c r="K85" s="63">
        <f>+SUM(K78:K84)</f>
        <v>0</v>
      </c>
      <c r="L85" s="4"/>
    </row>
    <row r="86" spans="2:12" ht="30" customHeight="1" thickBot="1">
      <c r="B86" s="3"/>
      <c r="C86" s="12">
        <v>10</v>
      </c>
      <c r="D86" s="13" t="s">
        <v>152</v>
      </c>
      <c r="E86" s="13"/>
      <c r="F86" s="13"/>
      <c r="G86" s="55"/>
      <c r="H86" s="13"/>
      <c r="I86" s="173"/>
      <c r="J86" s="55"/>
      <c r="K86" s="14"/>
      <c r="L86" s="4"/>
    </row>
    <row r="87" spans="2:12" ht="30" customHeight="1">
      <c r="B87" s="3"/>
      <c r="C87" s="15" t="s">
        <v>153</v>
      </c>
      <c r="D87" s="15" t="s">
        <v>153</v>
      </c>
      <c r="E87" s="15" t="s">
        <v>153</v>
      </c>
      <c r="F87" s="21"/>
      <c r="G87" s="22" t="s">
        <v>154</v>
      </c>
      <c r="H87" s="21" t="s">
        <v>19</v>
      </c>
      <c r="I87" s="17">
        <f>+'PRESUPUESTO OFICIAL (Entidad)'!I87</f>
        <v>513</v>
      </c>
      <c r="J87" s="18"/>
      <c r="K87" s="19">
        <f t="shared" ref="K87:K90" si="10">+J87*I87</f>
        <v>0</v>
      </c>
      <c r="L87" s="4"/>
    </row>
    <row r="88" spans="2:12" ht="30" customHeight="1">
      <c r="B88" s="3"/>
      <c r="C88" s="15" t="s">
        <v>155</v>
      </c>
      <c r="D88" s="15" t="s">
        <v>155</v>
      </c>
      <c r="E88" s="15" t="s">
        <v>155</v>
      </c>
      <c r="F88" s="21"/>
      <c r="G88" s="22" t="s">
        <v>156</v>
      </c>
      <c r="H88" s="21" t="s">
        <v>19</v>
      </c>
      <c r="I88" s="17">
        <f>+'PRESUPUESTO OFICIAL (Entidad)'!I88</f>
        <v>120</v>
      </c>
      <c r="J88" s="18"/>
      <c r="K88" s="19">
        <f t="shared" si="10"/>
        <v>0</v>
      </c>
      <c r="L88" s="4"/>
    </row>
    <row r="89" spans="2:12" ht="30" customHeight="1">
      <c r="B89" s="3"/>
      <c r="C89" s="15" t="s">
        <v>157</v>
      </c>
      <c r="D89" s="15" t="s">
        <v>157</v>
      </c>
      <c r="E89" s="15" t="s">
        <v>157</v>
      </c>
      <c r="F89" s="21"/>
      <c r="G89" s="22" t="s">
        <v>158</v>
      </c>
      <c r="H89" s="21" t="s">
        <v>19</v>
      </c>
      <c r="I89" s="17">
        <f>+'PRESUPUESTO OFICIAL (Entidad)'!I89</f>
        <v>780</v>
      </c>
      <c r="J89" s="18"/>
      <c r="K89" s="19">
        <f t="shared" si="10"/>
        <v>0</v>
      </c>
      <c r="L89" s="4"/>
    </row>
    <row r="90" spans="2:12" ht="30" customHeight="1">
      <c r="B90" s="3"/>
      <c r="C90" s="15" t="s">
        <v>159</v>
      </c>
      <c r="D90" s="15" t="s">
        <v>159</v>
      </c>
      <c r="E90" s="15" t="s">
        <v>159</v>
      </c>
      <c r="F90" s="21"/>
      <c r="G90" s="22" t="s">
        <v>160</v>
      </c>
      <c r="H90" s="21" t="s">
        <v>19</v>
      </c>
      <c r="I90" s="17">
        <f>+'PRESUPUESTO OFICIAL (Entidad)'!I90</f>
        <v>585</v>
      </c>
      <c r="J90" s="18"/>
      <c r="K90" s="19">
        <f t="shared" si="10"/>
        <v>0</v>
      </c>
      <c r="L90" s="4"/>
    </row>
    <row r="91" spans="2:12" ht="30" customHeight="1" thickBot="1">
      <c r="B91" s="3"/>
      <c r="C91" s="12"/>
      <c r="D91" s="13"/>
      <c r="E91" s="13"/>
      <c r="F91" s="13"/>
      <c r="G91" s="55" t="s">
        <v>161</v>
      </c>
      <c r="H91" s="13"/>
      <c r="I91" s="172"/>
      <c r="J91" s="13"/>
      <c r="K91" s="63">
        <f>+SUM(K87:K90)</f>
        <v>0</v>
      </c>
      <c r="L91" s="4"/>
    </row>
    <row r="92" spans="2:12" ht="30" customHeight="1" thickBot="1">
      <c r="B92" s="3"/>
      <c r="C92" s="12">
        <v>11</v>
      </c>
      <c r="D92" s="13" t="s">
        <v>162</v>
      </c>
      <c r="E92" s="13"/>
      <c r="F92" s="13"/>
      <c r="G92" s="55"/>
      <c r="H92" s="13"/>
      <c r="I92" s="173"/>
      <c r="J92" s="55"/>
      <c r="K92" s="14"/>
      <c r="L92" s="4"/>
    </row>
    <row r="93" spans="2:12" ht="79.900000000000006" customHeight="1">
      <c r="B93" s="3"/>
      <c r="C93" s="15" t="s">
        <v>163</v>
      </c>
      <c r="D93" s="15" t="s">
        <v>163</v>
      </c>
      <c r="E93" s="15" t="s">
        <v>163</v>
      </c>
      <c r="F93" s="21"/>
      <c r="G93" s="22" t="s">
        <v>164</v>
      </c>
      <c r="H93" s="21" t="s">
        <v>19</v>
      </c>
      <c r="I93" s="17">
        <f>+'PRESUPUESTO OFICIAL (Entidad)'!I93</f>
        <v>32</v>
      </c>
      <c r="J93" s="18"/>
      <c r="K93" s="19">
        <f t="shared" ref="K93:K95" si="11">+J93*I93</f>
        <v>0</v>
      </c>
      <c r="L93" s="4"/>
    </row>
    <row r="94" spans="2:12" ht="117.6" customHeight="1">
      <c r="B94" s="3"/>
      <c r="C94" s="15" t="s">
        <v>165</v>
      </c>
      <c r="D94" s="15" t="s">
        <v>165</v>
      </c>
      <c r="E94" s="15" t="s">
        <v>165</v>
      </c>
      <c r="F94" s="21"/>
      <c r="G94" s="22" t="s">
        <v>166</v>
      </c>
      <c r="H94" s="21" t="s">
        <v>19</v>
      </c>
      <c r="I94" s="17">
        <f>+'PRESUPUESTO OFICIAL (Entidad)'!I94</f>
        <v>188</v>
      </c>
      <c r="J94" s="18"/>
      <c r="K94" s="19">
        <f t="shared" si="11"/>
        <v>0</v>
      </c>
      <c r="L94" s="4"/>
    </row>
    <row r="95" spans="2:12" ht="30" customHeight="1" thickBot="1">
      <c r="B95" s="3"/>
      <c r="C95" s="15" t="s">
        <v>167</v>
      </c>
      <c r="D95" s="15" t="s">
        <v>167</v>
      </c>
      <c r="E95" s="15" t="s">
        <v>167</v>
      </c>
      <c r="F95" s="21"/>
      <c r="G95" s="22" t="s">
        <v>168</v>
      </c>
      <c r="H95" s="21" t="s">
        <v>19</v>
      </c>
      <c r="I95" s="17">
        <f>+'PRESUPUESTO OFICIAL (Entidad)'!I95</f>
        <v>77</v>
      </c>
      <c r="J95" s="18"/>
      <c r="K95" s="19">
        <f t="shared" si="11"/>
        <v>0</v>
      </c>
      <c r="L95" s="4"/>
    </row>
    <row r="96" spans="2:12" ht="30" customHeight="1" thickBot="1">
      <c r="B96" s="3"/>
      <c r="C96" s="12"/>
      <c r="D96" s="13"/>
      <c r="E96" s="13"/>
      <c r="F96" s="13"/>
      <c r="G96" s="55" t="s">
        <v>169</v>
      </c>
      <c r="H96" s="13"/>
      <c r="I96" s="13"/>
      <c r="J96" s="13"/>
      <c r="K96" s="63">
        <f>+SUM(K93:K95)</f>
        <v>0</v>
      </c>
      <c r="L96" s="4"/>
    </row>
    <row r="97" spans="2:12" ht="30" customHeight="1" thickBot="1">
      <c r="B97" s="3"/>
      <c r="C97" s="12">
        <v>12</v>
      </c>
      <c r="D97" s="13" t="s">
        <v>170</v>
      </c>
      <c r="E97" s="13"/>
      <c r="F97" s="13"/>
      <c r="G97" s="55"/>
      <c r="H97" s="13"/>
      <c r="I97" s="55"/>
      <c r="J97" s="55"/>
      <c r="K97" s="14"/>
      <c r="L97" s="4"/>
    </row>
    <row r="98" spans="2:12" ht="30" customHeight="1">
      <c r="B98" s="3"/>
      <c r="C98" s="15" t="s">
        <v>171</v>
      </c>
      <c r="D98" s="15" t="s">
        <v>171</v>
      </c>
      <c r="E98" s="15" t="s">
        <v>171</v>
      </c>
      <c r="F98" s="21"/>
      <c r="G98" s="22" t="s">
        <v>172</v>
      </c>
      <c r="H98" s="21" t="s">
        <v>19</v>
      </c>
      <c r="I98" s="17">
        <f>+'PRESUPUESTO OFICIAL (Entidad)'!I98</f>
        <v>1191</v>
      </c>
      <c r="J98" s="18"/>
      <c r="K98" s="19">
        <f>+J98*I98</f>
        <v>0</v>
      </c>
      <c r="L98" s="4"/>
    </row>
    <row r="99" spans="2:12" ht="30" customHeight="1" thickBot="1">
      <c r="B99" s="3"/>
      <c r="C99" s="15" t="s">
        <v>173</v>
      </c>
      <c r="D99" s="15" t="s">
        <v>173</v>
      </c>
      <c r="E99" s="15" t="s">
        <v>173</v>
      </c>
      <c r="F99" s="21"/>
      <c r="G99" s="22" t="s">
        <v>174</v>
      </c>
      <c r="H99" s="21" t="s">
        <v>53</v>
      </c>
      <c r="I99" s="17">
        <f>+'PRESUPUESTO OFICIAL (Entidad)'!I99</f>
        <v>81</v>
      </c>
      <c r="J99" s="18"/>
      <c r="K99" s="19">
        <f>+J99*I99</f>
        <v>0</v>
      </c>
      <c r="L99" s="4"/>
    </row>
    <row r="100" spans="2:12" ht="30" customHeight="1" thickBot="1">
      <c r="B100" s="3"/>
      <c r="C100" s="12"/>
      <c r="D100" s="13"/>
      <c r="E100" s="13"/>
      <c r="F100" s="13"/>
      <c r="G100" s="55" t="s">
        <v>175</v>
      </c>
      <c r="H100" s="13"/>
      <c r="I100" s="60"/>
      <c r="J100" s="13"/>
      <c r="K100" s="63">
        <f>+K98+K99</f>
        <v>0</v>
      </c>
      <c r="L100" s="4"/>
    </row>
    <row r="101" spans="2:12" ht="30" customHeight="1" thickBot="1">
      <c r="B101" s="3"/>
      <c r="C101" s="242" t="s">
        <v>176</v>
      </c>
      <c r="D101" s="243"/>
      <c r="E101" s="243"/>
      <c r="F101" s="243"/>
      <c r="G101" s="243"/>
      <c r="H101" s="243"/>
      <c r="I101" s="243"/>
      <c r="J101" s="244"/>
      <c r="K101" s="69">
        <f>+K100+K96+K91+K85+K76+K72+K61+K55+K51+K43+K32+K28</f>
        <v>0</v>
      </c>
      <c r="L101" s="4"/>
    </row>
    <row r="102" spans="2:12" s="26" customFormat="1" ht="15" thickBot="1">
      <c r="B102" s="27"/>
      <c r="C102" s="30"/>
      <c r="D102" s="30"/>
      <c r="E102" s="30"/>
      <c r="F102" s="30"/>
      <c r="G102" s="30"/>
      <c r="H102" s="30"/>
      <c r="I102" s="30"/>
      <c r="J102" s="30"/>
      <c r="K102" s="31"/>
      <c r="L102" s="29"/>
    </row>
    <row r="103" spans="2:12" s="26" customFormat="1" ht="30" customHeight="1">
      <c r="B103" s="27"/>
      <c r="C103" s="32"/>
      <c r="D103" s="33"/>
      <c r="E103" s="32"/>
      <c r="F103" s="32"/>
      <c r="G103" s="260" t="s">
        <v>177</v>
      </c>
      <c r="H103" s="261"/>
      <c r="I103" s="261"/>
      <c r="J103" s="261"/>
      <c r="K103" s="71">
        <f>+ROUND((K101/(1+$K$116))*$K$115*0.19,0)</f>
        <v>0</v>
      </c>
      <c r="L103" s="29"/>
    </row>
    <row r="104" spans="2:12" s="26" customFormat="1" ht="30" customHeight="1" thickBot="1">
      <c r="B104" s="27"/>
      <c r="C104" s="32"/>
      <c r="D104" s="33"/>
      <c r="E104" s="32"/>
      <c r="F104" s="32"/>
      <c r="G104" s="220" t="s">
        <v>178</v>
      </c>
      <c r="H104" s="221"/>
      <c r="I104" s="221"/>
      <c r="J104" s="221"/>
      <c r="K104" s="34">
        <f>+K101+K103</f>
        <v>0</v>
      </c>
      <c r="L104" s="29"/>
    </row>
    <row r="105" spans="2:12" s="26" customFormat="1" ht="30" customHeight="1" thickBot="1">
      <c r="B105" s="27"/>
      <c r="C105" s="32"/>
      <c r="D105" s="35"/>
      <c r="E105" s="35"/>
      <c r="F105" s="35"/>
      <c r="G105" s="176" t="s">
        <v>179</v>
      </c>
      <c r="H105" s="177"/>
      <c r="I105" s="178"/>
      <c r="J105" s="36"/>
      <c r="K105" s="28">
        <f>+K104</f>
        <v>0</v>
      </c>
      <c r="L105" s="29"/>
    </row>
    <row r="106" spans="2:12" s="26" customFormat="1" ht="30" customHeight="1" thickBot="1">
      <c r="B106" s="27"/>
      <c r="C106" s="32"/>
      <c r="D106" s="214" t="s">
        <v>180</v>
      </c>
      <c r="E106" s="215"/>
      <c r="F106" s="215"/>
      <c r="G106" s="215"/>
      <c r="H106" s="180" t="s">
        <v>181</v>
      </c>
      <c r="I106" s="181" t="s">
        <v>182</v>
      </c>
      <c r="J106" s="182" t="s">
        <v>183</v>
      </c>
      <c r="K106" s="175"/>
      <c r="L106" s="29"/>
    </row>
    <row r="107" spans="2:12" s="26" customFormat="1" ht="30" customHeight="1" thickBot="1">
      <c r="B107" s="27"/>
      <c r="C107" s="32"/>
      <c r="D107" s="216" t="s">
        <v>184</v>
      </c>
      <c r="E107" s="216"/>
      <c r="F107" s="216"/>
      <c r="G107" s="216"/>
      <c r="H107" s="184">
        <f>+K100+K27+K31+K54+K91</f>
        <v>0</v>
      </c>
      <c r="I107" s="185">
        <f>+ROUND((H107/(1+$K$116))*$K$115*0.19,0)</f>
        <v>0</v>
      </c>
      <c r="J107" s="183">
        <f>+I107+H107</f>
        <v>0</v>
      </c>
      <c r="K107" s="175"/>
      <c r="L107" s="29"/>
    </row>
    <row r="108" spans="2:12" s="26" customFormat="1" ht="30" customHeight="1" thickBot="1">
      <c r="B108" s="27"/>
      <c r="C108" s="32"/>
      <c r="D108" s="218" t="s">
        <v>185</v>
      </c>
      <c r="E108" s="218"/>
      <c r="F108" s="218"/>
      <c r="G108" s="218"/>
      <c r="H108" s="184">
        <f>+K42+K50+K60+K71+K79+K78+K81+K82+K83+K84+K96</f>
        <v>0</v>
      </c>
      <c r="I108" s="185">
        <f>+ROUND((H108/(1+$K$116))*$K$115*0.19,0)</f>
        <v>0</v>
      </c>
      <c r="J108" s="183">
        <f>+I108+H108</f>
        <v>0</v>
      </c>
      <c r="K108" s="175"/>
      <c r="L108" s="29"/>
    </row>
    <row r="109" spans="2:12" s="26" customFormat="1" ht="30" customHeight="1" thickBot="1">
      <c r="B109" s="27"/>
      <c r="C109" s="32"/>
      <c r="D109" s="218" t="s">
        <v>186</v>
      </c>
      <c r="E109" s="218"/>
      <c r="F109" s="218"/>
      <c r="G109" s="218"/>
      <c r="H109" s="184">
        <f>+K76+K80</f>
        <v>0</v>
      </c>
      <c r="I109" s="185">
        <f>+ROUND((H109/(1+$K$116))*$K$115*0.19,0)</f>
        <v>0</v>
      </c>
      <c r="J109" s="183">
        <f>+I109+H109</f>
        <v>0</v>
      </c>
      <c r="K109" s="175"/>
      <c r="L109" s="29"/>
    </row>
    <row r="110" spans="2:12" s="26" customFormat="1" ht="18.75" thickBot="1">
      <c r="B110" s="27"/>
      <c r="C110" s="32"/>
      <c r="D110" s="33"/>
      <c r="E110" s="32"/>
      <c r="F110" s="32"/>
      <c r="G110" s="174"/>
      <c r="H110" s="186">
        <f>SUM(H107:H109)</f>
        <v>0</v>
      </c>
      <c r="I110" s="187">
        <f>SUM(I107:I109)</f>
        <v>0</v>
      </c>
      <c r="J110" s="183">
        <f>SUM(J107:J109)</f>
        <v>0</v>
      </c>
      <c r="K110" s="39"/>
      <c r="L110" s="29"/>
    </row>
    <row r="111" spans="2:12" s="26" customFormat="1">
      <c r="B111" s="27"/>
      <c r="C111" s="40"/>
      <c r="D111" s="249"/>
      <c r="E111" s="249"/>
      <c r="F111" s="249"/>
      <c r="G111" s="249"/>
      <c r="H111" s="249"/>
      <c r="I111" s="249"/>
      <c r="J111" s="249"/>
      <c r="K111" s="250"/>
      <c r="L111" s="41"/>
    </row>
    <row r="112" spans="2:12" s="26" customFormat="1" ht="46.5" customHeight="1">
      <c r="B112" s="27"/>
      <c r="C112" s="237" t="s">
        <v>187</v>
      </c>
      <c r="D112" s="238"/>
      <c r="E112" s="238"/>
      <c r="F112" s="238"/>
      <c r="G112" s="238"/>
      <c r="H112" s="246" t="s">
        <v>9</v>
      </c>
      <c r="I112" s="246"/>
      <c r="J112" s="246"/>
      <c r="K112" s="42" t="s">
        <v>188</v>
      </c>
      <c r="L112" s="43"/>
    </row>
    <row r="113" spans="2:12" s="26" customFormat="1" ht="32.25" customHeight="1">
      <c r="B113" s="27"/>
      <c r="C113" s="237" t="s">
        <v>189</v>
      </c>
      <c r="D113" s="238"/>
      <c r="E113" s="238"/>
      <c r="F113" s="238"/>
      <c r="G113" s="238"/>
      <c r="H113" s="248" t="s">
        <v>190</v>
      </c>
      <c r="I113" s="248"/>
      <c r="J113" s="44" t="s">
        <v>191</v>
      </c>
      <c r="K113" s="45">
        <v>0</v>
      </c>
      <c r="L113" s="43"/>
    </row>
    <row r="114" spans="2:12" s="26" customFormat="1" ht="30" customHeight="1">
      <c r="B114" s="27"/>
      <c r="C114" s="237" t="s">
        <v>192</v>
      </c>
      <c r="D114" s="238"/>
      <c r="E114" s="238"/>
      <c r="F114" s="238"/>
      <c r="G114" s="238"/>
      <c r="H114" s="280" t="s">
        <v>193</v>
      </c>
      <c r="I114" s="266"/>
      <c r="J114" s="44" t="s">
        <v>194</v>
      </c>
      <c r="K114" s="45">
        <v>0</v>
      </c>
      <c r="L114" s="43"/>
    </row>
    <row r="115" spans="2:12" s="26" customFormat="1" ht="108" customHeight="1">
      <c r="B115" s="27"/>
      <c r="C115" s="300" t="s">
        <v>195</v>
      </c>
      <c r="D115" s="269"/>
      <c r="E115" s="269"/>
      <c r="F115" s="269"/>
      <c r="G115" s="269"/>
      <c r="H115" s="273" t="s">
        <v>196</v>
      </c>
      <c r="I115" s="248"/>
      <c r="J115" s="44" t="s">
        <v>197</v>
      </c>
      <c r="K115" s="45">
        <v>0</v>
      </c>
      <c r="L115" s="29"/>
    </row>
    <row r="116" spans="2:12" ht="53.25" customHeight="1">
      <c r="B116" s="3"/>
      <c r="C116" s="268" t="s">
        <v>198</v>
      </c>
      <c r="D116" s="269"/>
      <c r="E116" s="269"/>
      <c r="F116" s="269"/>
      <c r="G116" s="269"/>
      <c r="H116" s="248" t="s">
        <v>199</v>
      </c>
      <c r="I116" s="248"/>
      <c r="J116" s="44" t="s">
        <v>200</v>
      </c>
      <c r="K116" s="70">
        <f>+K115+K114+K113</f>
        <v>0</v>
      </c>
      <c r="L116" s="4"/>
    </row>
    <row r="117" spans="2:12" ht="57.75" customHeight="1">
      <c r="B117" s="3"/>
      <c r="C117" s="268" t="s">
        <v>201</v>
      </c>
      <c r="D117" s="269"/>
      <c r="E117" s="269"/>
      <c r="F117" s="269"/>
      <c r="G117" s="269"/>
      <c r="H117" s="301"/>
      <c r="I117" s="301"/>
      <c r="J117" s="301"/>
      <c r="K117" s="302"/>
      <c r="L117" s="4"/>
    </row>
    <row r="118" spans="2:12" ht="38.25" customHeight="1">
      <c r="B118" s="3"/>
      <c r="C118" s="212" t="s">
        <v>202</v>
      </c>
      <c r="D118" s="213"/>
      <c r="E118" s="213"/>
      <c r="F118" s="213"/>
      <c r="G118" s="213"/>
      <c r="H118" s="263"/>
      <c r="I118" s="263"/>
      <c r="J118" s="263"/>
      <c r="K118" s="264"/>
      <c r="L118" s="4"/>
    </row>
    <row r="119" spans="2:12" ht="47.25" customHeight="1">
      <c r="B119" s="3"/>
      <c r="C119" s="52"/>
      <c r="D119" s="52"/>
      <c r="E119" s="52"/>
      <c r="F119" s="52"/>
      <c r="G119" s="52"/>
      <c r="H119" s="52"/>
      <c r="I119" s="52"/>
      <c r="J119" s="52"/>
      <c r="K119" s="52"/>
      <c r="L119" s="4"/>
    </row>
    <row r="120" spans="2:12" ht="47.25" customHeight="1">
      <c r="B120" s="3"/>
      <c r="C120" s="52"/>
      <c r="D120" s="52"/>
      <c r="E120" s="52"/>
      <c r="F120" s="52"/>
      <c r="G120" s="53" t="s">
        <v>206</v>
      </c>
      <c r="H120" s="52"/>
      <c r="I120" s="52"/>
      <c r="J120" s="52"/>
      <c r="K120" s="52"/>
      <c r="L120" s="4"/>
    </row>
    <row r="121" spans="2:12" ht="15" thickBot="1">
      <c r="B121" s="46"/>
      <c r="C121" s="47"/>
      <c r="D121" s="47"/>
      <c r="E121" s="48"/>
      <c r="F121" s="47"/>
      <c r="G121" s="49"/>
      <c r="H121" s="47"/>
      <c r="I121" s="47"/>
      <c r="J121" s="47"/>
      <c r="K121" s="47"/>
      <c r="L121" s="50"/>
    </row>
    <row r="122" spans="2:12" ht="15" thickTop="1"/>
  </sheetData>
  <mergeCells count="38">
    <mergeCell ref="H118:K118"/>
    <mergeCell ref="C112:G112"/>
    <mergeCell ref="H112:J112"/>
    <mergeCell ref="C113:G113"/>
    <mergeCell ref="H113:I113"/>
    <mergeCell ref="C114:G114"/>
    <mergeCell ref="H114:I114"/>
    <mergeCell ref="C115:G115"/>
    <mergeCell ref="C116:G116"/>
    <mergeCell ref="C117:G117"/>
    <mergeCell ref="C118:G118"/>
    <mergeCell ref="H117:K117"/>
    <mergeCell ref="J11:J12"/>
    <mergeCell ref="K11:K12"/>
    <mergeCell ref="H116:I116"/>
    <mergeCell ref="C101:J101"/>
    <mergeCell ref="G103:J103"/>
    <mergeCell ref="G104:J104"/>
    <mergeCell ref="D106:G106"/>
    <mergeCell ref="D107:G107"/>
    <mergeCell ref="D108:G108"/>
    <mergeCell ref="D109:G109"/>
    <mergeCell ref="B1:G1"/>
    <mergeCell ref="B2:E2"/>
    <mergeCell ref="C5:K5"/>
    <mergeCell ref="B4:L4"/>
    <mergeCell ref="H115:I115"/>
    <mergeCell ref="D111:K111"/>
    <mergeCell ref="C6:K6"/>
    <mergeCell ref="C7:K8"/>
    <mergeCell ref="C9:K9"/>
    <mergeCell ref="C10:K10"/>
    <mergeCell ref="C11:C12"/>
    <mergeCell ref="D11:D12"/>
    <mergeCell ref="E11:F11"/>
    <mergeCell ref="G11:G12"/>
    <mergeCell ref="H11:H12"/>
    <mergeCell ref="I11:I12"/>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L794"/>
  <sheetViews>
    <sheetView showGridLines="0" view="pageBreakPreview" topLeftCell="B286" zoomScaleNormal="80" zoomScaleSheetLayoutView="100" zoomScalePageLayoutView="85" workbookViewId="0">
      <selection activeCell="J304" sqref="J304"/>
    </sheetView>
  </sheetViews>
  <sheetFormatPr defaultColWidth="11.42578125" defaultRowHeight="14.25"/>
  <cols>
    <col min="1" max="2" width="3.140625" style="54" customWidth="1"/>
    <col min="3" max="3" width="14.7109375" style="54" customWidth="1"/>
    <col min="4" max="4" width="13" style="54" customWidth="1"/>
    <col min="5" max="5" width="48" style="54" customWidth="1"/>
    <col min="6" max="8" width="11.42578125" style="54"/>
    <col min="9" max="9" width="12.28515625" style="54" bestFit="1" customWidth="1"/>
    <col min="10" max="10" width="14.5703125" style="54" bestFit="1" customWidth="1"/>
    <col min="11" max="11" width="11.42578125" style="54"/>
    <col min="12" max="12" width="12.85546875" style="54" customWidth="1"/>
    <col min="13" max="14" width="11.42578125" style="54"/>
    <col min="15" max="15" width="18.7109375" style="54" customWidth="1"/>
    <col min="16" max="17" width="3.140625" style="54" customWidth="1"/>
    <col min="18" max="16384" width="11.42578125" style="54"/>
  </cols>
  <sheetData>
    <row r="1" spans="2:12">
      <c r="B1" s="228"/>
      <c r="C1" s="228"/>
      <c r="D1" s="228"/>
      <c r="E1" s="228"/>
      <c r="F1" s="228"/>
      <c r="G1" s="228"/>
      <c r="H1" s="228"/>
      <c r="I1" s="228"/>
      <c r="J1" s="228"/>
      <c r="K1" s="228"/>
      <c r="L1" s="228"/>
    </row>
    <row r="2" spans="2:12">
      <c r="B2" s="72"/>
      <c r="C2" s="287"/>
      <c r="D2" s="287"/>
      <c r="E2" s="287"/>
      <c r="F2" s="288"/>
      <c r="G2" s="288"/>
      <c r="H2" s="288"/>
      <c r="I2" s="288"/>
      <c r="J2" s="288"/>
    </row>
    <row r="3" spans="2:12">
      <c r="B3" s="72"/>
      <c r="C3" s="285" t="s">
        <v>207</v>
      </c>
      <c r="D3" s="285"/>
      <c r="E3" s="285"/>
      <c r="F3" s="285"/>
      <c r="G3" s="285"/>
      <c r="H3" s="285"/>
      <c r="I3" s="285"/>
      <c r="J3" s="75" t="s">
        <v>208</v>
      </c>
    </row>
    <row r="4" spans="2:12" ht="25.5" customHeight="1">
      <c r="B4" s="72"/>
      <c r="C4" s="290" t="s">
        <v>209</v>
      </c>
      <c r="D4" s="290"/>
      <c r="E4" s="290"/>
      <c r="F4" s="290"/>
      <c r="G4" s="290"/>
      <c r="H4" s="290"/>
      <c r="I4" s="290"/>
      <c r="J4" s="77"/>
    </row>
    <row r="5" spans="2:12" ht="36.75" customHeight="1">
      <c r="B5" s="72"/>
      <c r="C5" s="288"/>
      <c r="D5" s="288"/>
      <c r="E5" s="288"/>
      <c r="F5" s="74"/>
      <c r="G5" s="74"/>
      <c r="H5" s="74"/>
      <c r="I5" s="78"/>
      <c r="J5" s="78"/>
    </row>
    <row r="6" spans="2:12">
      <c r="B6" s="72"/>
      <c r="C6" s="287"/>
      <c r="D6" s="287"/>
      <c r="E6" s="287"/>
      <c r="F6" s="287"/>
      <c r="G6" s="287"/>
      <c r="H6" s="287"/>
      <c r="I6" s="287"/>
      <c r="J6" s="287"/>
    </row>
    <row r="7" spans="2:12">
      <c r="B7" s="72"/>
      <c r="C7" s="288"/>
      <c r="D7" s="288"/>
      <c r="E7" s="288"/>
      <c r="F7" s="74"/>
      <c r="G7" s="74"/>
      <c r="H7" s="74"/>
      <c r="I7" s="78"/>
      <c r="J7" s="78"/>
    </row>
    <row r="8" spans="2:12">
      <c r="B8" s="72"/>
      <c r="C8" s="286" t="s">
        <v>210</v>
      </c>
      <c r="D8" s="286"/>
      <c r="E8" s="286"/>
      <c r="F8" s="79" t="s">
        <v>211</v>
      </c>
      <c r="G8" s="80" t="s">
        <v>212</v>
      </c>
      <c r="H8" s="81" t="s">
        <v>213</v>
      </c>
      <c r="I8" s="82" t="s">
        <v>214</v>
      </c>
      <c r="J8" s="82" t="s">
        <v>215</v>
      </c>
    </row>
    <row r="9" spans="2:12" ht="15" thickBot="1">
      <c r="B9" s="72"/>
      <c r="C9" s="83"/>
      <c r="D9" s="283" t="s">
        <v>216</v>
      </c>
      <c r="E9" s="283"/>
      <c r="F9" s="283"/>
      <c r="G9" s="283"/>
      <c r="H9" s="283"/>
      <c r="I9" s="283"/>
      <c r="J9" s="283"/>
    </row>
    <row r="10" spans="2:12" ht="15.75" thickBot="1">
      <c r="B10" s="72"/>
      <c r="C10" s="84"/>
      <c r="D10" s="289" t="s">
        <v>18</v>
      </c>
      <c r="E10" s="289"/>
      <c r="F10" s="289"/>
      <c r="G10" s="85" t="s">
        <v>41</v>
      </c>
      <c r="H10"/>
      <c r="I10" s="86"/>
      <c r="J10" s="87">
        <f>+J18+J19+J20+J21</f>
        <v>4857</v>
      </c>
    </row>
    <row r="11" spans="2:12" ht="12.75" customHeight="1">
      <c r="B11" s="72"/>
      <c r="C11" s="84"/>
      <c r="D11" s="88"/>
      <c r="E11" s="79" t="s">
        <v>217</v>
      </c>
      <c r="F11" s="76" t="s">
        <v>218</v>
      </c>
      <c r="G11" s="76" t="s">
        <v>219</v>
      </c>
      <c r="H11" s="89">
        <v>1.9948345388661172E-2</v>
      </c>
      <c r="I11" s="82">
        <v>12100</v>
      </c>
      <c r="J11" s="82">
        <f t="shared" ref="J11:J16" si="0">+I11*H11</f>
        <v>241.37497920280018</v>
      </c>
    </row>
    <row r="12" spans="2:12">
      <c r="B12" s="72"/>
      <c r="C12" s="84"/>
      <c r="D12" s="88"/>
      <c r="E12" s="79" t="s">
        <v>220</v>
      </c>
      <c r="F12" s="76" t="s">
        <v>218</v>
      </c>
      <c r="G12" s="76" t="s">
        <v>123</v>
      </c>
      <c r="H12" s="89">
        <v>5.0006436311757836E-2</v>
      </c>
      <c r="I12" s="82">
        <v>5996</v>
      </c>
      <c r="J12" s="82">
        <f t="shared" si="0"/>
        <v>299.83859212530001</v>
      </c>
    </row>
    <row r="13" spans="2:12">
      <c r="B13" s="72"/>
      <c r="C13" s="84"/>
      <c r="D13" s="88"/>
      <c r="E13" s="79" t="s">
        <v>221</v>
      </c>
      <c r="F13" s="76" t="s">
        <v>218</v>
      </c>
      <c r="G13" s="76" t="s">
        <v>222</v>
      </c>
      <c r="H13" s="89">
        <v>0.02</v>
      </c>
      <c r="I13" s="82">
        <v>4847</v>
      </c>
      <c r="J13" s="82">
        <f t="shared" si="0"/>
        <v>96.94</v>
      </c>
    </row>
    <row r="14" spans="2:12">
      <c r="B14" s="72"/>
      <c r="C14" s="84"/>
      <c r="D14" s="88"/>
      <c r="E14" s="79" t="s">
        <v>223</v>
      </c>
      <c r="F14" s="76" t="s">
        <v>218</v>
      </c>
      <c r="G14" s="76" t="s">
        <v>224</v>
      </c>
      <c r="H14" s="89">
        <v>0.01</v>
      </c>
      <c r="I14" s="82">
        <v>5640</v>
      </c>
      <c r="J14" s="82">
        <f t="shared" si="0"/>
        <v>56.4</v>
      </c>
    </row>
    <row r="15" spans="2:12">
      <c r="B15" s="72"/>
      <c r="C15" s="84"/>
      <c r="D15" s="90">
        <v>50011</v>
      </c>
      <c r="E15" s="79" t="s">
        <v>225</v>
      </c>
      <c r="F15" s="76" t="s">
        <v>218</v>
      </c>
      <c r="G15" s="76" t="s">
        <v>226</v>
      </c>
      <c r="H15" s="89">
        <v>0.1</v>
      </c>
      <c r="I15" s="82">
        <v>30000</v>
      </c>
      <c r="J15" s="82">
        <f t="shared" si="0"/>
        <v>3000</v>
      </c>
    </row>
    <row r="16" spans="2:12">
      <c r="B16" s="72"/>
      <c r="C16" s="84"/>
      <c r="D16" s="88"/>
      <c r="E16" s="79" t="s">
        <v>227</v>
      </c>
      <c r="F16" s="76" t="s">
        <v>218</v>
      </c>
      <c r="G16" s="76" t="s">
        <v>123</v>
      </c>
      <c r="H16" s="89">
        <v>0.11</v>
      </c>
      <c r="I16" s="82">
        <v>50</v>
      </c>
      <c r="J16" s="82">
        <f t="shared" si="0"/>
        <v>5.5</v>
      </c>
    </row>
    <row r="17" spans="2:10" ht="18" customHeight="1">
      <c r="B17" s="72"/>
      <c r="C17" s="84"/>
      <c r="D17" s="88"/>
      <c r="E17" s="79" t="s">
        <v>228</v>
      </c>
      <c r="F17" s="76" t="s">
        <v>218</v>
      </c>
      <c r="G17" s="76" t="s">
        <v>229</v>
      </c>
      <c r="H17" s="89">
        <v>5</v>
      </c>
      <c r="I17" s="82">
        <f>+J15</f>
        <v>3000</v>
      </c>
      <c r="J17" s="82">
        <f>+I17*H17%</f>
        <v>150</v>
      </c>
    </row>
    <row r="18" spans="2:10">
      <c r="B18" s="72"/>
      <c r="C18" s="84"/>
      <c r="D18" s="88"/>
      <c r="E18" s="79"/>
      <c r="F18" s="76"/>
      <c r="G18" s="76"/>
      <c r="H18" s="89"/>
      <c r="I18" s="82"/>
      <c r="J18" s="91">
        <f>SUM(J11:J17)</f>
        <v>3850.0535713281001</v>
      </c>
    </row>
    <row r="19" spans="2:10">
      <c r="B19" s="72"/>
      <c r="C19" s="84"/>
      <c r="D19" s="88"/>
      <c r="E19" s="79"/>
      <c r="F19" s="76"/>
      <c r="G19" s="76"/>
      <c r="H19" s="92" t="s">
        <v>230</v>
      </c>
      <c r="I19" s="93">
        <v>0.21154088768290763</v>
      </c>
      <c r="J19" s="82">
        <f>+J18*I19</f>
        <v>814.44375010549504</v>
      </c>
    </row>
    <row r="20" spans="2:10">
      <c r="B20" s="72"/>
      <c r="C20" s="84"/>
      <c r="D20" s="88"/>
      <c r="E20" s="79"/>
      <c r="F20" s="76"/>
      <c r="G20" s="76"/>
      <c r="H20" s="92" t="s">
        <v>231</v>
      </c>
      <c r="I20" s="93">
        <v>0.01</v>
      </c>
      <c r="J20" s="82">
        <f>+J18*I20</f>
        <v>38.500535713281003</v>
      </c>
    </row>
    <row r="21" spans="2:10">
      <c r="B21" s="72"/>
      <c r="C21" s="84"/>
      <c r="D21" s="88"/>
      <c r="E21" s="79"/>
      <c r="F21" s="76"/>
      <c r="G21" s="76"/>
      <c r="H21" s="92" t="s">
        <v>232</v>
      </c>
      <c r="I21" s="93">
        <v>0.04</v>
      </c>
      <c r="J21" s="82">
        <f>+J18*I21</f>
        <v>154.00214285312401</v>
      </c>
    </row>
    <row r="22" spans="2:10">
      <c r="B22" s="72"/>
      <c r="C22" s="84"/>
      <c r="D22" s="88"/>
      <c r="E22" s="88"/>
      <c r="F22" s="88"/>
      <c r="G22" s="88"/>
      <c r="H22" s="88"/>
      <c r="I22" s="88"/>
      <c r="J22" s="88"/>
    </row>
    <row r="23" spans="2:10">
      <c r="B23" s="72"/>
      <c r="C23" s="94"/>
      <c r="D23" s="282" t="s">
        <v>21</v>
      </c>
      <c r="E23" s="282"/>
      <c r="F23" s="282"/>
      <c r="G23" s="95" t="s">
        <v>19</v>
      </c>
      <c r="H23"/>
      <c r="I23" s="86"/>
      <c r="J23" s="86">
        <f>+J26+J27+J28+J29</f>
        <v>20523</v>
      </c>
    </row>
    <row r="24" spans="2:10" ht="13.9" customHeight="1">
      <c r="B24" s="72"/>
      <c r="C24" s="281"/>
      <c r="D24" s="281"/>
      <c r="E24" s="79" t="s">
        <v>233</v>
      </c>
      <c r="F24" s="79" t="s">
        <v>218</v>
      </c>
      <c r="G24" s="79" t="s">
        <v>226</v>
      </c>
      <c r="H24" s="89">
        <v>0.81978123686758109</v>
      </c>
      <c r="I24" s="82">
        <v>18898</v>
      </c>
      <c r="J24" s="82">
        <f>+I24*H24</f>
        <v>15492.225814323547</v>
      </c>
    </row>
    <row r="25" spans="2:10">
      <c r="B25" s="72"/>
      <c r="C25" s="281"/>
      <c r="D25" s="281"/>
      <c r="E25" s="79" t="s">
        <v>228</v>
      </c>
      <c r="F25" s="79" t="s">
        <v>218</v>
      </c>
      <c r="G25" s="79" t="s">
        <v>229</v>
      </c>
      <c r="H25" s="89">
        <v>5.0087999999999999</v>
      </c>
      <c r="I25" s="82">
        <f>+J24</f>
        <v>15492.225814323547</v>
      </c>
      <c r="J25" s="82">
        <f>+I25*H25%</f>
        <v>775.9746065878378</v>
      </c>
    </row>
    <row r="26" spans="2:10">
      <c r="B26" s="72"/>
      <c r="C26" s="81"/>
      <c r="D26" s="81"/>
      <c r="E26" s="79"/>
      <c r="F26" s="79"/>
      <c r="G26" s="79"/>
      <c r="H26" s="89"/>
      <c r="I26" s="82"/>
      <c r="J26" s="91">
        <f>SUM(J24:J25)</f>
        <v>16268.200420911384</v>
      </c>
    </row>
    <row r="27" spans="2:10">
      <c r="B27" s="72"/>
      <c r="C27" s="81"/>
      <c r="D27" s="81"/>
      <c r="E27" s="79"/>
      <c r="F27" s="79"/>
      <c r="G27" s="79"/>
      <c r="H27" s="92" t="s">
        <v>230</v>
      </c>
      <c r="I27" s="93">
        <f t="shared" ref="I27:I29" si="1">I19</f>
        <v>0.21154088768290763</v>
      </c>
      <c r="J27" s="82">
        <f>+J26*I27</f>
        <v>3441.3895580430458</v>
      </c>
    </row>
    <row r="28" spans="2:10">
      <c r="B28" s="72"/>
      <c r="C28" s="81"/>
      <c r="D28" s="81"/>
      <c r="E28" s="79"/>
      <c r="F28" s="79"/>
      <c r="G28" s="79"/>
      <c r="H28" s="92" t="s">
        <v>231</v>
      </c>
      <c r="I28" s="93">
        <f t="shared" si="1"/>
        <v>0.01</v>
      </c>
      <c r="J28" s="82">
        <f>+J26*I28</f>
        <v>162.68200420911384</v>
      </c>
    </row>
    <row r="29" spans="2:10">
      <c r="B29" s="72"/>
      <c r="C29" s="81"/>
      <c r="D29" s="81"/>
      <c r="E29" s="79"/>
      <c r="F29" s="79"/>
      <c r="G29" s="79"/>
      <c r="H29" s="92" t="s">
        <v>232</v>
      </c>
      <c r="I29" s="93">
        <f t="shared" si="1"/>
        <v>0.04</v>
      </c>
      <c r="J29" s="82">
        <f>+J26*I29</f>
        <v>650.72801683645537</v>
      </c>
    </row>
    <row r="30" spans="2:10">
      <c r="B30" s="72"/>
      <c r="C30" s="94"/>
      <c r="D30" s="282" t="s">
        <v>234</v>
      </c>
      <c r="E30" s="282"/>
      <c r="F30" s="282"/>
      <c r="G30" s="95" t="s">
        <v>19</v>
      </c>
      <c r="H30"/>
      <c r="I30" s="86"/>
      <c r="J30" s="86">
        <f>+J37+J38+J39+J40</f>
        <v>33650</v>
      </c>
    </row>
    <row r="31" spans="2:10" ht="13.9" customHeight="1">
      <c r="B31" s="72"/>
      <c r="C31" s="281"/>
      <c r="D31" s="281"/>
      <c r="E31" s="286" t="s">
        <v>235</v>
      </c>
      <c r="F31" s="79" t="s">
        <v>218</v>
      </c>
      <c r="G31" s="79" t="s">
        <v>81</v>
      </c>
      <c r="H31" s="89">
        <v>0.50014344465284</v>
      </c>
      <c r="I31" s="82">
        <v>4700</v>
      </c>
      <c r="J31" s="82">
        <f>+I31*H31</f>
        <v>2350.6741898683481</v>
      </c>
    </row>
    <row r="32" spans="2:10">
      <c r="B32" s="72"/>
      <c r="C32"/>
      <c r="D32"/>
      <c r="E32" s="286"/>
      <c r="F32"/>
      <c r="G32"/>
      <c r="H32"/>
      <c r="I32" s="96"/>
      <c r="J32" s="82">
        <f>+I32*H32</f>
        <v>0</v>
      </c>
    </row>
    <row r="33" spans="2:10" ht="13.5" customHeight="1">
      <c r="B33" s="72"/>
      <c r="C33" s="97"/>
      <c r="D33" s="90">
        <v>40002</v>
      </c>
      <c r="E33" s="98" t="s">
        <v>236</v>
      </c>
      <c r="F33" s="79" t="s">
        <v>218</v>
      </c>
      <c r="G33" s="79" t="s">
        <v>237</v>
      </c>
      <c r="H33" s="89">
        <v>0.1</v>
      </c>
      <c r="I33" s="82">
        <v>30033</v>
      </c>
      <c r="J33" s="82">
        <f>+I33*H33</f>
        <v>3003.3</v>
      </c>
    </row>
    <row r="34" spans="2:10">
      <c r="B34" s="72"/>
      <c r="C34" s="281"/>
      <c r="D34" s="281"/>
      <c r="E34" s="79" t="s">
        <v>238</v>
      </c>
      <c r="F34" s="79" t="s">
        <v>218</v>
      </c>
      <c r="G34" s="79" t="s">
        <v>237</v>
      </c>
      <c r="H34" s="89">
        <v>0.5</v>
      </c>
      <c r="I34" s="82">
        <v>14695.23</v>
      </c>
      <c r="J34" s="82">
        <f>+I34*H34</f>
        <v>7347.6149999999998</v>
      </c>
    </row>
    <row r="35" spans="2:10">
      <c r="B35" s="72"/>
      <c r="C35" s="281"/>
      <c r="D35" s="281"/>
      <c r="E35" s="79" t="s">
        <v>239</v>
      </c>
      <c r="F35" s="79" t="s">
        <v>218</v>
      </c>
      <c r="G35" s="79" t="s">
        <v>226</v>
      </c>
      <c r="H35" s="89">
        <v>0.6</v>
      </c>
      <c r="I35" s="82">
        <v>22178</v>
      </c>
      <c r="J35" s="82">
        <f>+I35*H35</f>
        <v>13306.8</v>
      </c>
    </row>
    <row r="36" spans="2:10">
      <c r="B36" s="72"/>
      <c r="C36" s="281"/>
      <c r="D36" s="281"/>
      <c r="E36" s="79" t="s">
        <v>228</v>
      </c>
      <c r="F36" s="79" t="s">
        <v>218</v>
      </c>
      <c r="G36" s="79" t="s">
        <v>229</v>
      </c>
      <c r="H36" s="89">
        <v>5</v>
      </c>
      <c r="I36" s="82">
        <v>13306.8</v>
      </c>
      <c r="J36" s="82">
        <f>+I36*H36%</f>
        <v>665.34</v>
      </c>
    </row>
    <row r="37" spans="2:10">
      <c r="B37" s="72"/>
      <c r="C37" s="81"/>
      <c r="D37" s="81"/>
      <c r="E37" s="79"/>
      <c r="F37" s="79"/>
      <c r="G37" s="79"/>
      <c r="H37" s="89"/>
      <c r="I37" s="82"/>
      <c r="J37" s="91">
        <f>SUM(J31:J36)</f>
        <v>26673.729189868347</v>
      </c>
    </row>
    <row r="38" spans="2:10">
      <c r="B38" s="72"/>
      <c r="C38" s="81"/>
      <c r="D38" s="81"/>
      <c r="E38" s="79"/>
      <c r="F38" s="79"/>
      <c r="G38" s="79"/>
      <c r="H38" s="92" t="s">
        <v>230</v>
      </c>
      <c r="I38" s="93">
        <f>$I$27</f>
        <v>0.21154088768290763</v>
      </c>
      <c r="J38" s="82">
        <f>+J37*I38</f>
        <v>5642.5843506382344</v>
      </c>
    </row>
    <row r="39" spans="2:10">
      <c r="B39" s="72"/>
      <c r="C39" s="81"/>
      <c r="D39" s="81"/>
      <c r="E39" s="79"/>
      <c r="F39" s="79"/>
      <c r="G39" s="79"/>
      <c r="H39" s="92" t="s">
        <v>231</v>
      </c>
      <c r="I39" s="93">
        <f>$I$28</f>
        <v>0.01</v>
      </c>
      <c r="J39" s="82">
        <f>+J37*I39</f>
        <v>266.73729189868345</v>
      </c>
    </row>
    <row r="40" spans="2:10">
      <c r="B40" s="72"/>
      <c r="C40" s="81"/>
      <c r="D40" s="81"/>
      <c r="E40" s="79"/>
      <c r="F40" s="79"/>
      <c r="G40" s="79"/>
      <c r="H40" s="92" t="s">
        <v>232</v>
      </c>
      <c r="I40" s="93">
        <f>$I$29</f>
        <v>0.04</v>
      </c>
      <c r="J40" s="82">
        <f>+J37*I40</f>
        <v>1066.9491675947338</v>
      </c>
    </row>
    <row r="41" spans="2:10">
      <c r="B41" s="72"/>
      <c r="C41" s="81"/>
      <c r="D41" s="81"/>
      <c r="E41" s="79"/>
      <c r="F41" s="79"/>
      <c r="G41" s="79"/>
      <c r="H41" s="89"/>
      <c r="I41" s="82"/>
      <c r="J41" s="82"/>
    </row>
    <row r="42" spans="2:10">
      <c r="B42" s="72"/>
      <c r="C42" s="94"/>
      <c r="D42" s="282" t="s">
        <v>25</v>
      </c>
      <c r="E42" s="282"/>
      <c r="F42" s="282"/>
      <c r="G42" s="95" t="s">
        <v>26</v>
      </c>
      <c r="H42"/>
      <c r="I42" s="86"/>
      <c r="J42" s="86">
        <f>+J51+J52+J53+J54</f>
        <v>19741</v>
      </c>
    </row>
    <row r="43" spans="2:10" ht="13.9" customHeight="1">
      <c r="B43" s="72"/>
      <c r="C43" s="281"/>
      <c r="D43" s="281"/>
      <c r="E43" s="79" t="s">
        <v>240</v>
      </c>
      <c r="F43" s="79" t="s">
        <v>218</v>
      </c>
      <c r="G43" s="79" t="s">
        <v>237</v>
      </c>
      <c r="H43" s="89">
        <v>0.30000598664027633</v>
      </c>
      <c r="I43" s="82">
        <v>20640</v>
      </c>
      <c r="J43" s="82">
        <f t="shared" ref="J43:J49" si="2">+I43*H43</f>
        <v>6192.1235642553038</v>
      </c>
    </row>
    <row r="44" spans="2:10">
      <c r="B44" s="72"/>
      <c r="C44" s="281"/>
      <c r="D44" s="281"/>
      <c r="E44" s="79" t="s">
        <v>241</v>
      </c>
      <c r="F44" s="79" t="s">
        <v>218</v>
      </c>
      <c r="G44" s="79" t="s">
        <v>123</v>
      </c>
      <c r="H44" s="89">
        <v>0.02</v>
      </c>
      <c r="I44" s="82">
        <v>29474.750000000109</v>
      </c>
      <c r="J44" s="82">
        <f t="shared" si="2"/>
        <v>589.49500000000216</v>
      </c>
    </row>
    <row r="45" spans="2:10">
      <c r="B45" s="72"/>
      <c r="C45" s="281"/>
      <c r="D45" s="281"/>
      <c r="E45" s="79" t="s">
        <v>242</v>
      </c>
      <c r="F45" s="79" t="s">
        <v>218</v>
      </c>
      <c r="G45" s="79" t="s">
        <v>53</v>
      </c>
      <c r="H45" s="89">
        <v>0.02</v>
      </c>
      <c r="I45" s="82">
        <v>160000</v>
      </c>
      <c r="J45" s="82">
        <f t="shared" si="2"/>
        <v>3200</v>
      </c>
    </row>
    <row r="46" spans="2:10">
      <c r="B46" s="72"/>
      <c r="C46" s="281"/>
      <c r="D46" s="281"/>
      <c r="E46" s="79" t="s">
        <v>243</v>
      </c>
      <c r="F46" s="79" t="s">
        <v>218</v>
      </c>
      <c r="G46" s="79" t="s">
        <v>226</v>
      </c>
      <c r="H46" s="89">
        <v>0.5</v>
      </c>
      <c r="I46" s="82">
        <v>9449</v>
      </c>
      <c r="J46" s="82">
        <f t="shared" si="2"/>
        <v>4724.5</v>
      </c>
    </row>
    <row r="47" spans="2:10">
      <c r="B47" s="72"/>
      <c r="C47" s="281"/>
      <c r="D47" s="281"/>
      <c r="E47" s="79" t="s">
        <v>227</v>
      </c>
      <c r="F47" s="79" t="s">
        <v>218</v>
      </c>
      <c r="G47" s="79" t="s">
        <v>123</v>
      </c>
      <c r="H47" s="89">
        <v>1.22</v>
      </c>
      <c r="I47" s="82">
        <v>50</v>
      </c>
      <c r="J47" s="82">
        <f t="shared" si="2"/>
        <v>61</v>
      </c>
    </row>
    <row r="48" spans="2:10">
      <c r="B48" s="72"/>
      <c r="C48" s="281"/>
      <c r="D48" s="281"/>
      <c r="E48" s="79" t="s">
        <v>244</v>
      </c>
      <c r="F48" s="79" t="s">
        <v>218</v>
      </c>
      <c r="G48" s="79" t="s">
        <v>53</v>
      </c>
      <c r="H48" s="89">
        <v>5.0000000000000001E-3</v>
      </c>
      <c r="I48" s="82">
        <v>48076</v>
      </c>
      <c r="J48" s="82">
        <f t="shared" si="2"/>
        <v>240.38</v>
      </c>
    </row>
    <row r="49" spans="2:10">
      <c r="B49" s="72"/>
      <c r="C49" s="281"/>
      <c r="D49" s="281"/>
      <c r="E49" s="79" t="s">
        <v>245</v>
      </c>
      <c r="F49" s="79" t="s">
        <v>218</v>
      </c>
      <c r="G49" s="79" t="s">
        <v>123</v>
      </c>
      <c r="H49" s="89">
        <v>0.7</v>
      </c>
      <c r="I49" s="82">
        <v>578</v>
      </c>
      <c r="J49" s="82">
        <f t="shared" si="2"/>
        <v>404.59999999999997</v>
      </c>
    </row>
    <row r="50" spans="2:10">
      <c r="B50" s="72"/>
      <c r="C50" s="281"/>
      <c r="D50" s="281"/>
      <c r="E50" s="79" t="s">
        <v>228</v>
      </c>
      <c r="F50" s="79" t="s">
        <v>218</v>
      </c>
      <c r="G50" s="79" t="s">
        <v>229</v>
      </c>
      <c r="H50" s="89">
        <v>5</v>
      </c>
      <c r="I50" s="82">
        <v>4724.5</v>
      </c>
      <c r="J50" s="82">
        <f>+I50*H50%</f>
        <v>236.22500000000002</v>
      </c>
    </row>
    <row r="51" spans="2:10">
      <c r="B51" s="72"/>
      <c r="C51" s="81"/>
      <c r="D51" s="81"/>
      <c r="E51" s="79"/>
      <c r="F51" s="79"/>
      <c r="G51" s="79"/>
      <c r="H51" s="89"/>
      <c r="I51" s="82"/>
      <c r="J51" s="91">
        <f>SUM(J43:J50)</f>
        <v>15648.323564255306</v>
      </c>
    </row>
    <row r="52" spans="2:10">
      <c r="B52" s="72"/>
      <c r="C52" s="81"/>
      <c r="D52" s="81"/>
      <c r="E52" s="79"/>
      <c r="F52" s="79"/>
      <c r="G52" s="79"/>
      <c r="H52" s="92" t="str">
        <f t="shared" ref="H52:I54" si="3">H38</f>
        <v>A</v>
      </c>
      <c r="I52" s="99">
        <f t="shared" si="3"/>
        <v>0.21154088768290763</v>
      </c>
      <c r="J52" s="82">
        <f>+J51*I52</f>
        <v>3310.2602575319283</v>
      </c>
    </row>
    <row r="53" spans="2:10">
      <c r="B53" s="72"/>
      <c r="C53" s="81"/>
      <c r="D53" s="81"/>
      <c r="E53" s="79"/>
      <c r="F53" s="79"/>
      <c r="G53" s="79"/>
      <c r="H53" s="92" t="str">
        <f t="shared" si="3"/>
        <v>I</v>
      </c>
      <c r="I53" s="99">
        <f t="shared" si="3"/>
        <v>0.01</v>
      </c>
      <c r="J53" s="82">
        <f>+J51*I53</f>
        <v>156.48323564255307</v>
      </c>
    </row>
    <row r="54" spans="2:10">
      <c r="B54" s="72"/>
      <c r="C54" s="81"/>
      <c r="D54" s="81"/>
      <c r="E54" s="79"/>
      <c r="F54" s="79"/>
      <c r="G54" s="79"/>
      <c r="H54" s="92" t="str">
        <f t="shared" si="3"/>
        <v>U</v>
      </c>
      <c r="I54" s="99">
        <f t="shared" si="3"/>
        <v>0.04</v>
      </c>
      <c r="J54" s="82">
        <f>+J51*I54</f>
        <v>625.93294257021228</v>
      </c>
    </row>
    <row r="55" spans="2:10">
      <c r="B55" s="72"/>
      <c r="C55" s="81"/>
      <c r="D55" s="81"/>
      <c r="E55" s="79"/>
      <c r="F55" s="79"/>
      <c r="G55" s="79"/>
      <c r="H55" s="89"/>
      <c r="I55" s="82"/>
      <c r="J55" s="82"/>
    </row>
    <row r="56" spans="2:10">
      <c r="B56" s="72"/>
      <c r="C56" s="94"/>
      <c r="D56" s="282" t="s">
        <v>28</v>
      </c>
      <c r="E56" s="282"/>
      <c r="F56" s="282"/>
      <c r="G56" s="95" t="s">
        <v>19</v>
      </c>
      <c r="H56"/>
      <c r="I56" s="86"/>
      <c r="J56" s="86">
        <f>+J60+J61+J62+J63</f>
        <v>7279.9999999999991</v>
      </c>
    </row>
    <row r="57" spans="2:10" ht="13.9" customHeight="1">
      <c r="B57" s="72"/>
      <c r="C57" s="97"/>
      <c r="D57" s="90">
        <v>40002</v>
      </c>
      <c r="E57" s="98" t="s">
        <v>236</v>
      </c>
      <c r="F57" s="79" t="s">
        <v>218</v>
      </c>
      <c r="G57" s="79" t="s">
        <v>237</v>
      </c>
      <c r="H57" s="89">
        <v>0.06</v>
      </c>
      <c r="I57" s="82">
        <v>30033</v>
      </c>
      <c r="J57" s="82">
        <f>+I57*H57</f>
        <v>1801.98</v>
      </c>
    </row>
    <row r="58" spans="2:10">
      <c r="B58" s="72"/>
      <c r="C58" s="281"/>
      <c r="D58" s="281"/>
      <c r="E58" s="79" t="s">
        <v>243</v>
      </c>
      <c r="F58" s="79" t="s">
        <v>218</v>
      </c>
      <c r="G58" s="79" t="s">
        <v>226</v>
      </c>
      <c r="H58" s="89">
        <v>0.40001699748958575</v>
      </c>
      <c r="I58" s="82">
        <v>9449</v>
      </c>
      <c r="J58" s="82">
        <f>+I58*H58</f>
        <v>3779.7606092790957</v>
      </c>
    </row>
    <row r="59" spans="2:10">
      <c r="B59" s="72"/>
      <c r="C59" s="281"/>
      <c r="D59" s="281"/>
      <c r="E59" s="79" t="s">
        <v>228</v>
      </c>
      <c r="F59" s="79" t="s">
        <v>218</v>
      </c>
      <c r="G59" s="79" t="s">
        <v>229</v>
      </c>
      <c r="H59" s="89">
        <v>5</v>
      </c>
      <c r="I59" s="82">
        <v>3779.6</v>
      </c>
      <c r="J59" s="82">
        <f>+I59*H59%</f>
        <v>188.98000000000002</v>
      </c>
    </row>
    <row r="60" spans="2:10">
      <c r="B60" s="72"/>
      <c r="C60" s="81"/>
      <c r="D60" s="81"/>
      <c r="E60" s="79"/>
      <c r="F60" s="79"/>
      <c r="G60" s="79"/>
      <c r="H60" s="89"/>
      <c r="I60" s="82"/>
      <c r="J60" s="82">
        <f>+J57+J58+J59</f>
        <v>5770.7206092790948</v>
      </c>
    </row>
    <row r="61" spans="2:10">
      <c r="B61" s="72"/>
      <c r="C61" s="81"/>
      <c r="D61" s="81"/>
      <c r="E61" s="79"/>
      <c r="F61" s="79"/>
      <c r="G61" s="79"/>
      <c r="H61" s="92" t="str">
        <f t="shared" ref="H61:I63" si="4">H52</f>
        <v>A</v>
      </c>
      <c r="I61" s="99">
        <f t="shared" si="4"/>
        <v>0.21154088768290763</v>
      </c>
      <c r="J61" s="82">
        <f>+J60*I61</f>
        <v>1220.7433602569492</v>
      </c>
    </row>
    <row r="62" spans="2:10">
      <c r="B62" s="72"/>
      <c r="C62" s="81"/>
      <c r="D62" s="81"/>
      <c r="E62" s="79"/>
      <c r="F62" s="79"/>
      <c r="G62" s="79"/>
      <c r="H62" s="92" t="str">
        <f t="shared" si="4"/>
        <v>I</v>
      </c>
      <c r="I62" s="99">
        <f t="shared" si="4"/>
        <v>0.01</v>
      </c>
      <c r="J62" s="82">
        <f>+J60*I62</f>
        <v>57.707206092790948</v>
      </c>
    </row>
    <row r="63" spans="2:10">
      <c r="B63" s="72"/>
      <c r="C63" s="81"/>
      <c r="D63" s="81"/>
      <c r="E63" s="79"/>
      <c r="F63" s="79"/>
      <c r="G63" s="79"/>
      <c r="H63" s="92" t="str">
        <f t="shared" si="4"/>
        <v>U</v>
      </c>
      <c r="I63" s="99">
        <f t="shared" si="4"/>
        <v>0.04</v>
      </c>
      <c r="J63" s="82">
        <f>+J60*I63</f>
        <v>230.82882437116379</v>
      </c>
    </row>
    <row r="64" spans="2:10">
      <c r="B64" s="72"/>
      <c r="C64" s="94"/>
      <c r="D64" s="282" t="s">
        <v>30</v>
      </c>
      <c r="E64" s="282"/>
      <c r="F64" s="282"/>
      <c r="G64" s="95" t="s">
        <v>26</v>
      </c>
      <c r="H64"/>
      <c r="I64" s="86"/>
      <c r="J64" s="86">
        <f>+J70+J71+J72+J73</f>
        <v>31480.999999999996</v>
      </c>
    </row>
    <row r="65" spans="2:10" ht="13.9" customHeight="1">
      <c r="B65" s="72"/>
      <c r="C65" s="281"/>
      <c r="D65" s="281"/>
      <c r="E65" s="79" t="s">
        <v>246</v>
      </c>
      <c r="F65" s="79" t="s">
        <v>247</v>
      </c>
      <c r="G65" s="79" t="s">
        <v>53</v>
      </c>
      <c r="H65" s="89">
        <v>2.0000087942331712E-2</v>
      </c>
      <c r="I65" s="82">
        <v>121990.39999999999</v>
      </c>
      <c r="J65" s="82">
        <f>+I65*H65</f>
        <v>2439.8187281202222</v>
      </c>
    </row>
    <row r="66" spans="2:10">
      <c r="B66" s="72"/>
      <c r="C66" s="281"/>
      <c r="D66" s="281"/>
      <c r="E66" s="79" t="s">
        <v>248</v>
      </c>
      <c r="F66" s="79" t="s">
        <v>247</v>
      </c>
      <c r="G66" s="79" t="s">
        <v>249</v>
      </c>
      <c r="H66" s="89">
        <v>0.45</v>
      </c>
      <c r="I66" s="82">
        <v>25742</v>
      </c>
      <c r="J66" s="82">
        <f>+I66*H66</f>
        <v>11583.9</v>
      </c>
    </row>
    <row r="67" spans="2:10">
      <c r="B67" s="72"/>
      <c r="C67" s="281"/>
      <c r="D67" s="281"/>
      <c r="E67" s="79" t="s">
        <v>250</v>
      </c>
      <c r="F67" s="79" t="s">
        <v>218</v>
      </c>
      <c r="G67" s="79" t="s">
        <v>222</v>
      </c>
      <c r="H67" s="89">
        <v>1</v>
      </c>
      <c r="I67" s="82">
        <v>1904</v>
      </c>
      <c r="J67" s="82">
        <f>+I67*H67</f>
        <v>1904</v>
      </c>
    </row>
    <row r="68" spans="2:10">
      <c r="B68" s="72"/>
      <c r="C68" s="281"/>
      <c r="D68" s="281"/>
      <c r="E68" s="79" t="s">
        <v>251</v>
      </c>
      <c r="F68" s="79" t="s">
        <v>218</v>
      </c>
      <c r="G68" s="79" t="s">
        <v>81</v>
      </c>
      <c r="H68" s="89">
        <v>0.35</v>
      </c>
      <c r="I68" s="82">
        <v>23787.14</v>
      </c>
      <c r="J68" s="82">
        <f>+I68*H68</f>
        <v>8325.4989999999998</v>
      </c>
    </row>
    <row r="69" spans="2:10">
      <c r="B69" s="72"/>
      <c r="C69" s="281"/>
      <c r="D69" s="281"/>
      <c r="E69" s="79" t="s">
        <v>228</v>
      </c>
      <c r="F69" s="79" t="s">
        <v>218</v>
      </c>
      <c r="G69" s="79" t="s">
        <v>229</v>
      </c>
      <c r="H69" s="89">
        <v>5</v>
      </c>
      <c r="I69" s="82">
        <v>14023.71</v>
      </c>
      <c r="J69" s="82">
        <f>+I69*H69%</f>
        <v>701.18550000000005</v>
      </c>
    </row>
    <row r="70" spans="2:10">
      <c r="B70" s="72"/>
      <c r="C70" s="81"/>
      <c r="D70" s="81"/>
      <c r="E70" s="79"/>
      <c r="F70" s="79"/>
      <c r="G70" s="79"/>
      <c r="H70" s="89"/>
      <c r="I70" s="82"/>
      <c r="J70" s="82">
        <f>+J67+J68+J69+J66+J65</f>
        <v>24954.40322812022</v>
      </c>
    </row>
    <row r="71" spans="2:10">
      <c r="B71" s="72"/>
      <c r="C71" s="81"/>
      <c r="D71" s="81"/>
      <c r="E71" s="79"/>
      <c r="F71" s="79"/>
      <c r="G71" s="79"/>
      <c r="H71" s="100" t="str">
        <f t="shared" ref="H71:I73" si="5">H61</f>
        <v>A</v>
      </c>
      <c r="I71" s="101">
        <f t="shared" si="5"/>
        <v>0.21154088768290763</v>
      </c>
      <c r="J71" s="82">
        <f>+J70*I71</f>
        <v>5278.876610473767</v>
      </c>
    </row>
    <row r="72" spans="2:10">
      <c r="B72" s="72"/>
      <c r="C72" s="81"/>
      <c r="D72" s="81"/>
      <c r="E72" s="79"/>
      <c r="F72" s="79"/>
      <c r="G72" s="79"/>
      <c r="H72" s="100" t="str">
        <f t="shared" si="5"/>
        <v>I</v>
      </c>
      <c r="I72" s="99">
        <f t="shared" si="5"/>
        <v>0.01</v>
      </c>
      <c r="J72" s="82">
        <f>+J70*I72</f>
        <v>249.54403228120219</v>
      </c>
    </row>
    <row r="73" spans="2:10">
      <c r="B73" s="72"/>
      <c r="C73" s="81"/>
      <c r="D73" s="81"/>
      <c r="E73" s="79"/>
      <c r="F73" s="79"/>
      <c r="G73" s="79"/>
      <c r="H73" s="100" t="str">
        <f t="shared" si="5"/>
        <v>U</v>
      </c>
      <c r="I73" s="99">
        <f t="shared" si="5"/>
        <v>0.04</v>
      </c>
      <c r="J73" s="82">
        <f>+J70*I73</f>
        <v>998.17612912480877</v>
      </c>
    </row>
    <row r="74" spans="2:10">
      <c r="B74" s="72"/>
      <c r="C74" s="94"/>
      <c r="D74" s="282" t="s">
        <v>32</v>
      </c>
      <c r="E74" s="282"/>
      <c r="F74" s="282"/>
      <c r="G74" s="95" t="s">
        <v>19</v>
      </c>
      <c r="H74"/>
      <c r="I74" s="86"/>
      <c r="J74" s="86">
        <f>+J78+J79+J80+J81</f>
        <v>11963.000000000002</v>
      </c>
    </row>
    <row r="75" spans="2:10">
      <c r="B75" s="72"/>
      <c r="C75" s="281"/>
      <c r="D75" s="281"/>
      <c r="E75" s="79" t="s">
        <v>248</v>
      </c>
      <c r="F75" s="79" t="s">
        <v>247</v>
      </c>
      <c r="G75" s="79" t="s">
        <v>249</v>
      </c>
      <c r="H75" s="89">
        <v>0.25</v>
      </c>
      <c r="I75" s="82">
        <v>25742</v>
      </c>
      <c r="J75" s="82">
        <f>+I75*H75</f>
        <v>6435.5</v>
      </c>
    </row>
    <row r="76" spans="2:10" ht="32.450000000000003" customHeight="1">
      <c r="B76" s="72"/>
      <c r="C76" s="281"/>
      <c r="D76" s="281"/>
      <c r="E76" s="79" t="s">
        <v>244</v>
      </c>
      <c r="F76" s="79" t="s">
        <v>218</v>
      </c>
      <c r="G76" s="79" t="s">
        <v>53</v>
      </c>
      <c r="H76" s="89">
        <v>4.9999950424207684E-2</v>
      </c>
      <c r="I76" s="82">
        <v>48076</v>
      </c>
      <c r="J76" s="82">
        <f>+I76*H76</f>
        <v>2403.7976165942086</v>
      </c>
    </row>
    <row r="77" spans="2:10" ht="32.450000000000003" customHeight="1">
      <c r="B77" s="72"/>
      <c r="C77" s="281"/>
      <c r="D77" s="281"/>
      <c r="E77" s="79" t="s">
        <v>228</v>
      </c>
      <c r="F77" s="79" t="s">
        <v>218</v>
      </c>
      <c r="G77" s="79" t="s">
        <v>229</v>
      </c>
      <c r="H77" s="89">
        <v>10</v>
      </c>
      <c r="I77" s="82">
        <v>6435.5</v>
      </c>
      <c r="J77" s="82">
        <f>+I77*H77%</f>
        <v>643.55000000000007</v>
      </c>
    </row>
    <row r="78" spans="2:10" ht="21.6" customHeight="1">
      <c r="B78" s="72"/>
      <c r="C78" s="81"/>
      <c r="D78" s="81"/>
      <c r="E78" s="79"/>
      <c r="F78" s="79"/>
      <c r="G78" s="79"/>
      <c r="H78" s="89"/>
      <c r="I78" s="82"/>
      <c r="J78" s="82">
        <f>+J75+J76+J77</f>
        <v>9482.8476165942084</v>
      </c>
    </row>
    <row r="79" spans="2:10">
      <c r="B79" s="72"/>
      <c r="C79" s="81"/>
      <c r="D79" s="81"/>
      <c r="E79" s="79"/>
      <c r="F79" s="79"/>
      <c r="G79" s="79"/>
      <c r="H79" s="92" t="s">
        <v>230</v>
      </c>
      <c r="I79" s="93">
        <f t="shared" ref="I79:I81" si="6">I71</f>
        <v>0.21154088768290763</v>
      </c>
      <c r="J79" s="82">
        <f>+J78*I79</f>
        <v>2006.0100025760837</v>
      </c>
    </row>
    <row r="80" spans="2:10">
      <c r="B80" s="72"/>
      <c r="C80" s="81"/>
      <c r="D80" s="81"/>
      <c r="E80" s="79"/>
      <c r="F80" s="79"/>
      <c r="G80" s="79"/>
      <c r="H80" s="92" t="s">
        <v>231</v>
      </c>
      <c r="I80" s="93">
        <f t="shared" si="6"/>
        <v>0.01</v>
      </c>
      <c r="J80" s="82">
        <f>+J78*I80</f>
        <v>94.828476165942092</v>
      </c>
    </row>
    <row r="81" spans="2:11" ht="12.75" customHeight="1">
      <c r="B81" s="72"/>
      <c r="C81" s="81"/>
      <c r="D81" s="81"/>
      <c r="E81" s="79"/>
      <c r="F81" s="79"/>
      <c r="G81" s="79"/>
      <c r="H81" s="92" t="s">
        <v>232</v>
      </c>
      <c r="I81" s="93">
        <f t="shared" si="6"/>
        <v>0.04</v>
      </c>
      <c r="J81" s="82">
        <f>+J78*I81</f>
        <v>379.31390466376837</v>
      </c>
    </row>
    <row r="82" spans="2:11">
      <c r="B82" s="72"/>
      <c r="C82" s="81"/>
      <c r="D82" s="81"/>
      <c r="E82" s="79"/>
      <c r="F82" s="79"/>
      <c r="G82" s="79"/>
      <c r="H82" s="89"/>
      <c r="I82" s="82"/>
      <c r="J82" s="82"/>
    </row>
    <row r="83" spans="2:11" ht="28.15" customHeight="1">
      <c r="B83" s="72"/>
      <c r="C83" s="94"/>
      <c r="D83" s="282" t="s">
        <v>252</v>
      </c>
      <c r="E83" s="282"/>
      <c r="F83" s="282"/>
      <c r="G83" s="95" t="s">
        <v>19</v>
      </c>
      <c r="H83"/>
      <c r="I83" s="102"/>
      <c r="J83" s="86">
        <f>+J90+J91+J92+J93</f>
        <v>78594</v>
      </c>
      <c r="K83" s="54">
        <v>78594</v>
      </c>
    </row>
    <row r="84" spans="2:11" ht="13.9" customHeight="1">
      <c r="B84" s="72"/>
      <c r="C84" s="281"/>
      <c r="D84" s="281"/>
      <c r="E84" s="79" t="s">
        <v>253</v>
      </c>
      <c r="F84" s="79" t="s">
        <v>218</v>
      </c>
      <c r="G84" s="79" t="s">
        <v>237</v>
      </c>
      <c r="H84" s="120">
        <v>1E-3</v>
      </c>
      <c r="I84" s="82">
        <v>4000000</v>
      </c>
      <c r="J84" s="82">
        <f>+I84*H84</f>
        <v>4000</v>
      </c>
    </row>
    <row r="85" spans="2:11" ht="32.450000000000003" customHeight="1">
      <c r="B85" s="72"/>
      <c r="C85" s="281"/>
      <c r="D85" s="281"/>
      <c r="E85" s="79" t="s">
        <v>254</v>
      </c>
      <c r="F85" s="79" t="s">
        <v>218</v>
      </c>
      <c r="G85" s="79" t="s">
        <v>81</v>
      </c>
      <c r="H85" s="89">
        <v>0.30000001270282084</v>
      </c>
      <c r="I85" s="82">
        <v>168320.33333333328</v>
      </c>
      <c r="J85" s="82">
        <f>+I85*H85</f>
        <v>50496.102138143026</v>
      </c>
    </row>
    <row r="86" spans="2:11" ht="43.15" customHeight="1">
      <c r="B86" s="72"/>
      <c r="C86" s="281"/>
      <c r="D86" s="281"/>
      <c r="E86" s="79" t="s">
        <v>255</v>
      </c>
      <c r="F86" s="79" t="s">
        <v>218</v>
      </c>
      <c r="G86" s="79" t="s">
        <v>237</v>
      </c>
      <c r="H86" s="89">
        <v>1.7999999999999999E-2</v>
      </c>
      <c r="I86" s="82">
        <v>45500</v>
      </c>
      <c r="J86" s="82">
        <f>+I86*H86</f>
        <v>818.99999999999989</v>
      </c>
    </row>
    <row r="87" spans="2:11" ht="43.15" customHeight="1">
      <c r="B87" s="72"/>
      <c r="C87" s="281"/>
      <c r="D87" s="281"/>
      <c r="E87" s="79" t="s">
        <v>256</v>
      </c>
      <c r="F87" s="79" t="s">
        <v>218</v>
      </c>
      <c r="G87" s="79" t="s">
        <v>226</v>
      </c>
      <c r="H87" s="89">
        <v>0.25</v>
      </c>
      <c r="I87" s="82">
        <v>26552</v>
      </c>
      <c r="J87" s="82">
        <f>+I87*H87</f>
        <v>6638</v>
      </c>
    </row>
    <row r="88" spans="2:11" ht="43.15" customHeight="1">
      <c r="B88" s="72"/>
      <c r="C88" s="281"/>
      <c r="D88" s="281"/>
      <c r="E88" s="79" t="s">
        <v>227</v>
      </c>
      <c r="F88" s="79" t="s">
        <v>218</v>
      </c>
      <c r="G88" s="79" t="s">
        <v>123</v>
      </c>
      <c r="H88" s="89">
        <v>0.3</v>
      </c>
      <c r="I88" s="82">
        <v>50</v>
      </c>
      <c r="J88" s="82">
        <f>+I88*H88</f>
        <v>15</v>
      </c>
    </row>
    <row r="89" spans="2:11" ht="21.6" customHeight="1">
      <c r="B89" s="72"/>
      <c r="C89" s="281"/>
      <c r="D89" s="281"/>
      <c r="E89" s="79" t="s">
        <v>228</v>
      </c>
      <c r="F89" s="79" t="s">
        <v>218</v>
      </c>
      <c r="G89" s="79" t="s">
        <v>229</v>
      </c>
      <c r="H89" s="89">
        <v>5</v>
      </c>
      <c r="I89" s="82">
        <v>6638</v>
      </c>
      <c r="J89" s="82">
        <f>+I89*H89%</f>
        <v>331.90000000000003</v>
      </c>
    </row>
    <row r="90" spans="2:11" ht="17.25" customHeight="1">
      <c r="B90" s="72"/>
      <c r="C90" s="81"/>
      <c r="D90" s="81"/>
      <c r="E90" s="79"/>
      <c r="F90" s="79"/>
      <c r="G90" s="79"/>
      <c r="H90" s="89"/>
      <c r="I90" s="82"/>
      <c r="J90" s="82">
        <f>+J84+J85+J86+J87+J88+J89</f>
        <v>62300.002138143027</v>
      </c>
    </row>
    <row r="91" spans="2:11" ht="18.75" customHeight="1">
      <c r="B91" s="72"/>
      <c r="C91" s="81"/>
      <c r="D91" s="81"/>
      <c r="E91" s="79"/>
      <c r="F91" s="79"/>
      <c r="G91" s="79"/>
      <c r="H91" s="92" t="s">
        <v>230</v>
      </c>
      <c r="I91" s="93">
        <f t="shared" ref="I91:I93" si="7">I79</f>
        <v>0.21154088768290763</v>
      </c>
      <c r="J91" s="82">
        <f>+J90*I91</f>
        <v>13178.99775494982</v>
      </c>
    </row>
    <row r="92" spans="2:11">
      <c r="B92" s="72"/>
      <c r="C92" s="81"/>
      <c r="D92" s="81"/>
      <c r="E92" s="79"/>
      <c r="F92" s="79"/>
      <c r="G92" s="79"/>
      <c r="H92" s="92" t="s">
        <v>231</v>
      </c>
      <c r="I92" s="93">
        <f t="shared" si="7"/>
        <v>0.01</v>
      </c>
      <c r="J92" s="82">
        <f>+J90*I92</f>
        <v>623.00002138143032</v>
      </c>
    </row>
    <row r="93" spans="2:11">
      <c r="B93" s="72"/>
      <c r="C93" s="81"/>
      <c r="D93" s="81"/>
      <c r="E93" s="79"/>
      <c r="F93" s="79"/>
      <c r="G93" s="79"/>
      <c r="H93" s="92" t="s">
        <v>232</v>
      </c>
      <c r="I93" s="93">
        <f t="shared" si="7"/>
        <v>0.04</v>
      </c>
      <c r="J93" s="82">
        <f>+J90*I93</f>
        <v>2492.0000855257213</v>
      </c>
    </row>
    <row r="94" spans="2:11">
      <c r="C94" s="81"/>
      <c r="D94" s="81"/>
      <c r="E94" s="79"/>
      <c r="F94" s="79"/>
      <c r="G94" s="79"/>
      <c r="H94" s="89"/>
      <c r="I94" s="82"/>
      <c r="J94" s="82"/>
    </row>
    <row r="95" spans="2:11">
      <c r="C95" s="94"/>
      <c r="D95" s="282" t="s">
        <v>36</v>
      </c>
      <c r="E95" s="282"/>
      <c r="F95" s="282"/>
      <c r="G95" s="95" t="s">
        <v>19</v>
      </c>
      <c r="H95"/>
      <c r="I95" s="102"/>
      <c r="J95" s="86">
        <f>+J101+J102+J103+J104</f>
        <v>24507.999999999996</v>
      </c>
    </row>
    <row r="96" spans="2:11" ht="13.9" customHeight="1">
      <c r="C96" s="281"/>
      <c r="D96" s="281"/>
      <c r="E96" s="79" t="s">
        <v>257</v>
      </c>
      <c r="F96" s="79" t="s">
        <v>218</v>
      </c>
      <c r="G96" s="79" t="s">
        <v>237</v>
      </c>
      <c r="H96" s="89">
        <v>0.10000455795360949</v>
      </c>
      <c r="I96" s="82">
        <v>79599.179999999993</v>
      </c>
      <c r="J96" s="82">
        <f>+I96*H96</f>
        <v>7960.2808093697931</v>
      </c>
    </row>
    <row r="97" spans="3:10" ht="43.15" customHeight="1">
      <c r="C97" s="281"/>
      <c r="D97" s="281"/>
      <c r="E97" s="79" t="s">
        <v>258</v>
      </c>
      <c r="F97" s="79" t="s">
        <v>218</v>
      </c>
      <c r="G97" s="79" t="s">
        <v>81</v>
      </c>
      <c r="H97" s="89">
        <v>0.5</v>
      </c>
      <c r="I97" s="82">
        <v>1500</v>
      </c>
      <c r="J97" s="82">
        <f>+I97*H97</f>
        <v>750</v>
      </c>
    </row>
    <row r="98" spans="3:10" ht="43.15" customHeight="1">
      <c r="C98" s="281"/>
      <c r="D98" s="281"/>
      <c r="E98" s="79" t="s">
        <v>259</v>
      </c>
      <c r="F98" s="79" t="s">
        <v>218</v>
      </c>
      <c r="G98" s="79" t="s">
        <v>226</v>
      </c>
      <c r="H98" s="89">
        <v>0.5</v>
      </c>
      <c r="I98" s="82">
        <v>13087</v>
      </c>
      <c r="J98" s="82">
        <f>+I98*H98</f>
        <v>6543.5</v>
      </c>
    </row>
    <row r="99" spans="3:10" ht="32.450000000000003" customHeight="1">
      <c r="C99" s="281"/>
      <c r="D99" s="281"/>
      <c r="E99" s="79" t="s">
        <v>244</v>
      </c>
      <c r="F99" s="79" t="s">
        <v>218</v>
      </c>
      <c r="G99" s="79" t="s">
        <v>53</v>
      </c>
      <c r="H99" s="89">
        <v>0.08</v>
      </c>
      <c r="I99" s="82">
        <v>48076</v>
      </c>
      <c r="J99" s="82">
        <f>+I99*H99</f>
        <v>3846.08</v>
      </c>
    </row>
    <row r="100" spans="3:10" ht="32.450000000000003" customHeight="1">
      <c r="C100" s="281"/>
      <c r="D100" s="281"/>
      <c r="E100" s="79" t="s">
        <v>228</v>
      </c>
      <c r="F100" s="79" t="s">
        <v>218</v>
      </c>
      <c r="G100" s="79" t="s">
        <v>229</v>
      </c>
      <c r="H100" s="89">
        <v>5</v>
      </c>
      <c r="I100" s="82">
        <v>6543.5</v>
      </c>
      <c r="J100" s="82">
        <f>+I100*H100%</f>
        <v>327.17500000000001</v>
      </c>
    </row>
    <row r="101" spans="3:10" ht="21.6" customHeight="1">
      <c r="C101" s="81"/>
      <c r="D101" s="81"/>
      <c r="E101" s="79"/>
      <c r="F101" s="79"/>
      <c r="G101" s="79"/>
      <c r="H101" s="89"/>
      <c r="I101" s="99"/>
      <c r="J101" s="82">
        <f>+J96+J97+J98+J99+J100</f>
        <v>19427.035809369791</v>
      </c>
    </row>
    <row r="102" spans="3:10">
      <c r="C102" s="81"/>
      <c r="D102" s="81"/>
      <c r="E102" s="79"/>
      <c r="F102" s="79"/>
      <c r="G102" s="79"/>
      <c r="H102" s="92" t="s">
        <v>230</v>
      </c>
      <c r="I102" s="99">
        <f t="shared" ref="I102:I104" si="8">I91</f>
        <v>0.21154088768290763</v>
      </c>
      <c r="J102" s="82">
        <f>+J101*I102</f>
        <v>4109.6124001617191</v>
      </c>
    </row>
    <row r="103" spans="3:10">
      <c r="C103" s="81"/>
      <c r="D103" s="81"/>
      <c r="E103" s="79"/>
      <c r="F103" s="79"/>
      <c r="G103" s="79"/>
      <c r="H103" s="92" t="s">
        <v>231</v>
      </c>
      <c r="I103" s="99">
        <f t="shared" si="8"/>
        <v>0.01</v>
      </c>
      <c r="J103" s="82">
        <f>+J101*I103</f>
        <v>194.27035809369792</v>
      </c>
    </row>
    <row r="104" spans="3:10">
      <c r="C104" s="81"/>
      <c r="D104" s="81"/>
      <c r="E104" s="79"/>
      <c r="F104" s="79"/>
      <c r="G104" s="79"/>
      <c r="H104" s="92" t="s">
        <v>232</v>
      </c>
      <c r="I104" s="99">
        <f t="shared" si="8"/>
        <v>0.04</v>
      </c>
      <c r="J104" s="82">
        <f>+J101*I104</f>
        <v>777.08143237479169</v>
      </c>
    </row>
    <row r="105" spans="3:10">
      <c r="C105" s="81"/>
      <c r="D105" s="81"/>
      <c r="E105" s="79"/>
      <c r="F105" s="79"/>
      <c r="G105" s="79"/>
      <c r="H105" s="89"/>
      <c r="I105" s="82"/>
      <c r="J105" s="82"/>
    </row>
    <row r="106" spans="3:10">
      <c r="C106" s="94"/>
      <c r="D106" s="282" t="s">
        <v>38</v>
      </c>
      <c r="E106" s="282"/>
      <c r="F106" s="282"/>
      <c r="G106" s="95" t="s">
        <v>19</v>
      </c>
      <c r="H106"/>
      <c r="I106" s="102"/>
      <c r="J106" s="86">
        <f>+J114+J115+J116+J117</f>
        <v>19171.999999999996</v>
      </c>
    </row>
    <row r="107" spans="3:10" ht="13.9" customHeight="1">
      <c r="C107" s="281"/>
      <c r="D107" s="281"/>
      <c r="E107" s="79" t="s">
        <v>235</v>
      </c>
      <c r="F107" s="79" t="s">
        <v>218</v>
      </c>
      <c r="G107" s="79" t="s">
        <v>81</v>
      </c>
      <c r="H107" s="89">
        <v>0.13</v>
      </c>
      <c r="I107" s="82">
        <v>4700</v>
      </c>
      <c r="J107" s="82">
        <f t="shared" ref="J107:J112" si="9">+I107*H107</f>
        <v>611</v>
      </c>
    </row>
    <row r="108" spans="3:10" ht="54" customHeight="1">
      <c r="C108" s="281"/>
      <c r="D108" s="281"/>
      <c r="E108" s="79" t="s">
        <v>258</v>
      </c>
      <c r="F108" s="79" t="s">
        <v>218</v>
      </c>
      <c r="G108" s="79" t="s">
        <v>81</v>
      </c>
      <c r="H108" s="89">
        <v>0.80017801753651963</v>
      </c>
      <c r="I108" s="82">
        <v>1500</v>
      </c>
      <c r="J108" s="82">
        <f t="shared" si="9"/>
        <v>1200.2670263047794</v>
      </c>
    </row>
    <row r="109" spans="3:10" ht="43.15" customHeight="1">
      <c r="C109" s="97"/>
      <c r="D109" s="90">
        <v>40002</v>
      </c>
      <c r="E109" s="98" t="s">
        <v>236</v>
      </c>
      <c r="F109" s="79" t="s">
        <v>218</v>
      </c>
      <c r="G109" s="79" t="s">
        <v>237</v>
      </c>
      <c r="H109" s="89">
        <v>8.4000000000000005E-2</v>
      </c>
      <c r="I109" s="82">
        <v>30033</v>
      </c>
      <c r="J109" s="82">
        <f t="shared" si="9"/>
        <v>2522.7719999999999</v>
      </c>
    </row>
    <row r="110" spans="3:10" ht="20.45" customHeight="1">
      <c r="C110" s="281"/>
      <c r="D110" s="281"/>
      <c r="E110" s="79" t="s">
        <v>238</v>
      </c>
      <c r="F110" s="79" t="s">
        <v>218</v>
      </c>
      <c r="G110" s="79" t="s">
        <v>237</v>
      </c>
      <c r="H110" s="89">
        <v>0.13400000000000001</v>
      </c>
      <c r="I110" s="82">
        <v>14695.23</v>
      </c>
      <c r="J110" s="82">
        <f t="shared" si="9"/>
        <v>1969.1608200000001</v>
      </c>
    </row>
    <row r="111" spans="3:10" ht="43.15" customHeight="1">
      <c r="C111" s="281"/>
      <c r="D111" s="281"/>
      <c r="E111" s="79" t="s">
        <v>239</v>
      </c>
      <c r="F111" s="79" t="s">
        <v>218</v>
      </c>
      <c r="G111" s="79" t="s">
        <v>226</v>
      </c>
      <c r="H111" s="89">
        <v>0.32</v>
      </c>
      <c r="I111" s="82">
        <v>22178</v>
      </c>
      <c r="J111" s="82">
        <f t="shared" si="9"/>
        <v>7096.96</v>
      </c>
    </row>
    <row r="112" spans="3:10" ht="32.450000000000003" customHeight="1">
      <c r="C112" s="281"/>
      <c r="D112" s="281"/>
      <c r="E112" s="79" t="s">
        <v>244</v>
      </c>
      <c r="F112" s="79" t="s">
        <v>218</v>
      </c>
      <c r="G112" s="79" t="s">
        <v>53</v>
      </c>
      <c r="H112" s="89">
        <v>0.03</v>
      </c>
      <c r="I112" s="82">
        <v>48076</v>
      </c>
      <c r="J112" s="82">
        <f t="shared" si="9"/>
        <v>1442.28</v>
      </c>
    </row>
    <row r="113" spans="3:10" ht="32.450000000000003" customHeight="1">
      <c r="C113" s="281"/>
      <c r="D113" s="281"/>
      <c r="E113" s="79" t="s">
        <v>228</v>
      </c>
      <c r="F113" s="79" t="s">
        <v>218</v>
      </c>
      <c r="G113" s="79" t="s">
        <v>229</v>
      </c>
      <c r="H113" s="89">
        <v>5</v>
      </c>
      <c r="I113" s="82">
        <v>7096.96</v>
      </c>
      <c r="J113" s="82">
        <f>+I113*H113%</f>
        <v>354.84800000000001</v>
      </c>
    </row>
    <row r="114" spans="3:10" ht="21.6" customHeight="1">
      <c r="C114" s="81"/>
      <c r="D114" s="81"/>
      <c r="E114" s="79"/>
      <c r="F114" s="79"/>
      <c r="G114" s="79"/>
      <c r="H114" s="92"/>
      <c r="I114" s="82"/>
      <c r="J114" s="82">
        <f>+J109+J110+J111+J112+J113+J108+J107</f>
        <v>15197.287846304782</v>
      </c>
    </row>
    <row r="115" spans="3:10">
      <c r="C115" s="81"/>
      <c r="D115" s="81"/>
      <c r="E115" s="79"/>
      <c r="F115" s="79"/>
      <c r="G115" s="79"/>
      <c r="H115" s="92" t="s">
        <v>230</v>
      </c>
      <c r="I115" s="103">
        <f t="shared" ref="I115:I117" si="10">I102</f>
        <v>0.21154088768290763</v>
      </c>
      <c r="J115" s="82">
        <f>+J114*I115</f>
        <v>3214.8477613799769</v>
      </c>
    </row>
    <row r="116" spans="3:10">
      <c r="C116" s="81"/>
      <c r="D116" s="81"/>
      <c r="E116" s="79"/>
      <c r="F116" s="79"/>
      <c r="G116" s="79"/>
      <c r="H116" s="92" t="s">
        <v>231</v>
      </c>
      <c r="I116" s="103">
        <f t="shared" si="10"/>
        <v>0.01</v>
      </c>
      <c r="J116" s="82">
        <f>+J114*I116</f>
        <v>151.97287846304783</v>
      </c>
    </row>
    <row r="117" spans="3:10">
      <c r="C117" s="81"/>
      <c r="D117" s="81"/>
      <c r="E117" s="79"/>
      <c r="F117" s="79"/>
      <c r="G117" s="79"/>
      <c r="H117" s="92" t="s">
        <v>232</v>
      </c>
      <c r="I117" s="103">
        <f t="shared" si="10"/>
        <v>0.04</v>
      </c>
      <c r="J117" s="82">
        <f>+J114*I117</f>
        <v>607.89151385219134</v>
      </c>
    </row>
    <row r="118" spans="3:10">
      <c r="C118" s="81"/>
      <c r="D118" s="81"/>
      <c r="E118" s="79"/>
      <c r="F118" s="79"/>
      <c r="G118" s="79"/>
      <c r="H118" s="89"/>
      <c r="I118" s="82"/>
      <c r="J118" s="82"/>
    </row>
    <row r="119" spans="3:10">
      <c r="C119" s="94"/>
      <c r="D119" s="282" t="s">
        <v>40</v>
      </c>
      <c r="E119" s="282"/>
      <c r="F119" s="282"/>
      <c r="G119" s="95" t="s">
        <v>26</v>
      </c>
      <c r="H119"/>
      <c r="I119" s="104"/>
      <c r="J119" s="86">
        <f>+J123+J124+J125+J126</f>
        <v>38918.999999999993</v>
      </c>
    </row>
    <row r="120" spans="3:10" ht="13.9" customHeight="1">
      <c r="C120" s="281"/>
      <c r="D120" s="281"/>
      <c r="E120" s="79" t="s">
        <v>233</v>
      </c>
      <c r="F120" s="79" t="s">
        <v>218</v>
      </c>
      <c r="G120" s="79" t="s">
        <v>226</v>
      </c>
      <c r="H120" s="89">
        <v>0.94997949513040147</v>
      </c>
      <c r="I120" s="82">
        <v>18898</v>
      </c>
      <c r="J120" s="82">
        <f>+I120*H120</f>
        <v>17952.712498974328</v>
      </c>
    </row>
    <row r="121" spans="3:10" ht="43.15" customHeight="1">
      <c r="C121" s="281"/>
      <c r="D121" s="281"/>
      <c r="E121" s="79" t="s">
        <v>260</v>
      </c>
      <c r="F121" s="79" t="s">
        <v>218</v>
      </c>
      <c r="G121" s="79" t="s">
        <v>53</v>
      </c>
      <c r="H121" s="89">
        <v>0.8</v>
      </c>
      <c r="I121" s="82">
        <v>15000</v>
      </c>
      <c r="J121" s="82">
        <f>+I121*H121</f>
        <v>12000</v>
      </c>
    </row>
    <row r="122" spans="3:10" ht="32.450000000000003" customHeight="1">
      <c r="C122" s="281"/>
      <c r="D122" s="281"/>
      <c r="E122" s="79" t="s">
        <v>228</v>
      </c>
      <c r="F122" s="79" t="s">
        <v>218</v>
      </c>
      <c r="G122" s="79" t="s">
        <v>229</v>
      </c>
      <c r="H122" s="89">
        <v>5</v>
      </c>
      <c r="I122" s="82">
        <v>17953.099999999999</v>
      </c>
      <c r="J122" s="82">
        <f>+I122*H122%</f>
        <v>897.65499999999997</v>
      </c>
    </row>
    <row r="123" spans="3:10" ht="21.6" customHeight="1">
      <c r="C123" s="81"/>
      <c r="D123" s="81"/>
      <c r="E123" s="79"/>
      <c r="F123" s="79"/>
      <c r="G123" s="79"/>
      <c r="H123" s="92"/>
      <c r="I123" s="82"/>
      <c r="J123" s="82">
        <f>+J120+J121+J122</f>
        <v>30850.367498974327</v>
      </c>
    </row>
    <row r="124" spans="3:10">
      <c r="C124" s="81"/>
      <c r="D124" s="81"/>
      <c r="E124" s="79"/>
      <c r="F124" s="79"/>
      <c r="G124" s="79"/>
      <c r="H124" s="92" t="s">
        <v>230</v>
      </c>
      <c r="I124" s="103">
        <f t="shared" ref="I124:I126" si="11">I115</f>
        <v>0.21154088768290763</v>
      </c>
      <c r="J124" s="82">
        <f>+J123*I124</f>
        <v>6526.1141260769518</v>
      </c>
    </row>
    <row r="125" spans="3:10">
      <c r="C125" s="81"/>
      <c r="D125" s="81"/>
      <c r="E125" s="79"/>
      <c r="F125" s="79"/>
      <c r="G125" s="79"/>
      <c r="H125" s="92" t="s">
        <v>231</v>
      </c>
      <c r="I125" s="103">
        <f t="shared" si="11"/>
        <v>0.01</v>
      </c>
      <c r="J125" s="82">
        <f>+J123*I125</f>
        <v>308.50367498974327</v>
      </c>
    </row>
    <row r="126" spans="3:10">
      <c r="C126" s="81"/>
      <c r="D126" s="81"/>
      <c r="E126" s="79"/>
      <c r="F126" s="79"/>
      <c r="G126" s="79"/>
      <c r="H126" s="92" t="s">
        <v>232</v>
      </c>
      <c r="I126" s="103">
        <f t="shared" si="11"/>
        <v>0.04</v>
      </c>
      <c r="J126" s="82">
        <f>+J123*I126</f>
        <v>1234.0146999589731</v>
      </c>
    </row>
    <row r="127" spans="3:10">
      <c r="C127" s="81"/>
      <c r="D127" s="81"/>
      <c r="E127" s="79"/>
      <c r="F127" s="79"/>
      <c r="G127" s="79"/>
      <c r="H127" s="89"/>
      <c r="I127" s="82"/>
      <c r="J127" s="82"/>
    </row>
    <row r="128" spans="3:10">
      <c r="C128" s="94"/>
      <c r="D128" s="282" t="s">
        <v>43</v>
      </c>
      <c r="E128" s="282"/>
      <c r="F128" s="282"/>
      <c r="G128" s="95" t="s">
        <v>19</v>
      </c>
      <c r="H128"/>
      <c r="I128" s="104"/>
      <c r="J128" s="86">
        <f>+J134+J135+J136+J137</f>
        <v>18003</v>
      </c>
    </row>
    <row r="129" spans="3:10" ht="13.9" customHeight="1">
      <c r="C129" s="281"/>
      <c r="D129" s="281"/>
      <c r="E129" s="79" t="s">
        <v>257</v>
      </c>
      <c r="F129" s="79" t="s">
        <v>218</v>
      </c>
      <c r="G129" s="79" t="s">
        <v>237</v>
      </c>
      <c r="H129" s="89">
        <v>0.05</v>
      </c>
      <c r="I129" s="82">
        <v>79599.179999999993</v>
      </c>
      <c r="J129" s="82">
        <f>+I129*H129</f>
        <v>3979.9589999999998</v>
      </c>
    </row>
    <row r="130" spans="3:10" ht="43.15" customHeight="1">
      <c r="C130" s="281"/>
      <c r="D130" s="281"/>
      <c r="E130" s="79" t="s">
        <v>258</v>
      </c>
      <c r="F130" s="79" t="s">
        <v>218</v>
      </c>
      <c r="G130" s="79" t="s">
        <v>81</v>
      </c>
      <c r="H130" s="89">
        <v>1.5</v>
      </c>
      <c r="I130" s="82">
        <v>1500</v>
      </c>
      <c r="J130" s="82">
        <f>+I130*H130</f>
        <v>2250</v>
      </c>
    </row>
    <row r="131" spans="3:10" ht="43.15" customHeight="1">
      <c r="C131" s="281"/>
      <c r="D131" s="281"/>
      <c r="E131" s="79" t="s">
        <v>248</v>
      </c>
      <c r="F131" s="79" t="s">
        <v>218</v>
      </c>
      <c r="G131" s="79" t="s">
        <v>249</v>
      </c>
      <c r="H131" s="89">
        <v>0.25000443970671121</v>
      </c>
      <c r="I131" s="82">
        <v>25742</v>
      </c>
      <c r="J131" s="82">
        <f>+I131*H131</f>
        <v>6435.6142869301602</v>
      </c>
    </row>
    <row r="132" spans="3:10" ht="32.450000000000003" customHeight="1">
      <c r="C132" s="281"/>
      <c r="D132" s="281"/>
      <c r="E132" s="79" t="s">
        <v>244</v>
      </c>
      <c r="F132" s="79" t="s">
        <v>218</v>
      </c>
      <c r="G132" s="79" t="s">
        <v>53</v>
      </c>
      <c r="H132" s="89">
        <v>0.02</v>
      </c>
      <c r="I132" s="82">
        <v>48076</v>
      </c>
      <c r="J132" s="82">
        <f>+I132*H132</f>
        <v>961.52</v>
      </c>
    </row>
    <row r="133" spans="3:10" ht="32.450000000000003" customHeight="1">
      <c r="C133" s="281"/>
      <c r="D133" s="281"/>
      <c r="E133" s="79" t="s">
        <v>228</v>
      </c>
      <c r="F133" s="79" t="s">
        <v>218</v>
      </c>
      <c r="G133" s="79" t="s">
        <v>229</v>
      </c>
      <c r="H133" s="89">
        <v>10</v>
      </c>
      <c r="I133" s="82">
        <v>6435.5</v>
      </c>
      <c r="J133" s="82">
        <f>+I133*H133%</f>
        <v>643.55000000000007</v>
      </c>
    </row>
    <row r="134" spans="3:10" ht="21.6" customHeight="1">
      <c r="C134" s="81"/>
      <c r="D134" s="81"/>
      <c r="E134" s="79"/>
      <c r="F134" s="79"/>
      <c r="G134" s="79"/>
      <c r="H134" s="92"/>
      <c r="I134" s="82"/>
      <c r="J134" s="82">
        <f>+J129+J130+J131+J132+J133</f>
        <v>14270.643286930161</v>
      </c>
    </row>
    <row r="135" spans="3:10">
      <c r="C135" s="81"/>
      <c r="D135" s="81"/>
      <c r="E135" s="79"/>
      <c r="F135" s="79"/>
      <c r="G135" s="79"/>
      <c r="H135" s="92" t="s">
        <v>230</v>
      </c>
      <c r="I135" s="103">
        <f t="shared" ref="I135:I137" si="12">I124</f>
        <v>0.21154088768290763</v>
      </c>
      <c r="J135" s="82">
        <f>+J134*I135</f>
        <v>3018.824548723333</v>
      </c>
    </row>
    <row r="136" spans="3:10">
      <c r="C136" s="81"/>
      <c r="D136" s="81"/>
      <c r="E136" s="79"/>
      <c r="F136" s="79"/>
      <c r="G136" s="79"/>
      <c r="H136" s="92" t="s">
        <v>231</v>
      </c>
      <c r="I136" s="103">
        <f t="shared" si="12"/>
        <v>0.01</v>
      </c>
      <c r="J136" s="82">
        <f>+J134*I136</f>
        <v>142.70643286930161</v>
      </c>
    </row>
    <row r="137" spans="3:10">
      <c r="C137" s="81"/>
      <c r="D137" s="81"/>
      <c r="E137" s="79"/>
      <c r="F137" s="79"/>
      <c r="G137" s="79"/>
      <c r="H137" s="92" t="s">
        <v>232</v>
      </c>
      <c r="I137" s="103">
        <f t="shared" si="12"/>
        <v>0.04</v>
      </c>
      <c r="J137" s="82">
        <f>+J134*I137</f>
        <v>570.82573147720643</v>
      </c>
    </row>
    <row r="138" spans="3:10">
      <c r="C138" s="81"/>
      <c r="D138" s="81"/>
      <c r="E138" s="79"/>
      <c r="F138" s="79"/>
      <c r="G138" s="79"/>
      <c r="H138" s="89"/>
      <c r="I138" s="82"/>
      <c r="J138" s="82"/>
    </row>
    <row r="139" spans="3:10">
      <c r="C139" s="94"/>
      <c r="D139" s="282" t="s">
        <v>45</v>
      </c>
      <c r="E139" s="282"/>
      <c r="F139" s="282"/>
      <c r="G139" s="95" t="s">
        <v>19</v>
      </c>
      <c r="H139"/>
      <c r="I139" s="104"/>
      <c r="J139" s="86">
        <f>+J143+J144+J145+J146</f>
        <v>25710.999999999996</v>
      </c>
    </row>
    <row r="140" spans="3:10" ht="13.9" customHeight="1">
      <c r="C140" s="281"/>
      <c r="D140" s="281"/>
      <c r="E140" s="79" t="s">
        <v>233</v>
      </c>
      <c r="F140" s="79" t="s">
        <v>218</v>
      </c>
      <c r="G140" s="79" t="s">
        <v>226</v>
      </c>
      <c r="H140" s="89">
        <v>0.9072074577428888</v>
      </c>
      <c r="I140" s="82">
        <v>18898</v>
      </c>
      <c r="J140" s="82">
        <f>+I140*H140</f>
        <v>17144.406536425111</v>
      </c>
    </row>
    <row r="141" spans="3:10" ht="43.15" customHeight="1">
      <c r="C141" s="281"/>
      <c r="D141" s="281"/>
      <c r="E141" s="79" t="s">
        <v>260</v>
      </c>
      <c r="F141" s="79" t="s">
        <v>218</v>
      </c>
      <c r="G141" s="79" t="s">
        <v>53</v>
      </c>
      <c r="H141" s="89">
        <v>0.2</v>
      </c>
      <c r="I141" s="82">
        <v>15000</v>
      </c>
      <c r="J141" s="82">
        <f>+I141*H141</f>
        <v>3000</v>
      </c>
    </row>
    <row r="142" spans="3:10" ht="32.450000000000003" customHeight="1">
      <c r="C142" s="281"/>
      <c r="D142" s="281"/>
      <c r="E142" s="79" t="s">
        <v>228</v>
      </c>
      <c r="F142" s="79" t="s">
        <v>218</v>
      </c>
      <c r="G142" s="79" t="s">
        <v>229</v>
      </c>
      <c r="H142" s="89">
        <v>5</v>
      </c>
      <c r="I142" s="82">
        <v>4724.5</v>
      </c>
      <c r="J142" s="82">
        <f>+I142*H142%</f>
        <v>236.22500000000002</v>
      </c>
    </row>
    <row r="143" spans="3:10" ht="21.6" customHeight="1">
      <c r="C143" s="81"/>
      <c r="D143" s="81"/>
      <c r="E143" s="79"/>
      <c r="F143" s="79"/>
      <c r="G143" s="79"/>
      <c r="H143" s="92"/>
      <c r="I143" s="82"/>
      <c r="J143" s="82">
        <f>+J140+J141+J142</f>
        <v>20380.63153642511</v>
      </c>
    </row>
    <row r="144" spans="3:10">
      <c r="C144" s="81"/>
      <c r="D144" s="81"/>
      <c r="E144" s="79"/>
      <c r="F144" s="79"/>
      <c r="G144" s="79"/>
      <c r="H144" s="92" t="s">
        <v>230</v>
      </c>
      <c r="I144" s="103">
        <f t="shared" ref="I144:I146" si="13">I135</f>
        <v>0.21154088768290763</v>
      </c>
      <c r="J144" s="82">
        <f>+J143*I144</f>
        <v>4311.3368867536292</v>
      </c>
    </row>
    <row r="145" spans="3:10">
      <c r="C145" s="81"/>
      <c r="D145" s="81"/>
      <c r="E145" s="79"/>
      <c r="F145" s="79"/>
      <c r="G145" s="79"/>
      <c r="H145" s="92" t="s">
        <v>231</v>
      </c>
      <c r="I145" s="103">
        <f t="shared" si="13"/>
        <v>0.01</v>
      </c>
      <c r="J145" s="82">
        <f>+J143*I145</f>
        <v>203.80631536425111</v>
      </c>
    </row>
    <row r="146" spans="3:10">
      <c r="C146" s="81"/>
      <c r="D146" s="81"/>
      <c r="E146" s="79"/>
      <c r="F146" s="79"/>
      <c r="G146" s="79"/>
      <c r="H146" s="92" t="s">
        <v>232</v>
      </c>
      <c r="I146" s="103">
        <f t="shared" si="13"/>
        <v>0.04</v>
      </c>
      <c r="J146" s="82">
        <f>+J143*I146</f>
        <v>815.22526145700442</v>
      </c>
    </row>
    <row r="147" spans="3:10">
      <c r="C147" s="81"/>
      <c r="D147" s="81"/>
      <c r="E147" s="79"/>
      <c r="F147" s="79"/>
      <c r="G147" s="79"/>
      <c r="H147" s="89"/>
      <c r="I147" s="82"/>
      <c r="J147" s="82"/>
    </row>
    <row r="148" spans="3:10">
      <c r="C148" s="94"/>
      <c r="D148" s="282" t="s">
        <v>48</v>
      </c>
      <c r="E148" s="282"/>
      <c r="F148" s="282"/>
      <c r="G148" s="95" t="s">
        <v>46</v>
      </c>
      <c r="H148"/>
      <c r="I148" s="86"/>
      <c r="J148" s="86">
        <f>+J151+J152+J153+J154</f>
        <v>22710</v>
      </c>
    </row>
    <row r="149" spans="3:10" ht="13.9" customHeight="1">
      <c r="C149" s="281"/>
      <c r="D149" s="281"/>
      <c r="E149" s="79" t="s">
        <v>233</v>
      </c>
      <c r="F149" s="79" t="s">
        <v>218</v>
      </c>
      <c r="G149" s="79" t="s">
        <v>226</v>
      </c>
      <c r="H149" s="89">
        <v>0.9072159133948281</v>
      </c>
      <c r="I149" s="82">
        <v>18898</v>
      </c>
      <c r="J149" s="82">
        <f>+I149*H149</f>
        <v>17144.56633133546</v>
      </c>
    </row>
    <row r="150" spans="3:10" ht="43.15" customHeight="1">
      <c r="C150" s="281"/>
      <c r="D150" s="281"/>
      <c r="E150" s="79" t="s">
        <v>228</v>
      </c>
      <c r="F150" s="79" t="s">
        <v>218</v>
      </c>
      <c r="G150" s="79" t="s">
        <v>229</v>
      </c>
      <c r="H150" s="89">
        <v>5</v>
      </c>
      <c r="I150" s="82">
        <f>+J149</f>
        <v>17144.56633133546</v>
      </c>
      <c r="J150" s="82">
        <f>+I150*0.05</f>
        <v>857.22831656677306</v>
      </c>
    </row>
    <row r="151" spans="3:10" ht="21.6" customHeight="1">
      <c r="C151" s="81"/>
      <c r="D151" s="81"/>
      <c r="E151" s="79"/>
      <c r="F151" s="79"/>
      <c r="G151" s="79"/>
      <c r="H151" s="92"/>
      <c r="I151" s="82"/>
      <c r="J151" s="82">
        <f>+J149+J150</f>
        <v>18001.794647902232</v>
      </c>
    </row>
    <row r="152" spans="3:10">
      <c r="C152" s="81"/>
      <c r="D152" s="81"/>
      <c r="E152" s="79"/>
      <c r="F152" s="79"/>
      <c r="G152" s="79"/>
      <c r="H152" s="92" t="s">
        <v>230</v>
      </c>
      <c r="I152" s="103">
        <f t="shared" ref="I152:I154" si="14">I144</f>
        <v>0.21154088768290763</v>
      </c>
      <c r="J152" s="82">
        <f>+J151*I152</f>
        <v>3808.1156197026539</v>
      </c>
    </row>
    <row r="153" spans="3:10">
      <c r="C153" s="81"/>
      <c r="D153" s="81"/>
      <c r="E153" s="79"/>
      <c r="F153" s="79"/>
      <c r="G153" s="79"/>
      <c r="H153" s="92" t="s">
        <v>231</v>
      </c>
      <c r="I153" s="103">
        <f t="shared" si="14"/>
        <v>0.01</v>
      </c>
      <c r="J153" s="82">
        <f>+J151*I153</f>
        <v>180.01794647902233</v>
      </c>
    </row>
    <row r="154" spans="3:10">
      <c r="C154" s="81"/>
      <c r="D154" s="81"/>
      <c r="E154" s="79"/>
      <c r="F154" s="79"/>
      <c r="G154" s="79"/>
      <c r="H154" s="92" t="s">
        <v>232</v>
      </c>
      <c r="I154" s="103">
        <f t="shared" si="14"/>
        <v>0.04</v>
      </c>
      <c r="J154" s="82">
        <f>+J151*I154</f>
        <v>720.07178591608931</v>
      </c>
    </row>
    <row r="155" spans="3:10">
      <c r="C155" s="81"/>
      <c r="D155" s="81"/>
      <c r="E155" s="79"/>
      <c r="F155" s="79"/>
      <c r="G155" s="79"/>
      <c r="H155" s="89"/>
      <c r="I155" s="82"/>
      <c r="J155" s="82"/>
    </row>
    <row r="156" spans="3:10">
      <c r="C156" s="83"/>
      <c r="D156" s="283" t="s">
        <v>50</v>
      </c>
      <c r="E156" s="283"/>
      <c r="F156" s="283"/>
      <c r="G156" s="283"/>
      <c r="H156" s="283"/>
      <c r="I156" s="283"/>
      <c r="J156" s="283"/>
    </row>
    <row r="157" spans="3:10" ht="13.9" customHeight="1">
      <c r="C157" s="94"/>
      <c r="D157" s="282" t="s">
        <v>52</v>
      </c>
      <c r="E157" s="282"/>
      <c r="F157" s="282"/>
      <c r="G157" s="95" t="s">
        <v>53</v>
      </c>
      <c r="H157"/>
      <c r="I157" s="104"/>
      <c r="J157" s="86">
        <f>+J161+J162+J163+J164</f>
        <v>46677.000000000007</v>
      </c>
    </row>
    <row r="158" spans="3:10" ht="13.9" customHeight="1">
      <c r="C158" s="281"/>
      <c r="D158" s="281"/>
      <c r="E158" s="79" t="s">
        <v>261</v>
      </c>
      <c r="F158" s="79" t="s">
        <v>247</v>
      </c>
      <c r="G158" s="79" t="s">
        <v>53</v>
      </c>
      <c r="H158" s="89">
        <v>0.45660232794735839</v>
      </c>
      <c r="I158" s="82">
        <v>52619.14</v>
      </c>
      <c r="J158" s="82">
        <f>+I158*H158</f>
        <v>24026.021818587964</v>
      </c>
    </row>
    <row r="159" spans="3:10" ht="32.450000000000003" customHeight="1">
      <c r="C159" s="281"/>
      <c r="D159" s="281"/>
      <c r="E159" s="79" t="s">
        <v>248</v>
      </c>
      <c r="F159" s="79" t="s">
        <v>247</v>
      </c>
      <c r="G159" s="79" t="s">
        <v>249</v>
      </c>
      <c r="H159" s="89">
        <v>0.48</v>
      </c>
      <c r="I159" s="82">
        <v>25742</v>
      </c>
      <c r="J159" s="82">
        <f>+I159*H159</f>
        <v>12356.16</v>
      </c>
    </row>
    <row r="160" spans="3:10" ht="32.450000000000003" customHeight="1">
      <c r="C160" s="281"/>
      <c r="D160" s="281"/>
      <c r="E160" s="79" t="s">
        <v>228</v>
      </c>
      <c r="F160" s="79" t="s">
        <v>218</v>
      </c>
      <c r="G160" s="79" t="s">
        <v>229</v>
      </c>
      <c r="H160" s="89">
        <v>5</v>
      </c>
      <c r="I160" s="82">
        <f>+J159</f>
        <v>12356.16</v>
      </c>
      <c r="J160" s="82">
        <f>+I160*H160%</f>
        <v>617.80799999999999</v>
      </c>
    </row>
    <row r="161" spans="3:10" ht="21.6" customHeight="1">
      <c r="C161" s="81"/>
      <c r="D161" s="81"/>
      <c r="E161" s="79"/>
      <c r="F161" s="79"/>
      <c r="G161" s="79"/>
      <c r="H161" s="92"/>
      <c r="I161" s="82"/>
      <c r="J161" s="82">
        <f>+J160+J159+J158</f>
        <v>36999.989818587965</v>
      </c>
    </row>
    <row r="162" spans="3:10">
      <c r="C162" s="81"/>
      <c r="D162" s="81"/>
      <c r="E162" s="79"/>
      <c r="F162" s="79"/>
      <c r="G162" s="79"/>
      <c r="H162" s="92" t="s">
        <v>230</v>
      </c>
      <c r="I162" s="103">
        <f t="shared" ref="I162:I164" si="15">I152</f>
        <v>0.21154088768290763</v>
      </c>
      <c r="J162" s="82">
        <f>+J161*I162</f>
        <v>7827.0106904826425</v>
      </c>
    </row>
    <row r="163" spans="3:10">
      <c r="C163" s="81"/>
      <c r="D163" s="81"/>
      <c r="E163" s="79"/>
      <c r="F163" s="79"/>
      <c r="G163" s="79"/>
      <c r="H163" s="92" t="s">
        <v>231</v>
      </c>
      <c r="I163" s="103">
        <f t="shared" si="15"/>
        <v>0.01</v>
      </c>
      <c r="J163" s="82">
        <f>+J161*I163</f>
        <v>369.99989818587966</v>
      </c>
    </row>
    <row r="164" spans="3:10">
      <c r="C164" s="81"/>
      <c r="D164" s="81"/>
      <c r="E164" s="79"/>
      <c r="F164" s="79"/>
      <c r="G164" s="79"/>
      <c r="H164" s="92" t="s">
        <v>232</v>
      </c>
      <c r="I164" s="103">
        <f t="shared" si="15"/>
        <v>0.04</v>
      </c>
      <c r="J164" s="82">
        <f>+J161*I164</f>
        <v>1479.9995927435186</v>
      </c>
    </row>
    <row r="165" spans="3:10">
      <c r="C165" s="81"/>
      <c r="D165" s="81"/>
      <c r="E165" s="79"/>
      <c r="F165" s="79"/>
      <c r="G165" s="79"/>
      <c r="H165" s="89"/>
      <c r="I165" s="82"/>
      <c r="J165" s="82"/>
    </row>
    <row r="166" spans="3:10">
      <c r="C166" s="94"/>
      <c r="D166" s="282" t="s">
        <v>55</v>
      </c>
      <c r="E166" s="282"/>
      <c r="F166" s="282"/>
      <c r="G166" s="95" t="s">
        <v>53</v>
      </c>
      <c r="H166"/>
      <c r="I166" s="104"/>
      <c r="J166" s="86">
        <f>+J169+J170+J171+J172</f>
        <v>17831.000000000004</v>
      </c>
    </row>
    <row r="167" spans="3:10" ht="13.9" customHeight="1">
      <c r="C167" s="281"/>
      <c r="D167" s="281"/>
      <c r="E167" s="79" t="s">
        <v>259</v>
      </c>
      <c r="F167" s="79" t="s">
        <v>218</v>
      </c>
      <c r="G167" s="79" t="s">
        <v>226</v>
      </c>
      <c r="H167" s="89">
        <v>1.0000261393537035</v>
      </c>
      <c r="I167" s="82">
        <v>13087</v>
      </c>
      <c r="J167" s="82">
        <f>+I167*H167</f>
        <v>13087.342085721919</v>
      </c>
    </row>
    <row r="168" spans="3:10" ht="32.450000000000003" customHeight="1">
      <c r="C168" s="281"/>
      <c r="D168" s="281"/>
      <c r="E168" s="79" t="s">
        <v>228</v>
      </c>
      <c r="F168" s="79" t="s">
        <v>218</v>
      </c>
      <c r="G168" s="79" t="s">
        <v>229</v>
      </c>
      <c r="H168" s="89">
        <v>8</v>
      </c>
      <c r="I168" s="82">
        <v>13087</v>
      </c>
      <c r="J168" s="82">
        <f>+I168*H168%</f>
        <v>1046.96</v>
      </c>
    </row>
    <row r="169" spans="3:10" ht="21.6" customHeight="1">
      <c r="C169" s="81"/>
      <c r="D169" s="81"/>
      <c r="E169" s="79"/>
      <c r="F169" s="79"/>
      <c r="G169" s="79"/>
      <c r="H169" s="92"/>
      <c r="I169" s="82"/>
      <c r="J169" s="82">
        <f>+J167+J168</f>
        <v>14134.30208572192</v>
      </c>
    </row>
    <row r="170" spans="3:10">
      <c r="C170" s="81"/>
      <c r="D170" s="81"/>
      <c r="E170" s="79"/>
      <c r="F170" s="79"/>
      <c r="G170" s="79"/>
      <c r="H170" s="92" t="s">
        <v>230</v>
      </c>
      <c r="I170" s="103">
        <f t="shared" ref="I170:I172" si="16">I162</f>
        <v>0.21154088768290763</v>
      </c>
      <c r="J170" s="82">
        <f>+J169*I170</f>
        <v>2989.9828099919878</v>
      </c>
    </row>
    <row r="171" spans="3:10">
      <c r="C171" s="81"/>
      <c r="D171" s="81"/>
      <c r="E171" s="79"/>
      <c r="F171" s="79"/>
      <c r="G171" s="79"/>
      <c r="H171" s="92" t="s">
        <v>231</v>
      </c>
      <c r="I171" s="103">
        <f t="shared" si="16"/>
        <v>0.01</v>
      </c>
      <c r="J171" s="82">
        <f>+J169*I171</f>
        <v>141.34302085721922</v>
      </c>
    </row>
    <row r="172" spans="3:10">
      <c r="C172" s="81"/>
      <c r="D172" s="81"/>
      <c r="E172" s="79"/>
      <c r="F172" s="79"/>
      <c r="G172" s="79"/>
      <c r="H172" s="92" t="s">
        <v>232</v>
      </c>
      <c r="I172" s="103">
        <f t="shared" si="16"/>
        <v>0.04</v>
      </c>
      <c r="J172" s="82">
        <f>+J169*I172</f>
        <v>565.37208342887686</v>
      </c>
    </row>
    <row r="173" spans="3:10">
      <c r="C173" s="81"/>
      <c r="D173" s="81"/>
      <c r="E173" s="79"/>
      <c r="F173" s="79"/>
      <c r="G173" s="79"/>
      <c r="H173" s="89"/>
      <c r="I173" s="82"/>
      <c r="J173" s="82"/>
    </row>
    <row r="174" spans="3:10">
      <c r="C174" s="83"/>
      <c r="D174" s="283" t="s">
        <v>57</v>
      </c>
      <c r="E174" s="283"/>
      <c r="F174" s="283"/>
      <c r="G174" s="283"/>
      <c r="H174" s="283"/>
      <c r="I174" s="283"/>
      <c r="J174" s="283"/>
    </row>
    <row r="175" spans="3:10" ht="15">
      <c r="C175" s="94"/>
      <c r="D175" s="282" t="s">
        <v>59</v>
      </c>
      <c r="E175" s="282"/>
      <c r="F175" s="282"/>
      <c r="G175" s="95" t="s">
        <v>19</v>
      </c>
      <c r="H175" s="105"/>
      <c r="I175" s="86"/>
      <c r="J175" s="86">
        <f>+J183+J184+J185+J186</f>
        <v>25313</v>
      </c>
    </row>
    <row r="176" spans="3:10" ht="14.45" customHeight="1">
      <c r="C176"/>
      <c r="D176" s="282"/>
      <c r="E176" s="282"/>
      <c r="F176" s="282"/>
      <c r="G176"/>
      <c r="H176"/>
      <c r="I176" s="96"/>
      <c r="J176" s="96"/>
    </row>
    <row r="177" spans="3:10">
      <c r="C177" s="281"/>
      <c r="D177" s="281"/>
      <c r="E177" s="286" t="s">
        <v>262</v>
      </c>
      <c r="F177" s="79" t="s">
        <v>218</v>
      </c>
      <c r="G177" s="79" t="s">
        <v>263</v>
      </c>
      <c r="H177" s="89">
        <v>4.9997375229085636E-2</v>
      </c>
      <c r="I177" s="82">
        <v>122358</v>
      </c>
      <c r="J177" s="82">
        <f>+I177*H177</f>
        <v>6117.5788382804603</v>
      </c>
    </row>
    <row r="178" spans="3:10" ht="13.9" customHeight="1">
      <c r="C178"/>
      <c r="D178"/>
      <c r="E178" s="286"/>
      <c r="F178"/>
      <c r="G178"/>
      <c r="H178"/>
      <c r="I178" s="96"/>
      <c r="J178" s="96"/>
    </row>
    <row r="179" spans="3:10">
      <c r="C179" s="281"/>
      <c r="D179" s="281"/>
      <c r="E179" s="79" t="s">
        <v>264</v>
      </c>
      <c r="F179" s="79" t="s">
        <v>218</v>
      </c>
      <c r="G179" s="79" t="s">
        <v>263</v>
      </c>
      <c r="H179" s="89">
        <v>0.05</v>
      </c>
      <c r="I179" s="82">
        <v>38000</v>
      </c>
      <c r="J179" s="82">
        <f>+I179*H179</f>
        <v>1900</v>
      </c>
    </row>
    <row r="180" spans="3:10" ht="43.15" customHeight="1">
      <c r="C180" s="281"/>
      <c r="D180" s="281"/>
      <c r="E180" s="79" t="s">
        <v>265</v>
      </c>
      <c r="F180" s="79" t="s">
        <v>218</v>
      </c>
      <c r="G180" s="79" t="s">
        <v>226</v>
      </c>
      <c r="H180" s="89">
        <v>0.16</v>
      </c>
      <c r="I180" s="82">
        <v>31985</v>
      </c>
      <c r="J180" s="82">
        <f>+I180*H180</f>
        <v>5117.6000000000004</v>
      </c>
    </row>
    <row r="181" spans="3:10" ht="43.15" customHeight="1">
      <c r="C181" s="281"/>
      <c r="D181" s="281"/>
      <c r="E181" s="79" t="s">
        <v>266</v>
      </c>
      <c r="F181" s="79" t="s">
        <v>218</v>
      </c>
      <c r="G181" s="79" t="s">
        <v>263</v>
      </c>
      <c r="H181" s="89">
        <v>0.05</v>
      </c>
      <c r="I181" s="82">
        <v>133481.71</v>
      </c>
      <c r="J181" s="82">
        <f>+I181*H181</f>
        <v>6674.0855000000001</v>
      </c>
    </row>
    <row r="182" spans="3:10" ht="32.450000000000003" customHeight="1">
      <c r="C182" s="281"/>
      <c r="D182" s="281"/>
      <c r="E182" s="79" t="s">
        <v>228</v>
      </c>
      <c r="F182" s="79" t="s">
        <v>218</v>
      </c>
      <c r="G182" s="79" t="s">
        <v>229</v>
      </c>
      <c r="H182" s="89">
        <v>5</v>
      </c>
      <c r="I182" s="82">
        <v>5117.6000000000004</v>
      </c>
      <c r="J182" s="82">
        <f>+I182*H182%</f>
        <v>255.88000000000002</v>
      </c>
    </row>
    <row r="183" spans="3:10" ht="21.6" customHeight="1">
      <c r="C183" s="81"/>
      <c r="D183" s="81"/>
      <c r="E183" s="79"/>
      <c r="F183" s="79"/>
      <c r="G183" s="79"/>
      <c r="H183" s="92"/>
      <c r="I183" s="82"/>
      <c r="J183" s="82">
        <f>+J177+J179+J180+J181+J182</f>
        <v>20065.144338280461</v>
      </c>
    </row>
    <row r="184" spans="3:10">
      <c r="C184" s="81"/>
      <c r="D184" s="81"/>
      <c r="E184" s="79"/>
      <c r="F184" s="79"/>
      <c r="G184" s="79"/>
      <c r="H184" s="92" t="s">
        <v>230</v>
      </c>
      <c r="I184" s="103">
        <f t="shared" ref="I184:I186" si="17">I170</f>
        <v>0.21154088768290763</v>
      </c>
      <c r="J184" s="82">
        <f>+J183*I184</f>
        <v>4244.5984448055169</v>
      </c>
    </row>
    <row r="185" spans="3:10">
      <c r="C185" s="81"/>
      <c r="D185" s="81"/>
      <c r="E185" s="79"/>
      <c r="F185" s="79"/>
      <c r="G185" s="79"/>
      <c r="H185" s="92" t="s">
        <v>231</v>
      </c>
      <c r="I185" s="103">
        <f t="shared" si="17"/>
        <v>0.01</v>
      </c>
      <c r="J185" s="82">
        <f>+J183*I185</f>
        <v>200.65144338280462</v>
      </c>
    </row>
    <row r="186" spans="3:10">
      <c r="C186" s="81"/>
      <c r="D186" s="81"/>
      <c r="E186" s="79"/>
      <c r="F186" s="79"/>
      <c r="G186" s="79"/>
      <c r="H186" s="92" t="s">
        <v>232</v>
      </c>
      <c r="I186" s="103">
        <f t="shared" si="17"/>
        <v>0.04</v>
      </c>
      <c r="J186" s="82">
        <f>+J183*I186</f>
        <v>802.60577353121846</v>
      </c>
    </row>
    <row r="187" spans="3:10">
      <c r="C187" s="81"/>
      <c r="D187" s="81"/>
      <c r="E187" s="79"/>
      <c r="F187" s="79"/>
      <c r="G187" s="79"/>
      <c r="H187" s="89"/>
      <c r="I187" s="82"/>
      <c r="J187" s="82"/>
    </row>
    <row r="188" spans="3:10">
      <c r="C188" s="94"/>
      <c r="D188" s="282" t="s">
        <v>61</v>
      </c>
      <c r="E188" s="282"/>
      <c r="F188" s="282"/>
      <c r="G188" s="95" t="s">
        <v>19</v>
      </c>
      <c r="H188"/>
      <c r="I188" s="104"/>
      <c r="J188" s="86">
        <f>+J192+J193+J194+J195</f>
        <v>34118</v>
      </c>
    </row>
    <row r="189" spans="3:10" ht="13.9" customHeight="1">
      <c r="C189" s="97"/>
      <c r="D189" s="90">
        <v>50011</v>
      </c>
      <c r="E189" s="79" t="s">
        <v>225</v>
      </c>
      <c r="F189" s="79" t="s">
        <v>218</v>
      </c>
      <c r="G189" s="79" t="s">
        <v>226</v>
      </c>
      <c r="H189" s="89">
        <v>0.22999368620597166</v>
      </c>
      <c r="I189" s="82">
        <v>30000</v>
      </c>
      <c r="J189" s="82">
        <f>+I189*H189</f>
        <v>6899.8105861791501</v>
      </c>
    </row>
    <row r="190" spans="3:10" ht="43.15" customHeight="1">
      <c r="C190" s="281"/>
      <c r="D190" s="281"/>
      <c r="E190" s="79" t="s">
        <v>267</v>
      </c>
      <c r="F190" s="79" t="s">
        <v>218</v>
      </c>
      <c r="G190" s="79" t="s">
        <v>53</v>
      </c>
      <c r="H190" s="89">
        <v>0.05</v>
      </c>
      <c r="I190" s="82">
        <v>395124.79</v>
      </c>
      <c r="J190" s="82">
        <f>+I190*H190</f>
        <v>19756.2395</v>
      </c>
    </row>
    <row r="191" spans="3:10" ht="43.15" customHeight="1">
      <c r="C191" s="281"/>
      <c r="D191" s="281"/>
      <c r="E191" s="79" t="s">
        <v>228</v>
      </c>
      <c r="F191" s="79" t="s">
        <v>218</v>
      </c>
      <c r="G191" s="79" t="s">
        <v>229</v>
      </c>
      <c r="H191" s="89">
        <v>5</v>
      </c>
      <c r="I191" s="82">
        <v>7773.08</v>
      </c>
      <c r="J191" s="82">
        <f>+I191*H191%</f>
        <v>388.654</v>
      </c>
    </row>
    <row r="192" spans="3:10" ht="21.6" customHeight="1">
      <c r="C192" s="81"/>
      <c r="D192" s="81"/>
      <c r="E192" s="79"/>
      <c r="F192" s="79"/>
      <c r="G192" s="79"/>
      <c r="H192" s="92"/>
      <c r="I192" s="82"/>
      <c r="J192" s="82">
        <f>+J189+J190+J191</f>
        <v>27044.70408617915</v>
      </c>
    </row>
    <row r="193" spans="3:10">
      <c r="C193" s="81"/>
      <c r="D193" s="81"/>
      <c r="E193" s="79"/>
      <c r="F193" s="79"/>
      <c r="G193" s="79"/>
      <c r="H193" s="92" t="s">
        <v>230</v>
      </c>
      <c r="I193" s="103">
        <f t="shared" ref="I193:I195" si="18">I184</f>
        <v>0.21154088768290763</v>
      </c>
      <c r="J193" s="82">
        <f>+J192*I193</f>
        <v>5721.0607095118967</v>
      </c>
    </row>
    <row r="194" spans="3:10">
      <c r="C194" s="81"/>
      <c r="D194" s="81"/>
      <c r="E194" s="79"/>
      <c r="F194" s="79"/>
      <c r="G194" s="79"/>
      <c r="H194" s="92" t="s">
        <v>231</v>
      </c>
      <c r="I194" s="103">
        <f t="shared" si="18"/>
        <v>0.01</v>
      </c>
      <c r="J194" s="82">
        <f>+J192*I194</f>
        <v>270.44704086179149</v>
      </c>
    </row>
    <row r="195" spans="3:10">
      <c r="C195" s="81"/>
      <c r="D195" s="81"/>
      <c r="E195" s="79"/>
      <c r="F195" s="79"/>
      <c r="G195" s="79"/>
      <c r="H195" s="92" t="s">
        <v>232</v>
      </c>
      <c r="I195" s="103">
        <f t="shared" si="18"/>
        <v>0.04</v>
      </c>
      <c r="J195" s="82">
        <f>+J192*I195</f>
        <v>1081.788163447166</v>
      </c>
    </row>
    <row r="196" spans="3:10">
      <c r="C196" s="81"/>
      <c r="D196" s="81"/>
      <c r="E196" s="79"/>
      <c r="F196" s="79"/>
      <c r="G196" s="79"/>
      <c r="H196" s="89"/>
      <c r="I196" s="82"/>
      <c r="J196" s="82"/>
    </row>
    <row r="197" spans="3:10" ht="57.6" customHeight="1">
      <c r="C197" s="94"/>
      <c r="D197" s="282" t="s">
        <v>63</v>
      </c>
      <c r="E197" s="282"/>
      <c r="F197" s="282"/>
      <c r="G197" s="95" t="s">
        <v>53</v>
      </c>
      <c r="H197"/>
      <c r="I197" s="104"/>
      <c r="J197" s="86">
        <f>+J208+J209+J210+J211</f>
        <v>1362592.9999999998</v>
      </c>
    </row>
    <row r="198" spans="3:10" ht="13.9" customHeight="1">
      <c r="C198" s="281"/>
      <c r="D198" s="281"/>
      <c r="E198" s="79" t="s">
        <v>268</v>
      </c>
      <c r="F198" s="79" t="s">
        <v>218</v>
      </c>
      <c r="G198" s="79" t="s">
        <v>81</v>
      </c>
      <c r="H198" s="89">
        <v>1.050011815459591</v>
      </c>
      <c r="I198" s="82">
        <v>20321.2</v>
      </c>
      <c r="J198" s="82">
        <f t="shared" ref="J198:J206" si="19">+I198*H198</f>
        <v>21337.500104317442</v>
      </c>
    </row>
    <row r="199" spans="3:10" ht="43.15" customHeight="1">
      <c r="C199" s="281"/>
      <c r="D199" s="281"/>
      <c r="E199" s="79" t="s">
        <v>269</v>
      </c>
      <c r="F199" s="79" t="s">
        <v>218</v>
      </c>
      <c r="G199" s="79" t="s">
        <v>81</v>
      </c>
      <c r="H199" s="89">
        <v>1.5</v>
      </c>
      <c r="I199" s="82">
        <v>36426.269999999997</v>
      </c>
      <c r="J199" s="82">
        <f t="shared" si="19"/>
        <v>54639.404999999999</v>
      </c>
    </row>
    <row r="200" spans="3:10" ht="32.450000000000003" customHeight="1">
      <c r="C200" s="281"/>
      <c r="D200" s="281"/>
      <c r="E200" s="79" t="s">
        <v>270</v>
      </c>
      <c r="F200" s="79" t="s">
        <v>218</v>
      </c>
      <c r="G200" s="79" t="s">
        <v>81</v>
      </c>
      <c r="H200" s="89">
        <v>4</v>
      </c>
      <c r="I200" s="82">
        <v>344.74</v>
      </c>
      <c r="J200" s="82">
        <f t="shared" si="19"/>
        <v>1378.96</v>
      </c>
    </row>
    <row r="201" spans="3:10" ht="54" customHeight="1">
      <c r="C201" s="281"/>
      <c r="D201" s="281"/>
      <c r="E201" s="79" t="s">
        <v>271</v>
      </c>
      <c r="F201" s="79" t="s">
        <v>218</v>
      </c>
      <c r="G201" s="79" t="s">
        <v>81</v>
      </c>
      <c r="H201" s="89">
        <v>0.35</v>
      </c>
      <c r="I201" s="82">
        <v>331603.23</v>
      </c>
      <c r="J201" s="82">
        <f t="shared" si="19"/>
        <v>116061.13049999998</v>
      </c>
    </row>
    <row r="202" spans="3:10" ht="54" customHeight="1">
      <c r="C202" s="281"/>
      <c r="D202" s="281"/>
      <c r="E202" s="79" t="s">
        <v>223</v>
      </c>
      <c r="F202" s="79" t="s">
        <v>218</v>
      </c>
      <c r="G202" s="79" t="s">
        <v>224</v>
      </c>
      <c r="H202" s="89">
        <v>0.1</v>
      </c>
      <c r="I202" s="82">
        <v>5640</v>
      </c>
      <c r="J202" s="82">
        <f t="shared" si="19"/>
        <v>564</v>
      </c>
    </row>
    <row r="203" spans="3:10" ht="21.6" customHeight="1">
      <c r="C203" s="281"/>
      <c r="D203" s="281"/>
      <c r="E203" s="79" t="s">
        <v>272</v>
      </c>
      <c r="F203" s="79" t="s">
        <v>218</v>
      </c>
      <c r="G203" s="79" t="s">
        <v>237</v>
      </c>
      <c r="H203" s="89">
        <v>0.1</v>
      </c>
      <c r="I203" s="82">
        <v>48000</v>
      </c>
      <c r="J203" s="82">
        <f t="shared" si="19"/>
        <v>4800</v>
      </c>
    </row>
    <row r="204" spans="3:10" ht="21.6" customHeight="1">
      <c r="C204" s="281"/>
      <c r="D204" s="281"/>
      <c r="E204" s="79" t="s">
        <v>265</v>
      </c>
      <c r="F204" s="79" t="s">
        <v>218</v>
      </c>
      <c r="G204" s="79" t="s">
        <v>226</v>
      </c>
      <c r="H204" s="89">
        <v>8.8000000000000007</v>
      </c>
      <c r="I204" s="82">
        <v>31985</v>
      </c>
      <c r="J204" s="82">
        <f t="shared" si="19"/>
        <v>281468</v>
      </c>
    </row>
    <row r="205" spans="3:10" ht="43.15" customHeight="1">
      <c r="C205" s="281"/>
      <c r="D205" s="281"/>
      <c r="E205" s="79" t="s">
        <v>227</v>
      </c>
      <c r="F205" s="79" t="s">
        <v>218</v>
      </c>
      <c r="G205" s="79" t="s">
        <v>123</v>
      </c>
      <c r="H205" s="89">
        <v>2324.3498879999993</v>
      </c>
      <c r="I205" s="82">
        <v>50</v>
      </c>
      <c r="J205" s="82">
        <f t="shared" si="19"/>
        <v>116217.49439999997</v>
      </c>
    </row>
    <row r="206" spans="3:10" ht="21.6" customHeight="1">
      <c r="C206" s="281"/>
      <c r="D206" s="281"/>
      <c r="E206" s="79" t="s">
        <v>273</v>
      </c>
      <c r="F206" s="79" t="s">
        <v>218</v>
      </c>
      <c r="G206" s="79" t="s">
        <v>53</v>
      </c>
      <c r="H206" s="89">
        <v>1.03</v>
      </c>
      <c r="I206" s="82">
        <v>455885.67</v>
      </c>
      <c r="J206" s="82">
        <f t="shared" si="19"/>
        <v>469562.2401</v>
      </c>
    </row>
    <row r="207" spans="3:10" ht="43.15" customHeight="1">
      <c r="C207" s="281"/>
      <c r="D207" s="281"/>
      <c r="E207" s="79" t="s">
        <v>228</v>
      </c>
      <c r="F207" s="79" t="s">
        <v>218</v>
      </c>
      <c r="G207" s="79" t="s">
        <v>229</v>
      </c>
      <c r="H207" s="89">
        <v>5</v>
      </c>
      <c r="I207" s="82">
        <v>281468</v>
      </c>
      <c r="J207" s="82">
        <f>+I207*H207%</f>
        <v>14073.400000000001</v>
      </c>
    </row>
    <row r="208" spans="3:10" ht="21.6" customHeight="1">
      <c r="C208" s="81"/>
      <c r="D208" s="81"/>
      <c r="E208" s="79"/>
      <c r="F208" s="79"/>
      <c r="G208" s="79"/>
      <c r="H208" s="92"/>
      <c r="I208" s="82"/>
      <c r="J208" s="82">
        <f>+SUM(J198:J207)</f>
        <v>1080102.1301043173</v>
      </c>
    </row>
    <row r="209" spans="3:10">
      <c r="C209" s="81"/>
      <c r="D209" s="81"/>
      <c r="E209" s="79"/>
      <c r="F209" s="79"/>
      <c r="G209" s="79"/>
      <c r="H209" s="92" t="s">
        <v>230</v>
      </c>
      <c r="I209" s="103">
        <f t="shared" ref="I209:I211" si="20">I193</f>
        <v>0.21154088768290763</v>
      </c>
      <c r="J209" s="82">
        <f>+J208*I209</f>
        <v>228485.76339046669</v>
      </c>
    </row>
    <row r="210" spans="3:10">
      <c r="C210" s="81"/>
      <c r="D210" s="81"/>
      <c r="E210" s="79"/>
      <c r="F210" s="79"/>
      <c r="G210" s="79"/>
      <c r="H210" s="92" t="s">
        <v>231</v>
      </c>
      <c r="I210" s="103">
        <f t="shared" si="20"/>
        <v>0.01</v>
      </c>
      <c r="J210" s="82">
        <f>+J208*I210</f>
        <v>10801.021301043174</v>
      </c>
    </row>
    <row r="211" spans="3:10">
      <c r="C211" s="81"/>
      <c r="D211" s="81"/>
      <c r="E211" s="79"/>
      <c r="F211" s="79"/>
      <c r="G211" s="79"/>
      <c r="H211" s="92" t="s">
        <v>232</v>
      </c>
      <c r="I211" s="103">
        <f t="shared" si="20"/>
        <v>0.04</v>
      </c>
      <c r="J211" s="82">
        <f>+J208*I211</f>
        <v>43204.085204172698</v>
      </c>
    </row>
    <row r="212" spans="3:10">
      <c r="C212" s="81"/>
      <c r="D212" s="81"/>
      <c r="E212" s="79"/>
      <c r="F212" s="79"/>
      <c r="G212" s="79"/>
      <c r="H212" s="89"/>
      <c r="I212" s="82"/>
      <c r="J212" s="82"/>
    </row>
    <row r="213" spans="3:10" ht="51.6" customHeight="1">
      <c r="C213" s="94"/>
      <c r="D213" s="282" t="s">
        <v>65</v>
      </c>
      <c r="E213" s="282"/>
      <c r="F213" s="282"/>
      <c r="G213" s="95" t="s">
        <v>53</v>
      </c>
      <c r="H213"/>
      <c r="I213" s="102"/>
      <c r="J213" s="86">
        <f>+J226+J227+J228+J229</f>
        <v>1514658</v>
      </c>
    </row>
    <row r="214" spans="3:10" ht="13.9" customHeight="1">
      <c r="C214" s="281"/>
      <c r="D214" s="281"/>
      <c r="E214" s="286" t="s">
        <v>274</v>
      </c>
      <c r="F214" s="79" t="s">
        <v>218</v>
      </c>
      <c r="G214" s="79" t="s">
        <v>81</v>
      </c>
      <c r="H214" s="89">
        <v>0.03</v>
      </c>
      <c r="I214" s="82">
        <v>361246</v>
      </c>
      <c r="J214" s="82">
        <f t="shared" ref="J214:J224" si="21">+I214*H214</f>
        <v>10837.38</v>
      </c>
    </row>
    <row r="215" spans="3:10">
      <c r="C215"/>
      <c r="D215"/>
      <c r="E215" s="286"/>
      <c r="F215"/>
      <c r="G215"/>
      <c r="H215"/>
      <c r="I215" s="96"/>
      <c r="J215" s="82">
        <f t="shared" si="21"/>
        <v>0</v>
      </c>
    </row>
    <row r="216" spans="3:10">
      <c r="C216" s="281"/>
      <c r="D216" s="281"/>
      <c r="E216" s="79" t="s">
        <v>268</v>
      </c>
      <c r="F216" s="79" t="s">
        <v>218</v>
      </c>
      <c r="G216" s="79" t="s">
        <v>81</v>
      </c>
      <c r="H216" s="89">
        <v>2.639984501714661</v>
      </c>
      <c r="I216" s="82">
        <v>20321.2</v>
      </c>
      <c r="J216" s="82">
        <f t="shared" si="21"/>
        <v>53647.653056243973</v>
      </c>
    </row>
    <row r="217" spans="3:10" ht="43.15" customHeight="1">
      <c r="C217" s="281"/>
      <c r="D217" s="281"/>
      <c r="E217" s="79" t="s">
        <v>275</v>
      </c>
      <c r="F217" s="79" t="s">
        <v>218</v>
      </c>
      <c r="G217" s="79" t="s">
        <v>81</v>
      </c>
      <c r="H217" s="89">
        <v>2</v>
      </c>
      <c r="I217" s="82">
        <v>26206.5</v>
      </c>
      <c r="J217" s="82">
        <f t="shared" si="21"/>
        <v>52413</v>
      </c>
    </row>
    <row r="218" spans="3:10" ht="32.450000000000003" customHeight="1">
      <c r="C218" s="281"/>
      <c r="D218" s="281"/>
      <c r="E218" s="79" t="s">
        <v>276</v>
      </c>
      <c r="F218" s="79" t="s">
        <v>218</v>
      </c>
      <c r="G218" s="79" t="s">
        <v>81</v>
      </c>
      <c r="H218" s="89">
        <v>4</v>
      </c>
      <c r="I218" s="82">
        <v>293.29000000000002</v>
      </c>
      <c r="J218" s="82">
        <f t="shared" si="21"/>
        <v>1173.1600000000001</v>
      </c>
    </row>
    <row r="219" spans="3:10" ht="54" customHeight="1">
      <c r="C219" s="281"/>
      <c r="D219" s="281"/>
      <c r="E219" s="79" t="s">
        <v>277</v>
      </c>
      <c r="F219" s="79" t="s">
        <v>218</v>
      </c>
      <c r="G219" s="79" t="s">
        <v>123</v>
      </c>
      <c r="H219" s="89">
        <v>0.1</v>
      </c>
      <c r="I219" s="82">
        <v>12559</v>
      </c>
      <c r="J219" s="82">
        <f t="shared" si="21"/>
        <v>1255.9000000000001</v>
      </c>
    </row>
    <row r="220" spans="3:10" ht="54" customHeight="1">
      <c r="C220" s="281"/>
      <c r="D220" s="281"/>
      <c r="E220" s="79" t="s">
        <v>271</v>
      </c>
      <c r="F220" s="79" t="s">
        <v>218</v>
      </c>
      <c r="G220" s="79" t="s">
        <v>81</v>
      </c>
      <c r="H220" s="89">
        <v>0.15</v>
      </c>
      <c r="I220" s="82">
        <v>331603.23</v>
      </c>
      <c r="J220" s="82">
        <f t="shared" si="21"/>
        <v>49740.484499999999</v>
      </c>
    </row>
    <row r="221" spans="3:10" ht="54" customHeight="1">
      <c r="C221" s="281"/>
      <c r="D221" s="281"/>
      <c r="E221" s="79" t="s">
        <v>223</v>
      </c>
      <c r="F221" s="79" t="s">
        <v>218</v>
      </c>
      <c r="G221" s="79" t="s">
        <v>224</v>
      </c>
      <c r="H221" s="89">
        <v>1</v>
      </c>
      <c r="I221" s="82">
        <v>5640</v>
      </c>
      <c r="J221" s="82">
        <f t="shared" si="21"/>
        <v>5640</v>
      </c>
    </row>
    <row r="222" spans="3:10" ht="21.6" customHeight="1">
      <c r="C222" s="281"/>
      <c r="D222" s="281"/>
      <c r="E222" s="79" t="s">
        <v>272</v>
      </c>
      <c r="F222" s="79" t="s">
        <v>218</v>
      </c>
      <c r="G222" s="79" t="s">
        <v>237</v>
      </c>
      <c r="H222" s="89">
        <v>0.1</v>
      </c>
      <c r="I222" s="82">
        <v>48000</v>
      </c>
      <c r="J222" s="82">
        <f t="shared" si="21"/>
        <v>4800</v>
      </c>
    </row>
    <row r="223" spans="3:10" ht="21.6" customHeight="1">
      <c r="C223" s="281"/>
      <c r="D223" s="281"/>
      <c r="E223" s="79" t="s">
        <v>265</v>
      </c>
      <c r="F223" s="79" t="s">
        <v>218</v>
      </c>
      <c r="G223" s="79" t="s">
        <v>226</v>
      </c>
      <c r="H223" s="89">
        <v>7.4</v>
      </c>
      <c r="I223" s="82">
        <v>31985</v>
      </c>
      <c r="J223" s="82">
        <f t="shared" si="21"/>
        <v>236689</v>
      </c>
    </row>
    <row r="224" spans="3:10" ht="43.15" customHeight="1">
      <c r="C224" s="281"/>
      <c r="D224" s="281"/>
      <c r="E224" s="79" t="s">
        <v>227</v>
      </c>
      <c r="F224" s="79" t="s">
        <v>218</v>
      </c>
      <c r="G224" s="79" t="s">
        <v>123</v>
      </c>
      <c r="H224" s="89">
        <v>2100</v>
      </c>
      <c r="I224" s="82">
        <v>50</v>
      </c>
      <c r="J224" s="82">
        <f t="shared" si="21"/>
        <v>105000</v>
      </c>
    </row>
    <row r="225" spans="3:10" ht="21.6" customHeight="1">
      <c r="C225" s="281"/>
      <c r="D225" s="281"/>
      <c r="E225" s="79" t="s">
        <v>278</v>
      </c>
      <c r="F225" s="79" t="s">
        <v>218</v>
      </c>
      <c r="G225" s="79" t="s">
        <v>53</v>
      </c>
      <c r="H225" s="89">
        <v>1.03</v>
      </c>
      <c r="I225" s="82">
        <v>659655</v>
      </c>
      <c r="J225" s="82">
        <v>679444.65</v>
      </c>
    </row>
    <row r="226" spans="3:10" ht="43.15" customHeight="1">
      <c r="C226" s="81"/>
      <c r="D226" s="81"/>
      <c r="E226" s="79"/>
      <c r="F226" s="79"/>
      <c r="G226" s="79"/>
      <c r="H226" s="92"/>
      <c r="I226" s="82"/>
      <c r="J226" s="82">
        <f>+SUM(J214:J225)</f>
        <v>1200641.227556244</v>
      </c>
    </row>
    <row r="227" spans="3:10">
      <c r="C227" s="81"/>
      <c r="D227" s="81"/>
      <c r="E227" s="79"/>
      <c r="F227" s="79"/>
      <c r="G227" s="79"/>
      <c r="H227" s="92" t="s">
        <v>230</v>
      </c>
      <c r="I227" s="103">
        <f t="shared" ref="I227:I229" si="22">I209</f>
        <v>0.21154088768290763</v>
      </c>
      <c r="J227" s="96">
        <f>+J226*I227</f>
        <v>253984.71106594376</v>
      </c>
    </row>
    <row r="228" spans="3:10">
      <c r="C228" s="81"/>
      <c r="D228" s="81"/>
      <c r="E228" s="79"/>
      <c r="F228" s="79"/>
      <c r="G228" s="79"/>
      <c r="H228" s="92" t="s">
        <v>231</v>
      </c>
      <c r="I228" s="103">
        <f t="shared" si="22"/>
        <v>0.01</v>
      </c>
      <c r="J228" s="82">
        <f>+J226*I228</f>
        <v>12006.412275562439</v>
      </c>
    </row>
    <row r="229" spans="3:10">
      <c r="C229" s="81"/>
      <c r="D229" s="81"/>
      <c r="E229" s="79"/>
      <c r="F229" s="79"/>
      <c r="G229" s="79"/>
      <c r="H229" s="92" t="s">
        <v>232</v>
      </c>
      <c r="I229" s="103">
        <f t="shared" si="22"/>
        <v>0.04</v>
      </c>
      <c r="J229" s="82">
        <f>+J226*I229</f>
        <v>48025.649102249758</v>
      </c>
    </row>
    <row r="230" spans="3:10">
      <c r="C230" s="81"/>
      <c r="D230" s="81"/>
      <c r="E230" s="79"/>
      <c r="F230" s="79"/>
      <c r="G230" s="79"/>
      <c r="H230" s="89"/>
      <c r="I230" s="82"/>
      <c r="J230" s="82"/>
    </row>
    <row r="231" spans="3:10">
      <c r="C231" s="81"/>
      <c r="D231" s="282" t="s">
        <v>67</v>
      </c>
      <c r="E231" s="282"/>
      <c r="F231" s="282"/>
      <c r="G231" s="95" t="s">
        <v>72</v>
      </c>
      <c r="H231" s="89"/>
      <c r="I231" s="82"/>
      <c r="J231" s="86">
        <f>+J243+J244+J245+J246</f>
        <v>288168.99999999988</v>
      </c>
    </row>
    <row r="232" spans="3:10" ht="13.9" customHeight="1">
      <c r="C232" s="81"/>
      <c r="D232" s="81"/>
      <c r="E232" s="79" t="s">
        <v>274</v>
      </c>
      <c r="F232" s="76" t="s">
        <v>218</v>
      </c>
      <c r="G232" s="73" t="s">
        <v>81</v>
      </c>
      <c r="H232" s="89">
        <v>0.02</v>
      </c>
      <c r="I232" s="82">
        <v>361246</v>
      </c>
      <c r="J232" s="82">
        <f t="shared" ref="J232:J241" si="23">+I232*H232</f>
        <v>7224.92</v>
      </c>
    </row>
    <row r="233" spans="3:10" ht="54" customHeight="1">
      <c r="C233" s="81"/>
      <c r="D233" s="81"/>
      <c r="E233" s="79" t="s">
        <v>279</v>
      </c>
      <c r="F233" s="76" t="s">
        <v>218</v>
      </c>
      <c r="G233" s="73" t="s">
        <v>81</v>
      </c>
      <c r="H233" s="89">
        <v>1.2599821139454248</v>
      </c>
      <c r="I233" s="82">
        <v>20100</v>
      </c>
      <c r="J233" s="82">
        <f t="shared" si="23"/>
        <v>25325.640490303038</v>
      </c>
    </row>
    <row r="234" spans="3:10" ht="32.450000000000003" customHeight="1">
      <c r="C234" s="81"/>
      <c r="D234" s="81"/>
      <c r="E234" s="79" t="s">
        <v>268</v>
      </c>
      <c r="F234" s="79" t="s">
        <v>218</v>
      </c>
      <c r="G234" s="73" t="s">
        <v>81</v>
      </c>
      <c r="H234" s="89">
        <v>0.9</v>
      </c>
      <c r="I234" s="82">
        <v>20321.2</v>
      </c>
      <c r="J234" s="82">
        <f t="shared" si="23"/>
        <v>18289.080000000002</v>
      </c>
    </row>
    <row r="235" spans="3:10" ht="43.15" customHeight="1">
      <c r="C235"/>
      <c r="D235" s="81"/>
      <c r="E235" s="79" t="s">
        <v>280</v>
      </c>
      <c r="F235" s="76" t="s">
        <v>218</v>
      </c>
      <c r="G235" s="73" t="s">
        <v>81</v>
      </c>
      <c r="H235" s="89">
        <v>4</v>
      </c>
      <c r="I235" s="82">
        <v>345</v>
      </c>
      <c r="J235" s="82">
        <f t="shared" si="23"/>
        <v>1380</v>
      </c>
    </row>
    <row r="236" spans="3:10">
      <c r="C236"/>
      <c r="D236" s="81"/>
      <c r="E236" s="79" t="s">
        <v>271</v>
      </c>
      <c r="F236" s="76" t="s">
        <v>218</v>
      </c>
      <c r="G236" s="73" t="s">
        <v>81</v>
      </c>
      <c r="H236" s="89">
        <v>0.11206277016742769</v>
      </c>
      <c r="I236" s="82">
        <v>331603.23</v>
      </c>
      <c r="J236" s="82">
        <f t="shared" si="23"/>
        <v>37160.376550266657</v>
      </c>
    </row>
    <row r="237" spans="3:10">
      <c r="C237"/>
      <c r="D237" s="81"/>
      <c r="E237" s="79" t="s">
        <v>223</v>
      </c>
      <c r="F237" s="76" t="s">
        <v>218</v>
      </c>
      <c r="G237" s="73" t="s">
        <v>224</v>
      </c>
      <c r="H237" s="89">
        <v>0.3</v>
      </c>
      <c r="I237" s="82">
        <v>5640</v>
      </c>
      <c r="J237" s="82">
        <f t="shared" si="23"/>
        <v>1692</v>
      </c>
    </row>
    <row r="238" spans="3:10">
      <c r="C238"/>
      <c r="D238" s="81"/>
      <c r="E238" s="79" t="s">
        <v>272</v>
      </c>
      <c r="F238" s="79" t="s">
        <v>218</v>
      </c>
      <c r="G238" s="73" t="s">
        <v>237</v>
      </c>
      <c r="H238" s="89">
        <v>0.1</v>
      </c>
      <c r="I238" s="82">
        <v>48000</v>
      </c>
      <c r="J238" s="82">
        <f t="shared" si="23"/>
        <v>4800</v>
      </c>
    </row>
    <row r="239" spans="3:10" ht="21.6" customHeight="1">
      <c r="C239"/>
      <c r="D239" s="81"/>
      <c r="E239" s="79" t="s">
        <v>225</v>
      </c>
      <c r="F239" s="76" t="s">
        <v>218</v>
      </c>
      <c r="G239" s="73" t="s">
        <v>226</v>
      </c>
      <c r="H239" s="89">
        <v>1.3</v>
      </c>
      <c r="I239" s="82">
        <v>33796</v>
      </c>
      <c r="J239" s="82">
        <f t="shared" si="23"/>
        <v>43934.8</v>
      </c>
    </row>
    <row r="240" spans="3:10">
      <c r="C240"/>
      <c r="D240" s="81"/>
      <c r="E240" s="79" t="s">
        <v>227</v>
      </c>
      <c r="F240" s="79" t="s">
        <v>218</v>
      </c>
      <c r="G240" s="73" t="s">
        <v>120</v>
      </c>
      <c r="H240" s="89">
        <v>13.35</v>
      </c>
      <c r="I240" s="82">
        <v>50</v>
      </c>
      <c r="J240" s="82">
        <f t="shared" si="23"/>
        <v>667.5</v>
      </c>
    </row>
    <row r="241" spans="3:10" ht="21.6" customHeight="1">
      <c r="C241"/>
      <c r="D241" s="81"/>
      <c r="E241" s="79" t="s">
        <v>278</v>
      </c>
      <c r="F241" s="79" t="s">
        <v>218</v>
      </c>
      <c r="G241" s="79" t="s">
        <v>53</v>
      </c>
      <c r="H241" s="89">
        <v>0.13</v>
      </c>
      <c r="I241" s="82">
        <v>659655</v>
      </c>
      <c r="J241" s="82">
        <f t="shared" si="23"/>
        <v>85755.150000000009</v>
      </c>
    </row>
    <row r="242" spans="3:10">
      <c r="C242"/>
      <c r="D242" s="81"/>
      <c r="E242" s="79" t="s">
        <v>228</v>
      </c>
      <c r="F242" s="76" t="s">
        <v>218</v>
      </c>
      <c r="G242" s="73" t="s">
        <v>229</v>
      </c>
      <c r="H242" s="89">
        <v>5</v>
      </c>
      <c r="I242" s="82">
        <f>+J239</f>
        <v>43934.8</v>
      </c>
      <c r="J242" s="82">
        <f>+I242*H242%</f>
        <v>2196.7400000000002</v>
      </c>
    </row>
    <row r="243" spans="3:10" ht="21.6" customHeight="1">
      <c r="C243"/>
      <c r="D243" s="81"/>
      <c r="E243" s="79"/>
      <c r="F243" s="76"/>
      <c r="G243" s="73"/>
      <c r="H243" s="92"/>
      <c r="I243" s="82"/>
      <c r="J243" s="82">
        <f>+SUM(J232:J242)</f>
        <v>228426.20704056969</v>
      </c>
    </row>
    <row r="244" spans="3:10">
      <c r="C244"/>
      <c r="D244" s="81"/>
      <c r="E244" s="79"/>
      <c r="F244" s="76"/>
      <c r="G244" s="73"/>
      <c r="H244" s="92" t="s">
        <v>230</v>
      </c>
      <c r="I244" s="103">
        <f t="shared" ref="I244:I246" si="24">I227</f>
        <v>0.21154088768290763</v>
      </c>
      <c r="J244" s="82">
        <f>+J243*I244</f>
        <v>48321.482607401755</v>
      </c>
    </row>
    <row r="245" spans="3:10">
      <c r="C245"/>
      <c r="D245" s="81"/>
      <c r="E245" s="79"/>
      <c r="F245" s="76"/>
      <c r="G245" s="73"/>
      <c r="H245" s="92" t="s">
        <v>231</v>
      </c>
      <c r="I245" s="103">
        <f t="shared" si="24"/>
        <v>0.01</v>
      </c>
      <c r="J245" s="82">
        <f>+J243*I245</f>
        <v>2284.2620704056967</v>
      </c>
    </row>
    <row r="246" spans="3:10">
      <c r="C246"/>
      <c r="D246" s="81"/>
      <c r="E246" s="79"/>
      <c r="F246" s="76"/>
      <c r="G246" s="73"/>
      <c r="H246" s="92" t="s">
        <v>232</v>
      </c>
      <c r="I246" s="103">
        <f t="shared" si="24"/>
        <v>0.04</v>
      </c>
      <c r="J246" s="82">
        <f>+J243*I246</f>
        <v>9137.0482816227868</v>
      </c>
    </row>
    <row r="247" spans="3:10">
      <c r="C247"/>
      <c r="D247" s="81"/>
      <c r="E247" s="79"/>
      <c r="F247" s="76"/>
      <c r="G247" s="73"/>
      <c r="H247" s="89"/>
      <c r="I247" s="82"/>
      <c r="J247" s="82"/>
    </row>
    <row r="248" spans="3:10" ht="42.6" customHeight="1">
      <c r="C248"/>
      <c r="D248" s="285" t="s">
        <v>69</v>
      </c>
      <c r="E248" s="285"/>
      <c r="F248" s="285"/>
      <c r="G248" s="95" t="s">
        <v>53</v>
      </c>
      <c r="H248"/>
      <c r="I248"/>
      <c r="J248" s="86">
        <f>+J259+J260+J261+J261+J262</f>
        <v>1393115.9999999995</v>
      </c>
    </row>
    <row r="249" spans="3:10">
      <c r="C249"/>
      <c r="D249" s="106"/>
      <c r="E249" s="79" t="s">
        <v>281</v>
      </c>
      <c r="F249" s="79" t="s">
        <v>218</v>
      </c>
      <c r="G249" s="79" t="s">
        <v>81</v>
      </c>
      <c r="H249" s="89">
        <v>0.7</v>
      </c>
      <c r="I249" s="82">
        <v>20100</v>
      </c>
      <c r="J249" s="82">
        <f t="shared" ref="J249:J257" si="25">+I249*H249</f>
        <v>14070</v>
      </c>
    </row>
    <row r="250" spans="3:10">
      <c r="C250"/>
      <c r="D250" s="81"/>
      <c r="E250" s="79" t="s">
        <v>268</v>
      </c>
      <c r="F250" s="79" t="s">
        <v>218</v>
      </c>
      <c r="G250" s="79" t="s">
        <v>81</v>
      </c>
      <c r="H250" s="89">
        <v>0.7</v>
      </c>
      <c r="I250" s="82">
        <v>20321.2</v>
      </c>
      <c r="J250" s="82">
        <f t="shared" si="25"/>
        <v>14224.84</v>
      </c>
    </row>
    <row r="251" spans="3:10">
      <c r="C251"/>
      <c r="D251" s="81"/>
      <c r="E251" s="79" t="s">
        <v>268</v>
      </c>
      <c r="F251" s="79" t="s">
        <v>218</v>
      </c>
      <c r="G251" s="79" t="s">
        <v>81</v>
      </c>
      <c r="H251" s="89">
        <v>1.3500128233310091</v>
      </c>
      <c r="I251" s="82">
        <v>20321.2</v>
      </c>
      <c r="J251" s="82">
        <f t="shared" si="25"/>
        <v>27433.880585474104</v>
      </c>
    </row>
    <row r="252" spans="3:10">
      <c r="C252"/>
      <c r="D252" s="81"/>
      <c r="E252" s="79" t="s">
        <v>280</v>
      </c>
      <c r="F252" s="79" t="s">
        <v>218</v>
      </c>
      <c r="G252" s="79" t="s">
        <v>81</v>
      </c>
      <c r="H252" s="89">
        <v>8</v>
      </c>
      <c r="I252" s="82">
        <v>345</v>
      </c>
      <c r="J252" s="82">
        <f t="shared" si="25"/>
        <v>2760</v>
      </c>
    </row>
    <row r="253" spans="3:10">
      <c r="C253"/>
      <c r="D253" s="81"/>
      <c r="E253" s="79" t="s">
        <v>223</v>
      </c>
      <c r="F253" s="79" t="s">
        <v>218</v>
      </c>
      <c r="G253" s="79" t="s">
        <v>224</v>
      </c>
      <c r="H253" s="89">
        <v>0.1</v>
      </c>
      <c r="I253" s="82">
        <v>5640</v>
      </c>
      <c r="J253" s="82">
        <f t="shared" si="25"/>
        <v>564</v>
      </c>
    </row>
    <row r="254" spans="3:10" ht="21.6" customHeight="1">
      <c r="C254"/>
      <c r="D254" s="81"/>
      <c r="E254" s="79" t="s">
        <v>272</v>
      </c>
      <c r="F254" s="79" t="s">
        <v>218</v>
      </c>
      <c r="G254" s="79" t="s">
        <v>237</v>
      </c>
      <c r="H254" s="89">
        <v>0.1</v>
      </c>
      <c r="I254" s="82">
        <v>48000</v>
      </c>
      <c r="J254" s="82">
        <f t="shared" si="25"/>
        <v>4800</v>
      </c>
    </row>
    <row r="255" spans="3:10">
      <c r="C255"/>
      <c r="D255" s="81"/>
      <c r="E255" s="79" t="s">
        <v>225</v>
      </c>
      <c r="F255" s="79" t="s">
        <v>218</v>
      </c>
      <c r="G255" s="79" t="s">
        <v>226</v>
      </c>
      <c r="H255" s="89">
        <v>9.3875594153154136</v>
      </c>
      <c r="I255" s="82">
        <v>33796</v>
      </c>
      <c r="J255" s="82">
        <f t="shared" si="25"/>
        <v>317261.95799999969</v>
      </c>
    </row>
    <row r="256" spans="3:10">
      <c r="C256"/>
      <c r="D256" s="81"/>
      <c r="E256" s="79" t="s">
        <v>227</v>
      </c>
      <c r="F256" s="79" t="s">
        <v>218</v>
      </c>
      <c r="G256" s="79" t="s">
        <v>123</v>
      </c>
      <c r="H256" s="89">
        <v>380</v>
      </c>
      <c r="I256" s="82">
        <v>50</v>
      </c>
      <c r="J256" s="82">
        <f t="shared" si="25"/>
        <v>19000</v>
      </c>
    </row>
    <row r="257" spans="3:10">
      <c r="C257"/>
      <c r="D257" s="81"/>
      <c r="E257" s="79" t="s">
        <v>278</v>
      </c>
      <c r="F257" s="79" t="s">
        <v>218</v>
      </c>
      <c r="G257" s="79" t="s">
        <v>53</v>
      </c>
      <c r="H257" s="89">
        <v>1.03</v>
      </c>
      <c r="I257" s="82">
        <v>659655</v>
      </c>
      <c r="J257" s="82">
        <f t="shared" si="25"/>
        <v>679444.65</v>
      </c>
    </row>
    <row r="258" spans="3:10">
      <c r="C258"/>
      <c r="D258" s="81"/>
      <c r="E258" s="79" t="s">
        <v>228</v>
      </c>
      <c r="F258" s="79" t="s">
        <v>218</v>
      </c>
      <c r="G258" s="79" t="s">
        <v>229</v>
      </c>
      <c r="H258" s="89">
        <v>5</v>
      </c>
      <c r="I258" s="82">
        <v>321062</v>
      </c>
      <c r="J258" s="82">
        <f>+I258*H258%</f>
        <v>16053.1</v>
      </c>
    </row>
    <row r="259" spans="3:10" ht="21.6" customHeight="1">
      <c r="C259"/>
      <c r="D259" s="81"/>
      <c r="E259" s="79"/>
      <c r="F259" s="79"/>
      <c r="G259" s="79"/>
      <c r="H259" s="92"/>
      <c r="I259" s="82"/>
      <c r="J259" s="82">
        <f>+SUM(J249:J258)</f>
        <v>1095612.4285854739</v>
      </c>
    </row>
    <row r="260" spans="3:10">
      <c r="C260"/>
      <c r="D260" s="81"/>
      <c r="E260" s="79"/>
      <c r="F260" s="79"/>
      <c r="G260" s="79"/>
      <c r="H260" s="92" t="s">
        <v>230</v>
      </c>
      <c r="I260" s="103">
        <f t="shared" ref="I260:I262" si="26">I244</f>
        <v>0.21154088768290763</v>
      </c>
      <c r="J260" s="82">
        <f>+J259*I260</f>
        <v>231766.82569939739</v>
      </c>
    </row>
    <row r="261" spans="3:10">
      <c r="C261"/>
      <c r="D261" s="81"/>
      <c r="E261" s="79"/>
      <c r="F261" s="79"/>
      <c r="G261" s="79"/>
      <c r="H261" s="92" t="s">
        <v>231</v>
      </c>
      <c r="I261" s="103">
        <f t="shared" si="26"/>
        <v>0.01</v>
      </c>
      <c r="J261" s="82">
        <f>+J259*I261</f>
        <v>10956.124285854739</v>
      </c>
    </row>
    <row r="262" spans="3:10">
      <c r="C262"/>
      <c r="D262" s="81"/>
      <c r="E262" s="79"/>
      <c r="F262" s="79"/>
      <c r="G262" s="79"/>
      <c r="H262" s="92" t="s">
        <v>232</v>
      </c>
      <c r="I262" s="103">
        <f t="shared" si="26"/>
        <v>0.04</v>
      </c>
      <c r="J262" s="82">
        <f>+J259*I262</f>
        <v>43824.497143418957</v>
      </c>
    </row>
    <row r="263" spans="3:10">
      <c r="C263"/>
      <c r="D263" s="81"/>
      <c r="E263" s="79"/>
      <c r="F263" s="79"/>
      <c r="G263" s="79"/>
      <c r="H263" s="89"/>
      <c r="I263" s="82"/>
      <c r="J263" s="82"/>
    </row>
    <row r="264" spans="3:10">
      <c r="C264"/>
      <c r="D264" s="282" t="s">
        <v>71</v>
      </c>
      <c r="E264" s="282"/>
      <c r="F264" s="282"/>
      <c r="G264" s="95" t="s">
        <v>72</v>
      </c>
      <c r="H264"/>
      <c r="I264" s="102"/>
      <c r="J264" s="86">
        <f>+J270+J271+J272+J273</f>
        <v>53132.999999999993</v>
      </c>
    </row>
    <row r="265" spans="3:10" ht="13.9" customHeight="1">
      <c r="C265"/>
      <c r="D265" s="81"/>
      <c r="E265" s="79" t="s">
        <v>282</v>
      </c>
      <c r="F265" s="79" t="s">
        <v>218</v>
      </c>
      <c r="G265" s="73" t="s">
        <v>283</v>
      </c>
      <c r="H265" s="89">
        <v>1.9997107796820544E-2</v>
      </c>
      <c r="I265" s="82">
        <v>29475</v>
      </c>
      <c r="J265" s="82">
        <f t="shared" ref="J265:J266" si="27">+I265*H265</f>
        <v>589.4147523112855</v>
      </c>
    </row>
    <row r="266" spans="3:10">
      <c r="C266"/>
      <c r="D266" s="81"/>
      <c r="E266" s="79" t="s">
        <v>284</v>
      </c>
      <c r="F266" s="79" t="s">
        <v>218</v>
      </c>
      <c r="G266" s="73" t="s">
        <v>285</v>
      </c>
      <c r="H266" s="89">
        <v>0.04</v>
      </c>
      <c r="I266" s="82">
        <v>604218.23</v>
      </c>
      <c r="J266" s="82">
        <f t="shared" si="27"/>
        <v>24168.729199999998</v>
      </c>
    </row>
    <row r="267" spans="3:10">
      <c r="C267"/>
      <c r="D267" s="81"/>
      <c r="E267" s="79" t="s">
        <v>286</v>
      </c>
      <c r="F267" s="79" t="s">
        <v>218</v>
      </c>
      <c r="G267" s="73" t="s">
        <v>229</v>
      </c>
      <c r="H267" s="89">
        <v>0.1</v>
      </c>
      <c r="I267" s="82">
        <v>16093.97</v>
      </c>
      <c r="J267" s="82">
        <f>+I267*H267</f>
        <v>1609.3969999999999</v>
      </c>
    </row>
    <row r="268" spans="3:10">
      <c r="C268"/>
      <c r="D268" s="81"/>
      <c r="E268" s="79" t="s">
        <v>227</v>
      </c>
      <c r="F268" s="79" t="s">
        <v>218</v>
      </c>
      <c r="G268" s="73" t="s">
        <v>283</v>
      </c>
      <c r="H268" s="89">
        <v>15</v>
      </c>
      <c r="I268" s="82">
        <v>50</v>
      </c>
      <c r="J268" s="82">
        <f>+I268*H268</f>
        <v>750</v>
      </c>
    </row>
    <row r="269" spans="3:10" ht="21.6" customHeight="1">
      <c r="C269"/>
      <c r="D269" s="90">
        <v>50011</v>
      </c>
      <c r="E269" s="79" t="s">
        <v>287</v>
      </c>
      <c r="F269" s="79" t="s">
        <v>218</v>
      </c>
      <c r="G269" s="79" t="s">
        <v>226</v>
      </c>
      <c r="H269" s="89">
        <v>0.5</v>
      </c>
      <c r="I269" s="82">
        <v>30000</v>
      </c>
      <c r="J269" s="82">
        <f>+I269*H269</f>
        <v>15000</v>
      </c>
    </row>
    <row r="270" spans="3:10">
      <c r="C270"/>
      <c r="D270" s="90"/>
      <c r="E270" s="79"/>
      <c r="F270" s="79"/>
      <c r="G270" s="79"/>
      <c r="H270" s="92"/>
      <c r="I270" s="82"/>
      <c r="J270" s="82">
        <f>J265+J266+J267+J268+J269</f>
        <v>42117.540952311283</v>
      </c>
    </row>
    <row r="271" spans="3:10">
      <c r="C271"/>
      <c r="D271" s="90"/>
      <c r="E271" s="79"/>
      <c r="F271" s="79"/>
      <c r="G271" s="79"/>
      <c r="H271" s="92" t="s">
        <v>230</v>
      </c>
      <c r="I271" s="103">
        <f t="shared" ref="I271:I273" si="28">I260</f>
        <v>0.21154088768290763</v>
      </c>
      <c r="J271" s="82">
        <f>+J270*I271</f>
        <v>8909.5820000731437</v>
      </c>
    </row>
    <row r="272" spans="3:10">
      <c r="C272"/>
      <c r="D272" s="90"/>
      <c r="E272" s="79"/>
      <c r="F272" s="79"/>
      <c r="G272" s="79"/>
      <c r="H272" s="92" t="s">
        <v>231</v>
      </c>
      <c r="I272" s="103">
        <f t="shared" si="28"/>
        <v>0.01</v>
      </c>
      <c r="J272" s="82">
        <f>+J270*I272</f>
        <v>421.17540952311282</v>
      </c>
    </row>
    <row r="273" spans="3:10">
      <c r="C273"/>
      <c r="D273" s="90"/>
      <c r="E273" s="79"/>
      <c r="F273" s="79"/>
      <c r="G273" s="79"/>
      <c r="H273" s="92" t="s">
        <v>232</v>
      </c>
      <c r="I273" s="103">
        <f t="shared" si="28"/>
        <v>0.04</v>
      </c>
      <c r="J273" s="82">
        <f>+J270*I273</f>
        <v>1684.7016380924513</v>
      </c>
    </row>
    <row r="274" spans="3:10">
      <c r="C274"/>
      <c r="D274" s="90"/>
      <c r="E274" s="79"/>
      <c r="F274" s="79"/>
      <c r="G274" s="79"/>
      <c r="H274" s="89"/>
      <c r="I274" s="82"/>
      <c r="J274" s="82"/>
    </row>
    <row r="275" spans="3:10">
      <c r="C275"/>
      <c r="D275" s="284" t="s">
        <v>74</v>
      </c>
      <c r="E275" s="284"/>
      <c r="F275" s="284"/>
      <c r="G275" s="73" t="s">
        <v>46</v>
      </c>
      <c r="H275" s="89"/>
      <c r="I275" s="82"/>
      <c r="J275" s="86">
        <f>+J284+J285+J286+J287</f>
        <v>48459</v>
      </c>
    </row>
    <row r="276" spans="3:10" ht="13.9" customHeight="1">
      <c r="C276"/>
      <c r="D276" s="97"/>
      <c r="E276" s="97" t="s">
        <v>288</v>
      </c>
      <c r="F276" s="79" t="s">
        <v>218</v>
      </c>
      <c r="G276" s="73" t="s">
        <v>81</v>
      </c>
      <c r="H276" s="89">
        <v>7.0000000000000001E-3</v>
      </c>
      <c r="I276" s="82">
        <v>70178</v>
      </c>
      <c r="J276" s="82">
        <f t="shared" ref="J276:J283" si="29">+I276*H276</f>
        <v>491.24600000000004</v>
      </c>
    </row>
    <row r="277" spans="3:10">
      <c r="C277"/>
      <c r="D277" s="81"/>
      <c r="E277" s="79" t="s">
        <v>289</v>
      </c>
      <c r="F277" s="79" t="s">
        <v>218</v>
      </c>
      <c r="G277" s="73" t="s">
        <v>81</v>
      </c>
      <c r="H277" s="89">
        <v>0.02</v>
      </c>
      <c r="I277" s="82">
        <v>12495</v>
      </c>
      <c r="J277" s="82">
        <f t="shared" si="29"/>
        <v>249.9</v>
      </c>
    </row>
    <row r="278" spans="3:10">
      <c r="C278"/>
      <c r="D278" s="81"/>
      <c r="E278" s="79" t="s">
        <v>290</v>
      </c>
      <c r="F278" s="79" t="s">
        <v>218</v>
      </c>
      <c r="G278" s="73" t="s">
        <v>46</v>
      </c>
      <c r="H278" s="108">
        <v>2.0009134296506323E-3</v>
      </c>
      <c r="I278" s="82">
        <v>312184</v>
      </c>
      <c r="J278" s="82">
        <f t="shared" si="29"/>
        <v>624.65315812205301</v>
      </c>
    </row>
    <row r="279" spans="3:10">
      <c r="C279"/>
      <c r="D279" s="81"/>
      <c r="E279" s="79" t="s">
        <v>291</v>
      </c>
      <c r="F279" s="79" t="s">
        <v>218</v>
      </c>
      <c r="G279" s="73" t="s">
        <v>283</v>
      </c>
      <c r="H279" s="89">
        <v>0.2</v>
      </c>
      <c r="I279" s="82">
        <v>2502</v>
      </c>
      <c r="J279" s="82">
        <f t="shared" si="29"/>
        <v>500.40000000000003</v>
      </c>
    </row>
    <row r="280" spans="3:10" ht="21.6" customHeight="1">
      <c r="C280"/>
      <c r="D280" s="81"/>
      <c r="E280" s="79" t="s">
        <v>286</v>
      </c>
      <c r="F280" s="79" t="s">
        <v>218</v>
      </c>
      <c r="G280" s="73" t="s">
        <v>229</v>
      </c>
      <c r="H280" s="89">
        <v>0.1</v>
      </c>
      <c r="I280" s="82">
        <f>+J283</f>
        <v>31937.589926814078</v>
      </c>
      <c r="J280" s="82">
        <f>+I280*H280</f>
        <v>3193.758992681408</v>
      </c>
    </row>
    <row r="281" spans="3:10">
      <c r="C281"/>
      <c r="D281" s="81"/>
      <c r="E281" s="79" t="s">
        <v>292</v>
      </c>
      <c r="F281" s="79" t="s">
        <v>218</v>
      </c>
      <c r="G281" s="73" t="s">
        <v>229</v>
      </c>
      <c r="H281" s="89">
        <v>0.1</v>
      </c>
      <c r="I281" s="82">
        <v>13650</v>
      </c>
      <c r="J281" s="82">
        <f t="shared" si="29"/>
        <v>1365</v>
      </c>
    </row>
    <row r="282" spans="3:10">
      <c r="C282"/>
      <c r="D282" s="81"/>
      <c r="E282" s="79" t="s">
        <v>227</v>
      </c>
      <c r="F282" s="79" t="s">
        <v>218</v>
      </c>
      <c r="G282" s="73" t="s">
        <v>283</v>
      </c>
      <c r="H282" s="89">
        <v>1</v>
      </c>
      <c r="I282" s="82">
        <v>50</v>
      </c>
      <c r="J282" s="96">
        <f t="shared" si="29"/>
        <v>50</v>
      </c>
    </row>
    <row r="283" spans="3:10">
      <c r="C283"/>
      <c r="D283" s="81"/>
      <c r="E283" s="79" t="s">
        <v>293</v>
      </c>
      <c r="F283" s="79" t="s">
        <v>218</v>
      </c>
      <c r="G283" s="73" t="s">
        <v>294</v>
      </c>
      <c r="H283" s="89">
        <v>1.6899984086577458</v>
      </c>
      <c r="I283" s="82">
        <v>18898</v>
      </c>
      <c r="J283" s="96">
        <f t="shared" si="29"/>
        <v>31937.589926814078</v>
      </c>
    </row>
    <row r="284" spans="3:10" ht="32.450000000000003" customHeight="1">
      <c r="C284"/>
      <c r="D284" s="81"/>
      <c r="E284" s="79"/>
      <c r="F284" s="79"/>
      <c r="G284" s="73"/>
      <c r="H284" s="92"/>
      <c r="I284" s="82"/>
      <c r="J284" s="96">
        <f>J279+J280+J281+J282+J283+J278+J277+J276</f>
        <v>38412.548077617539</v>
      </c>
    </row>
    <row r="285" spans="3:10">
      <c r="C285"/>
      <c r="D285" s="81"/>
      <c r="E285" s="79"/>
      <c r="F285" s="79"/>
      <c r="G285" s="73"/>
      <c r="H285" s="92" t="s">
        <v>230</v>
      </c>
      <c r="I285" s="103">
        <f t="shared" ref="I285:I287" si="30">I271</f>
        <v>0.21154088768290763</v>
      </c>
      <c r="J285" s="96">
        <f>+J284*I285</f>
        <v>8125.8245185015812</v>
      </c>
    </row>
    <row r="286" spans="3:10">
      <c r="C286"/>
      <c r="D286" s="81"/>
      <c r="E286" s="79"/>
      <c r="F286" s="79"/>
      <c r="G286" s="73"/>
      <c r="H286" s="92" t="s">
        <v>231</v>
      </c>
      <c r="I286" s="103">
        <f t="shared" si="30"/>
        <v>0.01</v>
      </c>
      <c r="J286" s="96">
        <f>+J284*I286</f>
        <v>384.12548077617538</v>
      </c>
    </row>
    <row r="287" spans="3:10">
      <c r="C287"/>
      <c r="D287" s="81"/>
      <c r="E287" s="79"/>
      <c r="F287" s="79"/>
      <c r="G287" s="73"/>
      <c r="H287" s="92" t="s">
        <v>232</v>
      </c>
      <c r="I287" s="103">
        <f t="shared" si="30"/>
        <v>0.04</v>
      </c>
      <c r="J287" s="96">
        <f>+J284*I287</f>
        <v>1536.5019231047015</v>
      </c>
    </row>
    <row r="288" spans="3:10">
      <c r="C288"/>
      <c r="D288" s="81"/>
      <c r="E288" s="79"/>
      <c r="F288" s="79"/>
      <c r="G288" s="73"/>
      <c r="H288" s="92"/>
      <c r="I288" s="103"/>
      <c r="J288" s="96"/>
    </row>
    <row r="289" spans="3:10">
      <c r="C289"/>
      <c r="D289" s="284" t="s">
        <v>295</v>
      </c>
      <c r="E289" s="284" t="s">
        <v>296</v>
      </c>
      <c r="F289" s="284" t="s">
        <v>218</v>
      </c>
      <c r="G289" s="73" t="s">
        <v>219</v>
      </c>
      <c r="H289" s="89"/>
      <c r="I289" s="82"/>
      <c r="J289" s="86">
        <f>+J304+J305+J306+J307</f>
        <v>1911862.9999999998</v>
      </c>
    </row>
    <row r="290" spans="3:10" ht="13.9" customHeight="1">
      <c r="C290"/>
      <c r="D290" s="107"/>
      <c r="E290" s="79" t="s">
        <v>297</v>
      </c>
      <c r="F290" s="107"/>
      <c r="G290" s="73" t="s">
        <v>285</v>
      </c>
      <c r="H290" s="89">
        <v>0.04</v>
      </c>
      <c r="I290" s="109">
        <v>760768.51</v>
      </c>
      <c r="J290" s="110">
        <f>+H290*I290</f>
        <v>30430.740400000002</v>
      </c>
    </row>
    <row r="291" spans="3:10">
      <c r="C291"/>
      <c r="D291" s="107"/>
      <c r="E291" s="79" t="s">
        <v>284</v>
      </c>
      <c r="F291" s="107"/>
      <c r="G291" s="73" t="s">
        <v>285</v>
      </c>
      <c r="H291" s="89">
        <v>0.11999999732879767</v>
      </c>
      <c r="I291" s="82">
        <v>604218.23</v>
      </c>
      <c r="J291" s="110">
        <f t="shared" ref="J291:J303" si="31">+H291*I291</f>
        <v>72506.185986010853</v>
      </c>
    </row>
    <row r="292" spans="3:10">
      <c r="C292"/>
      <c r="D292" s="107"/>
      <c r="E292" s="79" t="s">
        <v>298</v>
      </c>
      <c r="F292" s="79" t="s">
        <v>218</v>
      </c>
      <c r="G292" s="73" t="s">
        <v>283</v>
      </c>
      <c r="H292" s="89">
        <v>0.4</v>
      </c>
      <c r="I292" s="109">
        <v>10420.65</v>
      </c>
      <c r="J292" s="110">
        <f t="shared" si="31"/>
        <v>4168.26</v>
      </c>
    </row>
    <row r="293" spans="3:10">
      <c r="C293"/>
      <c r="D293" s="107"/>
      <c r="E293" s="79" t="s">
        <v>299</v>
      </c>
      <c r="F293" s="107"/>
      <c r="G293" s="73" t="s">
        <v>285</v>
      </c>
      <c r="H293" s="89">
        <v>0.09</v>
      </c>
      <c r="I293" s="82">
        <v>809451.77</v>
      </c>
      <c r="J293" s="110">
        <f t="shared" si="31"/>
        <v>72850.659299999999</v>
      </c>
    </row>
    <row r="294" spans="3:10">
      <c r="C294"/>
      <c r="D294" s="107"/>
      <c r="E294" s="79" t="s">
        <v>300</v>
      </c>
      <c r="F294" s="107"/>
      <c r="G294" s="73" t="s">
        <v>283</v>
      </c>
      <c r="H294" s="89">
        <v>6</v>
      </c>
      <c r="I294" s="82">
        <v>7500</v>
      </c>
      <c r="J294" s="110">
        <f t="shared" si="31"/>
        <v>45000</v>
      </c>
    </row>
    <row r="295" spans="3:10">
      <c r="C295"/>
      <c r="D295" s="107"/>
      <c r="E295" s="79" t="s">
        <v>301</v>
      </c>
      <c r="F295" s="107"/>
      <c r="G295" s="73" t="s">
        <v>46</v>
      </c>
      <c r="H295" s="89">
        <v>320</v>
      </c>
      <c r="I295" s="109">
        <v>1032.69</v>
      </c>
      <c r="J295" s="110">
        <f t="shared" si="31"/>
        <v>330460.80000000005</v>
      </c>
    </row>
    <row r="296" spans="3:10">
      <c r="C296"/>
      <c r="D296" s="107"/>
      <c r="E296" s="79" t="s">
        <v>278</v>
      </c>
      <c r="F296" s="107"/>
      <c r="G296" s="73" t="s">
        <v>285</v>
      </c>
      <c r="H296" s="89">
        <v>0.15</v>
      </c>
      <c r="I296" s="82">
        <v>659655</v>
      </c>
      <c r="J296" s="110">
        <f t="shared" si="31"/>
        <v>98948.25</v>
      </c>
    </row>
    <row r="297" spans="3:10" ht="21">
      <c r="C297"/>
      <c r="D297" s="107"/>
      <c r="E297" s="79" t="s">
        <v>302</v>
      </c>
      <c r="F297" s="107"/>
      <c r="G297" s="73" t="s">
        <v>46</v>
      </c>
      <c r="H297" s="89">
        <v>1</v>
      </c>
      <c r="I297" s="109">
        <v>599248.32999999996</v>
      </c>
      <c r="J297" s="110">
        <f t="shared" si="31"/>
        <v>599248.32999999996</v>
      </c>
    </row>
    <row r="298" spans="3:10">
      <c r="C298"/>
      <c r="D298" s="107"/>
      <c r="E298" s="79" t="s">
        <v>300</v>
      </c>
      <c r="F298" s="107"/>
      <c r="G298" s="73" t="s">
        <v>120</v>
      </c>
      <c r="H298" s="89">
        <v>4</v>
      </c>
      <c r="I298" s="82">
        <v>7500</v>
      </c>
      <c r="J298" s="110">
        <f t="shared" si="31"/>
        <v>30000</v>
      </c>
    </row>
    <row r="299" spans="3:10">
      <c r="C299"/>
      <c r="D299" s="81"/>
      <c r="E299" s="79" t="s">
        <v>303</v>
      </c>
      <c r="F299" s="79"/>
      <c r="G299" s="73" t="s">
        <v>120</v>
      </c>
      <c r="H299" s="89">
        <v>0.15</v>
      </c>
      <c r="I299" s="109">
        <v>23296.01</v>
      </c>
      <c r="J299" s="110">
        <f t="shared" si="31"/>
        <v>3494.4014999999995</v>
      </c>
    </row>
    <row r="300" spans="3:10">
      <c r="C300"/>
      <c r="D300" s="81"/>
      <c r="E300" s="79" t="s">
        <v>286</v>
      </c>
      <c r="F300" s="79"/>
      <c r="G300" s="73" t="s">
        <v>229</v>
      </c>
      <c r="H300" s="89">
        <v>1</v>
      </c>
      <c r="I300" s="109">
        <v>5917.31</v>
      </c>
      <c r="J300" s="110">
        <f t="shared" si="31"/>
        <v>5917.31</v>
      </c>
    </row>
    <row r="301" spans="3:10">
      <c r="C301"/>
      <c r="D301" s="81"/>
      <c r="E301" s="79" t="s">
        <v>304</v>
      </c>
      <c r="F301" s="79"/>
      <c r="G301" s="73" t="s">
        <v>305</v>
      </c>
      <c r="H301" s="89">
        <v>0.12000024797030019</v>
      </c>
      <c r="I301" s="109">
        <v>62910.76</v>
      </c>
      <c r="J301" s="110">
        <f t="shared" si="31"/>
        <v>7549.306800000043</v>
      </c>
    </row>
    <row r="302" spans="3:10">
      <c r="C302"/>
      <c r="D302" s="81"/>
      <c r="E302" s="79" t="s">
        <v>306</v>
      </c>
      <c r="F302" s="79" t="s">
        <v>218</v>
      </c>
      <c r="G302" s="73" t="s">
        <v>283</v>
      </c>
      <c r="H302" s="89">
        <v>750</v>
      </c>
      <c r="I302" s="82">
        <v>50</v>
      </c>
      <c r="J302" s="110">
        <f t="shared" si="31"/>
        <v>37500</v>
      </c>
    </row>
    <row r="303" spans="3:10">
      <c r="C303" s="81"/>
      <c r="D303" s="81"/>
      <c r="E303" s="79" t="s">
        <v>307</v>
      </c>
      <c r="F303" s="79" t="s">
        <v>218</v>
      </c>
      <c r="G303" s="79" t="s">
        <v>226</v>
      </c>
      <c r="H303" s="89">
        <v>8</v>
      </c>
      <c r="I303" s="82">
        <v>22178</v>
      </c>
      <c r="J303" s="110">
        <f t="shared" si="31"/>
        <v>177424</v>
      </c>
    </row>
    <row r="304" spans="3:10">
      <c r="C304" s="81"/>
      <c r="D304" s="81"/>
      <c r="E304" s="79"/>
      <c r="F304" s="79"/>
      <c r="G304" s="79"/>
      <c r="H304" s="92"/>
      <c r="I304" s="82"/>
      <c r="J304" s="110">
        <f>J299+J300+J301+J302+J303+J298+J297+J296+J295+J294+J293+J292+J291+J290</f>
        <v>1515498.2439860108</v>
      </c>
    </row>
    <row r="305" spans="3:10">
      <c r="C305" s="81"/>
      <c r="D305" s="81"/>
      <c r="E305" s="79"/>
      <c r="F305" s="79"/>
      <c r="G305" s="79"/>
      <c r="H305" s="92" t="s">
        <v>230</v>
      </c>
      <c r="I305" s="103">
        <f t="shared" ref="I305:I307" si="32">I285</f>
        <v>0.21154088768290763</v>
      </c>
      <c r="J305" s="110">
        <f>+J304*I305</f>
        <v>320589.84381468844</v>
      </c>
    </row>
    <row r="306" spans="3:10">
      <c r="C306" s="81"/>
      <c r="D306" s="81"/>
      <c r="E306" s="79"/>
      <c r="F306" s="79"/>
      <c r="G306" s="79"/>
      <c r="H306" s="92" t="s">
        <v>231</v>
      </c>
      <c r="I306" s="103">
        <f t="shared" si="32"/>
        <v>0.01</v>
      </c>
      <c r="J306" s="110">
        <f>+J304*I306</f>
        <v>15154.982439860109</v>
      </c>
    </row>
    <row r="307" spans="3:10">
      <c r="C307" s="81"/>
      <c r="D307" s="81"/>
      <c r="E307" s="79"/>
      <c r="F307" s="79"/>
      <c r="G307" s="79"/>
      <c r="H307" s="92" t="s">
        <v>232</v>
      </c>
      <c r="I307" s="103">
        <f t="shared" si="32"/>
        <v>0.04</v>
      </c>
      <c r="J307" s="110">
        <f>+J304*I307</f>
        <v>60619.929759440434</v>
      </c>
    </row>
    <row r="308" spans="3:10">
      <c r="C308" s="81"/>
      <c r="D308" s="81"/>
      <c r="E308" s="79"/>
      <c r="F308" s="79"/>
      <c r="G308" s="79"/>
      <c r="H308" s="89"/>
      <c r="I308" s="82"/>
      <c r="J308" s="110"/>
    </row>
    <row r="309" spans="3:10">
      <c r="C309" s="83"/>
      <c r="D309" s="283" t="s">
        <v>308</v>
      </c>
      <c r="E309" s="283"/>
      <c r="F309" s="283"/>
      <c r="G309" s="283"/>
      <c r="H309" s="283"/>
      <c r="I309" s="283"/>
      <c r="J309" s="283"/>
    </row>
    <row r="310" spans="3:10" ht="13.9" customHeight="1">
      <c r="C310" s="94"/>
      <c r="D310" s="282" t="s">
        <v>80</v>
      </c>
      <c r="E310" s="282"/>
      <c r="F310" s="282"/>
      <c r="G310" s="95" t="s">
        <v>81</v>
      </c>
      <c r="H310"/>
      <c r="I310" s="102"/>
      <c r="J310" s="86">
        <f>+J315+J316+J317+J318</f>
        <v>23365</v>
      </c>
    </row>
    <row r="311" spans="3:10">
      <c r="C311" s="281"/>
      <c r="D311" s="281"/>
      <c r="E311" s="79" t="s">
        <v>309</v>
      </c>
      <c r="F311" s="79" t="s">
        <v>218</v>
      </c>
      <c r="G311" s="79" t="s">
        <v>81</v>
      </c>
      <c r="H311" s="89">
        <v>1</v>
      </c>
      <c r="I311" s="82">
        <v>13090</v>
      </c>
      <c r="J311" s="82">
        <f>+I311*H311</f>
        <v>13090</v>
      </c>
    </row>
    <row r="312" spans="3:10">
      <c r="C312" s="281"/>
      <c r="D312" s="281"/>
      <c r="E312" s="79" t="s">
        <v>248</v>
      </c>
      <c r="F312" s="79" t="s">
        <v>218</v>
      </c>
      <c r="G312" s="79" t="s">
        <v>249</v>
      </c>
      <c r="H312" s="89">
        <v>0.20000703000764811</v>
      </c>
      <c r="I312" s="82">
        <v>25742</v>
      </c>
      <c r="J312" s="82">
        <f>+I312*H312</f>
        <v>5148.5809664568778</v>
      </c>
    </row>
    <row r="313" spans="3:10">
      <c r="C313" s="281"/>
      <c r="D313" s="281"/>
      <c r="E313" s="79" t="s">
        <v>227</v>
      </c>
      <c r="F313" s="79" t="s">
        <v>218</v>
      </c>
      <c r="G313" s="79" t="s">
        <v>123</v>
      </c>
      <c r="H313" s="89">
        <v>0.5</v>
      </c>
      <c r="I313" s="82">
        <v>50</v>
      </c>
      <c r="J313" s="82">
        <f>+I313*H313</f>
        <v>25</v>
      </c>
    </row>
    <row r="314" spans="3:10">
      <c r="C314" s="281"/>
      <c r="D314" s="281"/>
      <c r="E314" s="79" t="s">
        <v>228</v>
      </c>
      <c r="F314" s="79" t="s">
        <v>218</v>
      </c>
      <c r="G314" s="79" t="s">
        <v>229</v>
      </c>
      <c r="H314" s="89">
        <v>5</v>
      </c>
      <c r="I314" s="82">
        <v>5148.3999999999996</v>
      </c>
      <c r="J314" s="82">
        <f>+I314*H314%</f>
        <v>257.42</v>
      </c>
    </row>
    <row r="315" spans="3:10">
      <c r="C315" s="81"/>
      <c r="D315" s="81"/>
      <c r="E315" s="79"/>
      <c r="F315" s="79"/>
      <c r="G315" s="79"/>
      <c r="H315" s="92"/>
      <c r="I315" s="82"/>
      <c r="J315" s="82">
        <f>+J311+J312+J313+J314</f>
        <v>18521.000966456875</v>
      </c>
    </row>
    <row r="316" spans="3:10">
      <c r="C316" s="81"/>
      <c r="D316" s="81"/>
      <c r="E316" s="79"/>
      <c r="F316" s="79"/>
      <c r="G316" s="79"/>
      <c r="H316" s="92" t="s">
        <v>230</v>
      </c>
      <c r="I316" s="103">
        <f t="shared" ref="I316:I318" si="33">I305</f>
        <v>0.21154088768290763</v>
      </c>
      <c r="J316" s="82">
        <f>+J315*I316</f>
        <v>3917.9489852202773</v>
      </c>
    </row>
    <row r="317" spans="3:10">
      <c r="C317" s="81"/>
      <c r="D317" s="81"/>
      <c r="E317" s="79"/>
      <c r="F317" s="79"/>
      <c r="G317" s="79"/>
      <c r="H317" s="92" t="s">
        <v>231</v>
      </c>
      <c r="I317" s="103">
        <f t="shared" si="33"/>
        <v>0.01</v>
      </c>
      <c r="J317" s="82">
        <f>+J315*I317</f>
        <v>185.21000966456876</v>
      </c>
    </row>
    <row r="318" spans="3:10">
      <c r="C318" s="81"/>
      <c r="D318" s="81"/>
      <c r="E318" s="79"/>
      <c r="F318" s="79"/>
      <c r="G318" s="79"/>
      <c r="H318" s="92" t="s">
        <v>232</v>
      </c>
      <c r="I318" s="103">
        <f t="shared" si="33"/>
        <v>0.04</v>
      </c>
      <c r="J318" s="82">
        <f>+J315*I318</f>
        <v>740.84003865827503</v>
      </c>
    </row>
    <row r="319" spans="3:10">
      <c r="C319" s="81"/>
      <c r="D319" s="81"/>
      <c r="E319" s="79"/>
      <c r="F319" s="79"/>
      <c r="G319" s="79"/>
      <c r="H319" s="89"/>
      <c r="I319" s="82"/>
      <c r="J319" s="82"/>
    </row>
    <row r="320" spans="3:10">
      <c r="C320" s="94"/>
      <c r="D320" s="282" t="s">
        <v>83</v>
      </c>
      <c r="E320" s="282"/>
      <c r="F320" s="282"/>
      <c r="G320" s="95" t="s">
        <v>81</v>
      </c>
      <c r="H320"/>
      <c r="I320" s="102"/>
      <c r="J320" s="86">
        <f>+J325+J326+J327+J328</f>
        <v>32493.999999999996</v>
      </c>
    </row>
    <row r="321" spans="3:10">
      <c r="C321" s="281"/>
      <c r="D321" s="281"/>
      <c r="E321" s="79" t="s">
        <v>310</v>
      </c>
      <c r="F321" s="79" t="s">
        <v>218</v>
      </c>
      <c r="G321" s="79" t="s">
        <v>81</v>
      </c>
      <c r="H321" s="89">
        <v>1</v>
      </c>
      <c r="I321" s="82">
        <v>20326</v>
      </c>
      <c r="J321" s="82">
        <f>+I321*H321</f>
        <v>20326</v>
      </c>
    </row>
    <row r="322" spans="3:10">
      <c r="C322" s="281"/>
      <c r="D322" s="281"/>
      <c r="E322" s="79" t="s">
        <v>248</v>
      </c>
      <c r="F322" s="79" t="s">
        <v>218</v>
      </c>
      <c r="G322" s="79" t="s">
        <v>249</v>
      </c>
      <c r="H322" s="89">
        <v>0.20002212294012034</v>
      </c>
      <c r="I322" s="82">
        <v>25742</v>
      </c>
      <c r="J322" s="82">
        <f>+I322*H322</f>
        <v>5148.9694887245778</v>
      </c>
    </row>
    <row r="323" spans="3:10">
      <c r="C323" s="281"/>
      <c r="D323" s="281"/>
      <c r="E323" s="79" t="s">
        <v>227</v>
      </c>
      <c r="F323" s="79" t="s">
        <v>218</v>
      </c>
      <c r="G323" s="79" t="s">
        <v>123</v>
      </c>
      <c r="H323" s="89">
        <v>0.5</v>
      </c>
      <c r="I323" s="82">
        <v>50</v>
      </c>
      <c r="J323" s="82">
        <f>+I323*H323</f>
        <v>25</v>
      </c>
    </row>
    <row r="324" spans="3:10">
      <c r="C324" s="281"/>
      <c r="D324" s="281"/>
      <c r="E324" s="79" t="s">
        <v>228</v>
      </c>
      <c r="F324" s="79" t="s">
        <v>218</v>
      </c>
      <c r="G324" s="79" t="s">
        <v>229</v>
      </c>
      <c r="H324" s="89">
        <v>5</v>
      </c>
      <c r="I324" s="82">
        <v>5148.3999999999996</v>
      </c>
      <c r="J324" s="82">
        <f>+I324*H324%</f>
        <v>257.42</v>
      </c>
    </row>
    <row r="325" spans="3:10">
      <c r="C325" s="81"/>
      <c r="D325" s="81"/>
      <c r="E325" s="79"/>
      <c r="F325" s="79"/>
      <c r="G325" s="79"/>
      <c r="H325" s="92"/>
      <c r="I325" s="82"/>
      <c r="J325" s="82">
        <f>+J321+J322+J323+J324</f>
        <v>25757.389488724577</v>
      </c>
    </row>
    <row r="326" spans="3:10">
      <c r="C326" s="81"/>
      <c r="D326" s="81"/>
      <c r="E326" s="79"/>
      <c r="F326" s="79"/>
      <c r="G326" s="79"/>
      <c r="H326" s="92" t="s">
        <v>230</v>
      </c>
      <c r="I326" s="103">
        <f t="shared" ref="I326:I328" si="34">I316</f>
        <v>0.21154088768290763</v>
      </c>
      <c r="J326" s="82">
        <f>+J325*I326</f>
        <v>5448.7410368391911</v>
      </c>
    </row>
    <row r="327" spans="3:10">
      <c r="C327" s="81"/>
      <c r="D327" s="81"/>
      <c r="E327" s="79"/>
      <c r="F327" s="79"/>
      <c r="G327" s="79"/>
      <c r="H327" s="92" t="s">
        <v>231</v>
      </c>
      <c r="I327" s="103">
        <f t="shared" si="34"/>
        <v>0.01</v>
      </c>
      <c r="J327" s="82">
        <f>+J325*I327</f>
        <v>257.57389488724579</v>
      </c>
    </row>
    <row r="328" spans="3:10">
      <c r="C328" s="81"/>
      <c r="D328" s="81"/>
      <c r="E328" s="79"/>
      <c r="F328" s="79"/>
      <c r="G328" s="79"/>
      <c r="H328" s="92" t="s">
        <v>232</v>
      </c>
      <c r="I328" s="103">
        <f t="shared" si="34"/>
        <v>0.04</v>
      </c>
      <c r="J328" s="82">
        <f>+J325*I328</f>
        <v>1030.2955795489831</v>
      </c>
    </row>
    <row r="329" spans="3:10">
      <c r="C329" s="81"/>
      <c r="D329" s="81"/>
      <c r="E329" s="79"/>
      <c r="F329" s="79"/>
      <c r="G329" s="79"/>
      <c r="H329" s="89"/>
      <c r="I329" s="82"/>
      <c r="J329" s="82"/>
    </row>
    <row r="330" spans="3:10">
      <c r="C330" s="94"/>
      <c r="D330" s="284" t="s">
        <v>85</v>
      </c>
      <c r="E330" s="284"/>
      <c r="F330" s="284"/>
      <c r="G330" s="95" t="s">
        <v>81</v>
      </c>
      <c r="H330"/>
      <c r="I330" s="102"/>
      <c r="J330" s="86">
        <f>+J337+J338+J339+J340</f>
        <v>126154.00000000003</v>
      </c>
    </row>
    <row r="331" spans="3:10">
      <c r="C331" s="281"/>
      <c r="D331" s="281"/>
      <c r="E331" s="79" t="s">
        <v>311</v>
      </c>
      <c r="F331" s="79" t="s">
        <v>218</v>
      </c>
      <c r="G331" s="79" t="s">
        <v>312</v>
      </c>
      <c r="H331" s="89">
        <v>1.9992840130976016E-2</v>
      </c>
      <c r="I331" s="82">
        <v>9827.69</v>
      </c>
      <c r="J331" s="82">
        <f>+I331*H331</f>
        <v>196.48343502679168</v>
      </c>
    </row>
    <row r="332" spans="3:10">
      <c r="C332" s="281"/>
      <c r="D332" s="281"/>
      <c r="E332" s="79" t="s">
        <v>313</v>
      </c>
      <c r="F332" s="79" t="s">
        <v>218</v>
      </c>
      <c r="G332" s="79" t="s">
        <v>81</v>
      </c>
      <c r="H332" s="89">
        <v>1</v>
      </c>
      <c r="I332" s="82">
        <v>90498.830000000016</v>
      </c>
      <c r="J332" s="82">
        <f>+I332*H332</f>
        <v>90498.830000000016</v>
      </c>
    </row>
    <row r="333" spans="3:10">
      <c r="C333" s="97"/>
      <c r="D333" s="90">
        <v>40002</v>
      </c>
      <c r="E333" s="98" t="s">
        <v>236</v>
      </c>
      <c r="F333" s="79" t="s">
        <v>218</v>
      </c>
      <c r="G333" s="79" t="s">
        <v>237</v>
      </c>
      <c r="H333" s="89">
        <v>1.6E-2</v>
      </c>
      <c r="I333" s="82">
        <v>30033</v>
      </c>
      <c r="J333" s="82">
        <f>+I333*H333</f>
        <v>480.52800000000002</v>
      </c>
    </row>
    <row r="334" spans="3:10">
      <c r="C334" s="281"/>
      <c r="D334" s="281"/>
      <c r="E334" s="79" t="s">
        <v>314</v>
      </c>
      <c r="F334" s="79" t="s">
        <v>247</v>
      </c>
      <c r="G334" s="79" t="s">
        <v>237</v>
      </c>
      <c r="H334" s="89">
        <v>2.9999968815960811E-2</v>
      </c>
      <c r="I334" s="82">
        <v>266161.8</v>
      </c>
      <c r="J334" s="82">
        <f>+I334*H334</f>
        <v>7984.845699999998</v>
      </c>
    </row>
    <row r="335" spans="3:10">
      <c r="C335" s="281"/>
      <c r="D335" s="281"/>
      <c r="E335" s="79" t="s">
        <v>227</v>
      </c>
      <c r="F335" s="79" t="s">
        <v>218</v>
      </c>
      <c r="G335" s="79" t="s">
        <v>123</v>
      </c>
      <c r="H335" s="89">
        <v>8.8000000000000007</v>
      </c>
      <c r="I335" s="82">
        <v>50</v>
      </c>
      <c r="J335" s="82">
        <f>+I335*H335</f>
        <v>440.00000000000006</v>
      </c>
    </row>
    <row r="336" spans="3:10">
      <c r="C336" s="281"/>
      <c r="D336" s="281"/>
      <c r="E336" s="79" t="s">
        <v>228</v>
      </c>
      <c r="F336" s="79" t="s">
        <v>218</v>
      </c>
      <c r="G336" s="79" t="s">
        <v>229</v>
      </c>
      <c r="H336" s="89">
        <v>5</v>
      </c>
      <c r="I336" s="82">
        <v>7984.85</v>
      </c>
      <c r="J336" s="82">
        <f>+I336*H336%</f>
        <v>399.24250000000006</v>
      </c>
    </row>
    <row r="337" spans="3:10">
      <c r="C337" s="81"/>
      <c r="D337" s="81"/>
      <c r="E337" s="79"/>
      <c r="F337" s="79"/>
      <c r="G337" s="79"/>
      <c r="H337" s="92"/>
      <c r="I337" s="82"/>
      <c r="J337" s="82">
        <f>+J331+J332+J333+J334+J335+J336</f>
        <v>99999.929635026812</v>
      </c>
    </row>
    <row r="338" spans="3:10">
      <c r="C338" s="81"/>
      <c r="D338" s="81"/>
      <c r="E338" s="79"/>
      <c r="F338" s="79"/>
      <c r="G338" s="79"/>
      <c r="H338" s="92" t="s">
        <v>230</v>
      </c>
      <c r="I338" s="103">
        <f t="shared" ref="I338:I340" si="35">I326</f>
        <v>0.21154088768290763</v>
      </c>
      <c r="J338" s="82">
        <f>+J337*I338</f>
        <v>21154.073883221874</v>
      </c>
    </row>
    <row r="339" spans="3:10">
      <c r="C339" s="81"/>
      <c r="D339" s="81"/>
      <c r="E339" s="79"/>
      <c r="F339" s="79"/>
      <c r="G339" s="79"/>
      <c r="H339" s="92" t="s">
        <v>231</v>
      </c>
      <c r="I339" s="103">
        <f t="shared" si="35"/>
        <v>0.01</v>
      </c>
      <c r="J339" s="82">
        <f>+J337*I339</f>
        <v>999.9992963502682</v>
      </c>
    </row>
    <row r="340" spans="3:10">
      <c r="C340" s="81"/>
      <c r="D340" s="81"/>
      <c r="E340" s="79"/>
      <c r="F340" s="79"/>
      <c r="G340" s="79"/>
      <c r="H340" s="92" t="s">
        <v>232</v>
      </c>
      <c r="I340" s="103">
        <f t="shared" si="35"/>
        <v>0.04</v>
      </c>
      <c r="J340" s="82">
        <f>+J337*I340</f>
        <v>3999.9971854010728</v>
      </c>
    </row>
    <row r="341" spans="3:10">
      <c r="C341" s="81"/>
      <c r="D341" s="81"/>
      <c r="E341" s="79"/>
      <c r="F341" s="79"/>
      <c r="G341" s="79"/>
      <c r="H341" s="89"/>
      <c r="I341" s="82"/>
      <c r="J341" s="82"/>
    </row>
    <row r="342" spans="3:10">
      <c r="C342" s="94"/>
      <c r="D342" s="284" t="s">
        <v>315</v>
      </c>
      <c r="E342" s="284"/>
      <c r="F342" s="284"/>
      <c r="G342" s="95" t="s">
        <v>46</v>
      </c>
      <c r="H342"/>
      <c r="I342" s="102"/>
      <c r="J342" s="86">
        <f>+J356+J357+J358+J359</f>
        <v>350636.99999999994</v>
      </c>
    </row>
    <row r="343" spans="3:10">
      <c r="C343" s="81"/>
      <c r="D343" s="81"/>
      <c r="E343" s="79" t="s">
        <v>316</v>
      </c>
      <c r="F343" s="79" t="s">
        <v>218</v>
      </c>
      <c r="G343" s="79" t="s">
        <v>222</v>
      </c>
      <c r="H343" s="89">
        <v>2</v>
      </c>
      <c r="I343" s="82">
        <v>14724</v>
      </c>
      <c r="J343" s="82">
        <f>+I343*H343</f>
        <v>29448</v>
      </c>
    </row>
    <row r="344" spans="3:10">
      <c r="C344" s="81"/>
      <c r="D344" s="81"/>
      <c r="E344" s="79" t="s">
        <v>311</v>
      </c>
      <c r="F344" s="79" t="s">
        <v>218</v>
      </c>
      <c r="G344" s="79" t="s">
        <v>312</v>
      </c>
      <c r="H344" s="89">
        <v>0.02</v>
      </c>
      <c r="I344" s="82">
        <v>9827.69</v>
      </c>
      <c r="J344" s="82">
        <f>+I344*H344</f>
        <v>196.55380000000002</v>
      </c>
    </row>
    <row r="345" spans="3:10">
      <c r="C345" s="81"/>
      <c r="D345" s="81"/>
      <c r="E345" s="79" t="s">
        <v>317</v>
      </c>
      <c r="F345" s="79" t="s">
        <v>218</v>
      </c>
      <c r="G345" s="79" t="s">
        <v>81</v>
      </c>
      <c r="H345" s="89">
        <v>1</v>
      </c>
      <c r="I345" s="82">
        <v>12900</v>
      </c>
      <c r="J345" s="82">
        <f t="shared" ref="J345:J355" si="36">+I345*H345</f>
        <v>12900</v>
      </c>
    </row>
    <row r="346" spans="3:10">
      <c r="C346" s="81"/>
      <c r="D346" s="81"/>
      <c r="E346" s="79" t="s">
        <v>318</v>
      </c>
      <c r="F346" s="79" t="s">
        <v>218</v>
      </c>
      <c r="G346" s="79" t="s">
        <v>81</v>
      </c>
      <c r="H346" s="89">
        <v>1</v>
      </c>
      <c r="I346" s="82">
        <v>1950</v>
      </c>
      <c r="J346" s="82">
        <f t="shared" si="36"/>
        <v>1950</v>
      </c>
    </row>
    <row r="347" spans="3:10">
      <c r="C347" s="81"/>
      <c r="D347" s="81"/>
      <c r="E347" s="79" t="s">
        <v>319</v>
      </c>
      <c r="F347" s="79" t="s">
        <v>218</v>
      </c>
      <c r="G347" s="79" t="s">
        <v>81</v>
      </c>
      <c r="H347" s="89">
        <v>4</v>
      </c>
      <c r="I347" s="82">
        <v>159</v>
      </c>
      <c r="J347" s="82">
        <f t="shared" si="36"/>
        <v>636</v>
      </c>
    </row>
    <row r="348" spans="3:10">
      <c r="C348" s="81"/>
      <c r="D348" s="81"/>
      <c r="E348" s="79" t="s">
        <v>320</v>
      </c>
      <c r="F348" s="79" t="s">
        <v>218</v>
      </c>
      <c r="G348" s="79" t="s">
        <v>222</v>
      </c>
      <c r="H348" s="89">
        <v>3.3000201539897898</v>
      </c>
      <c r="I348" s="82">
        <v>3665.9757575757576</v>
      </c>
      <c r="J348" s="82">
        <f t="shared" si="36"/>
        <v>12097.793884037988</v>
      </c>
    </row>
    <row r="349" spans="3:10">
      <c r="C349" s="81"/>
      <c r="D349" s="81"/>
      <c r="E349" s="79" t="s">
        <v>321</v>
      </c>
      <c r="F349" s="79" t="s">
        <v>218</v>
      </c>
      <c r="G349" s="79" t="s">
        <v>26</v>
      </c>
      <c r="H349" s="89">
        <v>6.6</v>
      </c>
      <c r="I349" s="82">
        <v>4150.16</v>
      </c>
      <c r="J349" s="82">
        <f t="shared" si="36"/>
        <v>27391.055999999997</v>
      </c>
    </row>
    <row r="350" spans="3:10">
      <c r="C350" s="81"/>
      <c r="D350" s="81"/>
      <c r="E350" s="79" t="s">
        <v>322</v>
      </c>
      <c r="F350" s="79" t="s">
        <v>218</v>
      </c>
      <c r="G350" s="79" t="s">
        <v>81</v>
      </c>
      <c r="H350" s="89">
        <v>1</v>
      </c>
      <c r="I350" s="82">
        <v>37900</v>
      </c>
      <c r="J350" s="82">
        <f t="shared" si="36"/>
        <v>37900</v>
      </c>
    </row>
    <row r="351" spans="3:10">
      <c r="C351" s="81"/>
      <c r="D351" s="81"/>
      <c r="E351" s="79" t="s">
        <v>323</v>
      </c>
      <c r="F351" s="79" t="s">
        <v>218</v>
      </c>
      <c r="G351" s="79" t="s">
        <v>81</v>
      </c>
      <c r="H351" s="89">
        <v>1</v>
      </c>
      <c r="I351" s="82">
        <v>91349.325199999614</v>
      </c>
      <c r="J351" s="82">
        <f t="shared" si="36"/>
        <v>91349.325199999614</v>
      </c>
    </row>
    <row r="352" spans="3:10">
      <c r="C352" s="81"/>
      <c r="D352" s="81"/>
      <c r="E352" s="79" t="s">
        <v>256</v>
      </c>
      <c r="F352" s="79" t="s">
        <v>218</v>
      </c>
      <c r="G352" s="79" t="s">
        <v>226</v>
      </c>
      <c r="H352" s="89">
        <v>2</v>
      </c>
      <c r="I352" s="82">
        <v>26552</v>
      </c>
      <c r="J352" s="82">
        <f t="shared" si="36"/>
        <v>53104</v>
      </c>
    </row>
    <row r="353" spans="3:10">
      <c r="C353" s="81"/>
      <c r="D353" s="81"/>
      <c r="E353" s="79" t="s">
        <v>227</v>
      </c>
      <c r="F353" s="79" t="s">
        <v>218</v>
      </c>
      <c r="G353" s="79" t="s">
        <v>123</v>
      </c>
      <c r="H353" s="89">
        <v>7.01</v>
      </c>
      <c r="I353" s="82">
        <v>50</v>
      </c>
      <c r="J353" s="82">
        <f t="shared" si="36"/>
        <v>350.5</v>
      </c>
    </row>
    <row r="354" spans="3:10">
      <c r="C354" s="81"/>
      <c r="D354" s="81"/>
      <c r="E354" s="79" t="s">
        <v>324</v>
      </c>
      <c r="F354" s="79" t="s">
        <v>218</v>
      </c>
      <c r="G354" s="79" t="s">
        <v>81</v>
      </c>
      <c r="H354" s="89">
        <v>3</v>
      </c>
      <c r="I354" s="82">
        <v>2655</v>
      </c>
      <c r="J354" s="82">
        <f t="shared" si="36"/>
        <v>7965</v>
      </c>
    </row>
    <row r="355" spans="3:10">
      <c r="C355" s="81"/>
      <c r="D355" s="81"/>
      <c r="E355" s="79" t="s">
        <v>228</v>
      </c>
      <c r="F355" s="79" t="s">
        <v>218</v>
      </c>
      <c r="G355" s="79" t="s">
        <v>229</v>
      </c>
      <c r="H355" s="89">
        <v>0.05</v>
      </c>
      <c r="I355" s="82">
        <v>53104</v>
      </c>
      <c r="J355" s="82">
        <f t="shared" si="36"/>
        <v>2655.2000000000003</v>
      </c>
    </row>
    <row r="356" spans="3:10">
      <c r="C356" s="81"/>
      <c r="D356" s="81"/>
      <c r="E356" s="79"/>
      <c r="F356" s="79"/>
      <c r="G356" s="79"/>
      <c r="H356" s="92"/>
      <c r="I356" s="82"/>
      <c r="J356" s="82">
        <f>+SUM(J343:J355)</f>
        <v>277943.4288840376</v>
      </c>
    </row>
    <row r="357" spans="3:10">
      <c r="C357" s="81"/>
      <c r="D357" s="81"/>
      <c r="E357" s="79"/>
      <c r="F357" s="79"/>
      <c r="G357" s="79"/>
      <c r="H357" s="92" t="s">
        <v>230</v>
      </c>
      <c r="I357" s="103">
        <f t="shared" ref="I357:I359" si="37">I338</f>
        <v>0.21154088768290763</v>
      </c>
      <c r="J357" s="82">
        <f>+J356*I357</f>
        <v>58796.399671760424</v>
      </c>
    </row>
    <row r="358" spans="3:10">
      <c r="C358" s="81"/>
      <c r="D358" s="81"/>
      <c r="E358" s="79"/>
      <c r="F358" s="79"/>
      <c r="G358" s="79"/>
      <c r="H358" s="92" t="s">
        <v>231</v>
      </c>
      <c r="I358" s="103">
        <f t="shared" si="37"/>
        <v>0.01</v>
      </c>
      <c r="J358" s="82">
        <f>+J356*I358</f>
        <v>2779.4342888403762</v>
      </c>
    </row>
    <row r="359" spans="3:10">
      <c r="C359" s="81"/>
      <c r="D359" s="81"/>
      <c r="E359" s="79"/>
      <c r="F359" s="79"/>
      <c r="G359" s="79"/>
      <c r="H359" s="92" t="s">
        <v>232</v>
      </c>
      <c r="I359" s="103">
        <f t="shared" si="37"/>
        <v>0.04</v>
      </c>
      <c r="J359" s="82">
        <f>+J356*I359</f>
        <v>11117.737155361505</v>
      </c>
    </row>
    <row r="360" spans="3:10">
      <c r="C360" s="81"/>
      <c r="D360" s="81"/>
      <c r="E360" s="79"/>
      <c r="F360" s="79"/>
      <c r="G360" s="79"/>
      <c r="H360" s="89"/>
      <c r="I360" s="82"/>
      <c r="J360" s="82"/>
    </row>
    <row r="361" spans="3:10">
      <c r="C361" s="94"/>
      <c r="D361" s="284" t="s">
        <v>89</v>
      </c>
      <c r="E361" s="284"/>
      <c r="F361" s="284"/>
      <c r="G361" s="95" t="s">
        <v>325</v>
      </c>
      <c r="H361"/>
      <c r="I361" s="102"/>
      <c r="J361" s="86">
        <f>+J376+J377+J378+J379</f>
        <v>460092</v>
      </c>
    </row>
    <row r="362" spans="3:10">
      <c r="C362" s="81"/>
      <c r="D362" s="81"/>
      <c r="E362" s="79" t="s">
        <v>326</v>
      </c>
      <c r="F362" s="79" t="s">
        <v>218</v>
      </c>
      <c r="G362" s="79" t="s">
        <v>26</v>
      </c>
      <c r="H362" s="89">
        <v>3.2999988491002656</v>
      </c>
      <c r="I362" s="82">
        <v>3665.9757575757576</v>
      </c>
      <c r="J362" s="82">
        <f t="shared" ref="J362:J375" si="38">+I362*H362</f>
        <v>12097.715780829474</v>
      </c>
    </row>
    <row r="363" spans="3:10">
      <c r="C363" s="81"/>
      <c r="D363" s="81"/>
      <c r="E363" s="79" t="s">
        <v>321</v>
      </c>
      <c r="F363" s="79" t="s">
        <v>218</v>
      </c>
      <c r="G363" s="79" t="s">
        <v>26</v>
      </c>
      <c r="H363" s="89">
        <v>6.6</v>
      </c>
      <c r="I363" s="82">
        <v>4150.16</v>
      </c>
      <c r="J363" s="82">
        <f t="shared" si="38"/>
        <v>27391.055999999997</v>
      </c>
    </row>
    <row r="364" spans="3:10">
      <c r="C364" s="81"/>
      <c r="D364" s="81"/>
      <c r="E364" s="79" t="s">
        <v>324</v>
      </c>
      <c r="F364" s="79" t="s">
        <v>218</v>
      </c>
      <c r="G364" s="79" t="s">
        <v>81</v>
      </c>
      <c r="H364" s="89">
        <v>4</v>
      </c>
      <c r="I364" s="82">
        <v>2655</v>
      </c>
      <c r="J364" s="82">
        <f t="shared" si="38"/>
        <v>10620</v>
      </c>
    </row>
    <row r="365" spans="3:10">
      <c r="C365" s="81"/>
      <c r="D365" s="81"/>
      <c r="E365" s="79" t="s">
        <v>327</v>
      </c>
      <c r="F365" s="79" t="s">
        <v>218</v>
      </c>
      <c r="G365" s="79" t="s">
        <v>81</v>
      </c>
      <c r="H365" s="89">
        <v>2</v>
      </c>
      <c r="I365" s="82">
        <v>395</v>
      </c>
      <c r="J365" s="82">
        <f t="shared" si="38"/>
        <v>790</v>
      </c>
    </row>
    <row r="366" spans="3:10">
      <c r="C366" s="81"/>
      <c r="D366" s="81"/>
      <c r="E366" s="79" t="s">
        <v>328</v>
      </c>
      <c r="F366" s="79" t="s">
        <v>218</v>
      </c>
      <c r="G366" s="79" t="s">
        <v>26</v>
      </c>
      <c r="H366" s="89">
        <v>3</v>
      </c>
      <c r="I366" s="82">
        <v>14675</v>
      </c>
      <c r="J366" s="82">
        <f t="shared" si="38"/>
        <v>44025</v>
      </c>
    </row>
    <row r="367" spans="3:10">
      <c r="C367" s="81"/>
      <c r="D367" s="81"/>
      <c r="E367" s="79" t="s">
        <v>329</v>
      </c>
      <c r="F367" s="79" t="s">
        <v>218</v>
      </c>
      <c r="G367" s="79" t="s">
        <v>81</v>
      </c>
      <c r="H367" s="89">
        <v>1</v>
      </c>
      <c r="I367" s="82">
        <v>2300</v>
      </c>
      <c r="J367" s="82">
        <f t="shared" si="38"/>
        <v>2300</v>
      </c>
    </row>
    <row r="368" spans="3:10">
      <c r="C368" s="81"/>
      <c r="D368" s="81"/>
      <c r="E368" s="79" t="s">
        <v>330</v>
      </c>
      <c r="F368" s="79" t="s">
        <v>218</v>
      </c>
      <c r="G368" s="79" t="s">
        <v>81</v>
      </c>
      <c r="H368" s="89">
        <v>2</v>
      </c>
      <c r="I368" s="82">
        <v>1951</v>
      </c>
      <c r="J368" s="82">
        <f t="shared" si="38"/>
        <v>3902</v>
      </c>
    </row>
    <row r="369" spans="3:10">
      <c r="C369" s="81"/>
      <c r="D369" s="81"/>
      <c r="E369" s="79" t="s">
        <v>331</v>
      </c>
      <c r="F369" s="79" t="s">
        <v>218</v>
      </c>
      <c r="G369" s="79" t="s">
        <v>81</v>
      </c>
      <c r="H369" s="89">
        <v>1</v>
      </c>
      <c r="I369" s="82">
        <v>6072</v>
      </c>
      <c r="J369" s="82">
        <f t="shared" si="38"/>
        <v>6072</v>
      </c>
    </row>
    <row r="370" spans="3:10">
      <c r="C370" s="81"/>
      <c r="D370" s="81"/>
      <c r="E370" s="79" t="s">
        <v>332</v>
      </c>
      <c r="F370" s="79" t="s">
        <v>218</v>
      </c>
      <c r="G370" s="79" t="s">
        <v>81</v>
      </c>
      <c r="H370" s="89">
        <v>1</v>
      </c>
      <c r="I370" s="82">
        <v>132016.04999999987</v>
      </c>
      <c r="J370" s="82">
        <f t="shared" si="38"/>
        <v>132016.04999999987</v>
      </c>
    </row>
    <row r="371" spans="3:10">
      <c r="C371" s="81"/>
      <c r="D371" s="81"/>
      <c r="E371" s="79" t="s">
        <v>333</v>
      </c>
      <c r="F371" s="79" t="s">
        <v>218</v>
      </c>
      <c r="G371" s="79" t="s">
        <v>81</v>
      </c>
      <c r="H371" s="89">
        <v>1</v>
      </c>
      <c r="I371" s="82">
        <v>11936</v>
      </c>
      <c r="J371" s="82">
        <f t="shared" si="38"/>
        <v>11936</v>
      </c>
    </row>
    <row r="372" spans="3:10">
      <c r="C372" s="81"/>
      <c r="D372" s="81"/>
      <c r="E372" s="79" t="s">
        <v>334</v>
      </c>
      <c r="F372" s="79" t="s">
        <v>218</v>
      </c>
      <c r="G372" s="79" t="s">
        <v>222</v>
      </c>
      <c r="H372" s="89">
        <v>3</v>
      </c>
      <c r="I372" s="82">
        <v>20500</v>
      </c>
      <c r="J372" s="82">
        <f t="shared" si="38"/>
        <v>61500</v>
      </c>
    </row>
    <row r="373" spans="3:10">
      <c r="C373" s="81"/>
      <c r="D373" s="81"/>
      <c r="E373" s="79" t="s">
        <v>227</v>
      </c>
      <c r="F373" s="79" t="s">
        <v>218</v>
      </c>
      <c r="G373" s="79" t="s">
        <v>123</v>
      </c>
      <c r="H373" s="89">
        <v>9.73</v>
      </c>
      <c r="I373" s="82">
        <v>50</v>
      </c>
      <c r="J373" s="82">
        <f t="shared" si="38"/>
        <v>486.5</v>
      </c>
    </row>
    <row r="374" spans="3:10">
      <c r="C374" s="81"/>
      <c r="D374" s="81"/>
      <c r="E374" s="97" t="s">
        <v>335</v>
      </c>
      <c r="F374" s="79" t="s">
        <v>218</v>
      </c>
      <c r="G374" s="79" t="s">
        <v>249</v>
      </c>
      <c r="H374" s="89">
        <v>1.5</v>
      </c>
      <c r="I374" s="82">
        <v>33271</v>
      </c>
      <c r="J374" s="82">
        <f t="shared" si="38"/>
        <v>49906.5</v>
      </c>
    </row>
    <row r="375" spans="3:10">
      <c r="C375" s="81"/>
      <c r="D375" s="81"/>
      <c r="E375" s="97" t="s">
        <v>228</v>
      </c>
      <c r="F375" s="79" t="s">
        <v>218</v>
      </c>
      <c r="G375" s="79" t="s">
        <v>229</v>
      </c>
      <c r="H375" s="89">
        <v>0.05</v>
      </c>
      <c r="I375" s="96">
        <f>+I374</f>
        <v>33271</v>
      </c>
      <c r="J375" s="82">
        <f t="shared" si="38"/>
        <v>1663.5500000000002</v>
      </c>
    </row>
    <row r="376" spans="3:10">
      <c r="C376" s="81"/>
      <c r="D376" s="81"/>
      <c r="E376" s="97"/>
      <c r="F376" s="79"/>
      <c r="G376" s="79"/>
      <c r="H376" s="92"/>
      <c r="I376" s="96"/>
      <c r="J376" s="82">
        <f>+SUM(J362:J375)</f>
        <v>364706.37178082933</v>
      </c>
    </row>
    <row r="377" spans="3:10">
      <c r="C377" s="81"/>
      <c r="D377" s="81"/>
      <c r="E377" s="97"/>
      <c r="F377" s="79"/>
      <c r="G377" s="79"/>
      <c r="H377" s="92" t="s">
        <v>230</v>
      </c>
      <c r="I377" s="111">
        <f t="shared" ref="I377:I379" si="39">I357</f>
        <v>0.21154088768290763</v>
      </c>
      <c r="J377" s="82">
        <f>+J376*I377</f>
        <v>77150.309630129166</v>
      </c>
    </row>
    <row r="378" spans="3:10">
      <c r="C378" s="81"/>
      <c r="D378" s="81"/>
      <c r="E378" s="97"/>
      <c r="F378" s="79"/>
      <c r="G378" s="79"/>
      <c r="H378" s="92" t="s">
        <v>231</v>
      </c>
      <c r="I378" s="111">
        <f t="shared" si="39"/>
        <v>0.01</v>
      </c>
      <c r="J378" s="82">
        <f>+J376*I378</f>
        <v>3647.0637178082934</v>
      </c>
    </row>
    <row r="379" spans="3:10">
      <c r="C379" s="81"/>
      <c r="D379" s="81"/>
      <c r="E379" s="97"/>
      <c r="F379" s="79"/>
      <c r="G379" s="79"/>
      <c r="H379" s="92" t="s">
        <v>232</v>
      </c>
      <c r="I379" s="111">
        <f t="shared" si="39"/>
        <v>0.04</v>
      </c>
      <c r="J379" s="82">
        <f>+J376*I379</f>
        <v>14588.254871233174</v>
      </c>
    </row>
    <row r="380" spans="3:10">
      <c r="C380" s="81"/>
      <c r="D380" s="81"/>
      <c r="E380" s="97"/>
      <c r="F380" s="79"/>
      <c r="G380" s="79"/>
      <c r="H380" s="89"/>
      <c r="I380" s="96"/>
      <c r="J380" s="82"/>
    </row>
    <row r="381" spans="3:10">
      <c r="C381" s="94"/>
      <c r="D381" s="282" t="s">
        <v>336</v>
      </c>
      <c r="E381" s="282"/>
      <c r="F381" s="282"/>
      <c r="G381" s="95" t="s">
        <v>46</v>
      </c>
      <c r="H381"/>
      <c r="I381" s="102"/>
      <c r="J381" s="86">
        <f>+J389+J390+J391+J392</f>
        <v>15643</v>
      </c>
    </row>
    <row r="382" spans="3:10">
      <c r="C382" s="81"/>
      <c r="D382" s="81"/>
      <c r="E382" s="79" t="s">
        <v>235</v>
      </c>
      <c r="F382" s="79" t="s">
        <v>218</v>
      </c>
      <c r="G382" s="79" t="s">
        <v>81</v>
      </c>
      <c r="H382" s="89">
        <v>3.4522765957446494E-2</v>
      </c>
      <c r="I382" s="82">
        <v>4700</v>
      </c>
      <c r="J382" s="82">
        <f t="shared" ref="J382:J387" si="40">+I382*H382</f>
        <v>162.25699999999853</v>
      </c>
    </row>
    <row r="383" spans="3:10">
      <c r="C383" s="81"/>
      <c r="D383" s="81"/>
      <c r="E383" s="79" t="s">
        <v>258</v>
      </c>
      <c r="F383" s="79" t="s">
        <v>218</v>
      </c>
      <c r="G383" s="79" t="s">
        <v>81</v>
      </c>
      <c r="H383" s="89">
        <v>0.8</v>
      </c>
      <c r="I383" s="82">
        <v>1500</v>
      </c>
      <c r="J383" s="82">
        <f t="shared" si="40"/>
        <v>1200</v>
      </c>
    </row>
    <row r="384" spans="3:10">
      <c r="C384" s="81"/>
      <c r="D384" s="90">
        <v>40002</v>
      </c>
      <c r="E384" s="79" t="s">
        <v>236</v>
      </c>
      <c r="F384" s="79" t="s">
        <v>218</v>
      </c>
      <c r="G384" s="79" t="s">
        <v>237</v>
      </c>
      <c r="H384" s="89">
        <v>8.4000000000000005E-2</v>
      </c>
      <c r="I384" s="82">
        <v>30033</v>
      </c>
      <c r="J384" s="82">
        <f t="shared" si="40"/>
        <v>2522.7719999999999</v>
      </c>
    </row>
    <row r="385" spans="3:10">
      <c r="C385" s="81"/>
      <c r="D385" s="81"/>
      <c r="E385" s="79" t="s">
        <v>238</v>
      </c>
      <c r="F385" s="79" t="s">
        <v>218</v>
      </c>
      <c r="G385" s="79" t="s">
        <v>237</v>
      </c>
      <c r="H385" s="89">
        <v>9.9994227877256411E-2</v>
      </c>
      <c r="I385" s="82">
        <v>14695.23</v>
      </c>
      <c r="J385" s="82">
        <f t="shared" si="40"/>
        <v>1469.4381773286948</v>
      </c>
    </row>
    <row r="386" spans="3:10">
      <c r="C386" s="81"/>
      <c r="D386" s="81"/>
      <c r="E386" s="79" t="s">
        <v>239</v>
      </c>
      <c r="F386" s="79" t="s">
        <v>218</v>
      </c>
      <c r="G386" s="79" t="s">
        <v>226</v>
      </c>
      <c r="H386" s="89">
        <v>0.28000000000000003</v>
      </c>
      <c r="I386" s="82">
        <v>22178</v>
      </c>
      <c r="J386" s="82">
        <f t="shared" si="40"/>
        <v>6209.84</v>
      </c>
    </row>
    <row r="387" spans="3:10">
      <c r="C387" s="81"/>
      <c r="D387" s="81"/>
      <c r="E387" s="79" t="s">
        <v>244</v>
      </c>
      <c r="F387" s="79" t="s">
        <v>218</v>
      </c>
      <c r="G387" s="79" t="s">
        <v>53</v>
      </c>
      <c r="H387" s="89">
        <v>0.01</v>
      </c>
      <c r="I387" s="82">
        <v>48076</v>
      </c>
      <c r="J387" s="82">
        <f t="shared" si="40"/>
        <v>480.76</v>
      </c>
    </row>
    <row r="388" spans="3:10">
      <c r="C388" s="81"/>
      <c r="D388" s="81"/>
      <c r="E388" s="79" t="s">
        <v>228</v>
      </c>
      <c r="F388" s="79" t="s">
        <v>218</v>
      </c>
      <c r="G388" s="79" t="s">
        <v>229</v>
      </c>
      <c r="H388" s="89">
        <v>5</v>
      </c>
      <c r="I388" s="82">
        <v>7096.96</v>
      </c>
      <c r="J388" s="82">
        <f>+I388*H388%</f>
        <v>354.84800000000001</v>
      </c>
    </row>
    <row r="389" spans="3:10">
      <c r="C389" s="81"/>
      <c r="D389" s="81"/>
      <c r="E389" s="79"/>
      <c r="F389" s="79"/>
      <c r="G389" s="79"/>
      <c r="H389" s="92"/>
      <c r="I389" s="82"/>
      <c r="J389" s="82">
        <f>+SUM(J382:J388)</f>
        <v>12399.915177328694</v>
      </c>
    </row>
    <row r="390" spans="3:10">
      <c r="C390" s="81"/>
      <c r="D390" s="81"/>
      <c r="E390" s="79"/>
      <c r="F390" s="79"/>
      <c r="G390" s="79"/>
      <c r="H390" s="92" t="s">
        <v>230</v>
      </c>
      <c r="I390" s="103">
        <f t="shared" ref="I390:I392" si="41">I377</f>
        <v>0.21154088768290763</v>
      </c>
      <c r="J390" s="82">
        <f>+J389*I390</f>
        <v>2623.0890638048709</v>
      </c>
    </row>
    <row r="391" spans="3:10">
      <c r="C391" s="81"/>
      <c r="D391" s="81"/>
      <c r="E391" s="79"/>
      <c r="F391" s="79"/>
      <c r="G391" s="79"/>
      <c r="H391" s="92" t="s">
        <v>231</v>
      </c>
      <c r="I391" s="103">
        <f t="shared" si="41"/>
        <v>0.01</v>
      </c>
      <c r="J391" s="82">
        <f>+J389*I391</f>
        <v>123.99915177328694</v>
      </c>
    </row>
    <row r="392" spans="3:10">
      <c r="C392" s="81"/>
      <c r="D392" s="81"/>
      <c r="E392" s="79"/>
      <c r="F392" s="79"/>
      <c r="G392" s="79"/>
      <c r="H392" s="92" t="s">
        <v>232</v>
      </c>
      <c r="I392" s="103">
        <f t="shared" si="41"/>
        <v>0.04</v>
      </c>
      <c r="J392" s="82">
        <f>+J389*I392</f>
        <v>495.99660709314776</v>
      </c>
    </row>
    <row r="393" spans="3:10">
      <c r="C393" s="81"/>
      <c r="D393" s="81"/>
      <c r="E393" s="79"/>
      <c r="F393" s="79"/>
      <c r="G393" s="79"/>
      <c r="H393" s="89"/>
      <c r="I393" s="82"/>
      <c r="J393" s="82"/>
    </row>
    <row r="394" spans="3:10">
      <c r="C394" s="83"/>
      <c r="D394" s="283" t="s">
        <v>93</v>
      </c>
      <c r="E394" s="283"/>
      <c r="F394" s="283"/>
      <c r="G394" s="283"/>
      <c r="H394" s="283"/>
      <c r="I394" s="283"/>
      <c r="J394" s="283"/>
    </row>
    <row r="395" spans="3:10" ht="13.9" customHeight="1">
      <c r="C395" s="94"/>
      <c r="D395" s="282" t="s">
        <v>95</v>
      </c>
      <c r="E395" s="282"/>
      <c r="F395" s="282"/>
      <c r="G395" s="95" t="s">
        <v>26</v>
      </c>
      <c r="H395"/>
      <c r="I395" s="102"/>
      <c r="J395" s="86">
        <f>+J407+J408+J409+J410</f>
        <v>247053.99999999997</v>
      </c>
    </row>
    <row r="396" spans="3:10">
      <c r="C396" s="281"/>
      <c r="D396" s="281"/>
      <c r="E396" s="74" t="s">
        <v>337</v>
      </c>
      <c r="F396" s="79" t="s">
        <v>218</v>
      </c>
      <c r="G396" s="79" t="s">
        <v>338</v>
      </c>
      <c r="H396" s="89">
        <v>4.3E-3</v>
      </c>
      <c r="I396" s="82">
        <v>367381</v>
      </c>
      <c r="J396" s="82">
        <f t="shared" ref="J396:J405" si="42">+I396*H396</f>
        <v>1579.7383</v>
      </c>
    </row>
    <row r="397" spans="3:10">
      <c r="C397" s="281"/>
      <c r="D397" s="281"/>
      <c r="E397" s="79" t="s">
        <v>339</v>
      </c>
      <c r="F397" s="79" t="s">
        <v>218</v>
      </c>
      <c r="G397" s="79" t="s">
        <v>81</v>
      </c>
      <c r="H397" s="89">
        <v>0.50000668782521807</v>
      </c>
      <c r="I397" s="82">
        <v>24355</v>
      </c>
      <c r="J397" s="82">
        <f t="shared" si="42"/>
        <v>12177.662881983186</v>
      </c>
    </row>
    <row r="398" spans="3:10">
      <c r="C398" s="281"/>
      <c r="D398" s="281"/>
      <c r="E398" s="79" t="s">
        <v>340</v>
      </c>
      <c r="F398" s="79" t="s">
        <v>218</v>
      </c>
      <c r="G398" s="79" t="s">
        <v>341</v>
      </c>
      <c r="H398" s="89">
        <v>0.02</v>
      </c>
      <c r="I398" s="82">
        <v>65900</v>
      </c>
      <c r="J398" s="82">
        <f t="shared" si="42"/>
        <v>1318</v>
      </c>
    </row>
    <row r="399" spans="3:10">
      <c r="C399" s="281"/>
      <c r="D399" s="281"/>
      <c r="E399" s="79" t="s">
        <v>342</v>
      </c>
      <c r="F399" s="79" t="s">
        <v>218</v>
      </c>
      <c r="G399" s="79" t="s">
        <v>19</v>
      </c>
      <c r="H399" s="89">
        <v>0.6</v>
      </c>
      <c r="I399" s="82">
        <v>225000</v>
      </c>
      <c r="J399" s="82">
        <f t="shared" si="42"/>
        <v>135000</v>
      </c>
    </row>
    <row r="400" spans="3:10">
      <c r="C400" s="281"/>
      <c r="D400" s="281"/>
      <c r="E400" s="79" t="s">
        <v>343</v>
      </c>
      <c r="F400" s="79" t="s">
        <v>218</v>
      </c>
      <c r="G400" s="79" t="s">
        <v>81</v>
      </c>
      <c r="H400" s="89">
        <v>4</v>
      </c>
      <c r="I400" s="82">
        <v>450</v>
      </c>
      <c r="J400" s="82">
        <f t="shared" si="42"/>
        <v>1800</v>
      </c>
    </row>
    <row r="401" spans="3:10">
      <c r="C401" s="97"/>
      <c r="D401" s="90">
        <v>3837</v>
      </c>
      <c r="E401" s="98" t="s">
        <v>344</v>
      </c>
      <c r="F401" s="79" t="s">
        <v>218</v>
      </c>
      <c r="G401" s="79" t="s">
        <v>341</v>
      </c>
      <c r="H401" s="89">
        <v>0.01</v>
      </c>
      <c r="I401" s="82">
        <v>115000</v>
      </c>
      <c r="J401" s="82">
        <f t="shared" si="42"/>
        <v>1150</v>
      </c>
    </row>
    <row r="402" spans="3:10">
      <c r="C402" s="281"/>
      <c r="D402" s="281"/>
      <c r="E402" s="79" t="s">
        <v>345</v>
      </c>
      <c r="F402" s="79" t="s">
        <v>218</v>
      </c>
      <c r="G402" s="79" t="s">
        <v>237</v>
      </c>
      <c r="H402" s="89">
        <v>0.13</v>
      </c>
      <c r="I402" s="82">
        <v>128520</v>
      </c>
      <c r="J402" s="82">
        <f t="shared" si="42"/>
        <v>16707.600000000002</v>
      </c>
    </row>
    <row r="403" spans="3:10">
      <c r="C403" s="281"/>
      <c r="D403" s="281"/>
      <c r="E403" s="79" t="s">
        <v>346</v>
      </c>
      <c r="F403" s="79" t="s">
        <v>218</v>
      </c>
      <c r="G403" s="79" t="s">
        <v>81</v>
      </c>
      <c r="H403" s="89">
        <v>0.7</v>
      </c>
      <c r="I403" s="82">
        <v>10705</v>
      </c>
      <c r="J403" s="82">
        <f t="shared" si="42"/>
        <v>7493.4999999999991</v>
      </c>
    </row>
    <row r="404" spans="3:10">
      <c r="C404" s="281"/>
      <c r="D404" s="281"/>
      <c r="E404" s="79" t="s">
        <v>233</v>
      </c>
      <c r="F404" s="79" t="s">
        <v>218</v>
      </c>
      <c r="G404" s="79" t="s">
        <v>226</v>
      </c>
      <c r="H404" s="89">
        <v>0.9</v>
      </c>
      <c r="I404" s="82">
        <v>18898</v>
      </c>
      <c r="J404" s="82">
        <f t="shared" si="42"/>
        <v>17008.2</v>
      </c>
    </row>
    <row r="405" spans="3:10">
      <c r="C405" s="281"/>
      <c r="D405" s="281"/>
      <c r="E405" s="79" t="s">
        <v>227</v>
      </c>
      <c r="F405" s="79" t="s">
        <v>218</v>
      </c>
      <c r="G405" s="79" t="s">
        <v>123</v>
      </c>
      <c r="H405" s="89">
        <v>15</v>
      </c>
      <c r="I405" s="82">
        <v>50</v>
      </c>
      <c r="J405" s="82">
        <f t="shared" si="42"/>
        <v>750</v>
      </c>
    </row>
    <row r="406" spans="3:10">
      <c r="C406" s="281"/>
      <c r="D406" s="281"/>
      <c r="E406" s="79" t="s">
        <v>228</v>
      </c>
      <c r="F406" s="79" t="s">
        <v>218</v>
      </c>
      <c r="G406" s="79" t="s">
        <v>229</v>
      </c>
      <c r="H406" s="89">
        <v>5</v>
      </c>
      <c r="I406" s="82">
        <v>17008.2</v>
      </c>
      <c r="J406" s="82">
        <f>+I406*H406%</f>
        <v>850.41000000000008</v>
      </c>
    </row>
    <row r="407" spans="3:10">
      <c r="C407" s="81"/>
      <c r="D407" s="81"/>
      <c r="E407" s="79"/>
      <c r="F407" s="79"/>
      <c r="G407" s="79"/>
      <c r="H407" s="92"/>
      <c r="I407" s="82"/>
      <c r="J407" s="82">
        <f>+SUM(J396:J406)</f>
        <v>195835.1111819832</v>
      </c>
    </row>
    <row r="408" spans="3:10">
      <c r="C408" s="81"/>
      <c r="D408" s="81"/>
      <c r="E408" s="79"/>
      <c r="F408" s="79"/>
      <c r="G408" s="79"/>
      <c r="H408" s="92" t="s">
        <v>230</v>
      </c>
      <c r="I408" s="103">
        <f t="shared" ref="I408:I410" si="43">I390</f>
        <v>0.21154088768290763</v>
      </c>
      <c r="J408" s="82">
        <f>+J407*I408</f>
        <v>41427.133258917638</v>
      </c>
    </row>
    <row r="409" spans="3:10">
      <c r="C409" s="81"/>
      <c r="D409" s="81"/>
      <c r="E409" s="79"/>
      <c r="F409" s="79"/>
      <c r="G409" s="79"/>
      <c r="H409" s="92" t="s">
        <v>231</v>
      </c>
      <c r="I409" s="103">
        <f t="shared" si="43"/>
        <v>0.01</v>
      </c>
      <c r="J409" s="82">
        <f>+J407*I409</f>
        <v>1958.3511118198321</v>
      </c>
    </row>
    <row r="410" spans="3:10">
      <c r="C410" s="81"/>
      <c r="D410" s="81"/>
      <c r="E410" s="79"/>
      <c r="F410" s="79"/>
      <c r="G410" s="79"/>
      <c r="H410" s="92" t="s">
        <v>232</v>
      </c>
      <c r="I410" s="103">
        <f t="shared" si="43"/>
        <v>0.04</v>
      </c>
      <c r="J410" s="82">
        <f>+J407*I410</f>
        <v>7833.4044472793285</v>
      </c>
    </row>
    <row r="411" spans="3:10">
      <c r="C411" s="81"/>
      <c r="D411" s="81"/>
      <c r="E411" s="79"/>
      <c r="F411" s="79"/>
      <c r="G411" s="79"/>
      <c r="H411" s="89"/>
      <c r="I411" s="82"/>
      <c r="J411" s="82"/>
    </row>
    <row r="412" spans="3:10">
      <c r="C412" s="94"/>
      <c r="D412" s="282" t="s">
        <v>97</v>
      </c>
      <c r="E412" s="282"/>
      <c r="F412" s="282"/>
      <c r="G412" s="95" t="s">
        <v>26</v>
      </c>
      <c r="H412"/>
      <c r="I412" s="102"/>
      <c r="J412" s="86">
        <f>+J423+J424+J425+J426</f>
        <v>109085</v>
      </c>
    </row>
    <row r="413" spans="3:10">
      <c r="C413" s="281"/>
      <c r="D413" s="281"/>
      <c r="E413" s="79" t="s">
        <v>347</v>
      </c>
      <c r="F413" s="79" t="s">
        <v>218</v>
      </c>
      <c r="G413" s="79" t="s">
        <v>222</v>
      </c>
      <c r="H413" s="89">
        <v>1</v>
      </c>
      <c r="I413" s="82">
        <v>35307</v>
      </c>
      <c r="J413" s="82">
        <f t="shared" ref="J413:J421" si="44">+I413*H413</f>
        <v>35307</v>
      </c>
    </row>
    <row r="414" spans="3:10">
      <c r="C414" s="281"/>
      <c r="D414" s="281"/>
      <c r="E414" s="79" t="s">
        <v>348</v>
      </c>
      <c r="F414" s="79" t="s">
        <v>218</v>
      </c>
      <c r="G414" s="79" t="s">
        <v>81</v>
      </c>
      <c r="H414" s="89">
        <v>0.1</v>
      </c>
      <c r="I414" s="82">
        <v>59921</v>
      </c>
      <c r="J414" s="82">
        <f t="shared" si="44"/>
        <v>5992.1</v>
      </c>
    </row>
    <row r="415" spans="3:10">
      <c r="C415" s="281"/>
      <c r="D415" s="281"/>
      <c r="E415" s="79" t="s">
        <v>349</v>
      </c>
      <c r="F415" s="79" t="s">
        <v>218</v>
      </c>
      <c r="G415" s="79" t="s">
        <v>81</v>
      </c>
      <c r="H415" s="89">
        <v>0.1</v>
      </c>
      <c r="I415" s="82">
        <v>99903.92</v>
      </c>
      <c r="J415" s="82">
        <f t="shared" si="44"/>
        <v>9990.3919999999998</v>
      </c>
    </row>
    <row r="416" spans="3:10">
      <c r="C416" s="281"/>
      <c r="D416" s="281"/>
      <c r="E416" s="79" t="s">
        <v>350</v>
      </c>
      <c r="F416" s="79" t="s">
        <v>218</v>
      </c>
      <c r="G416" s="79" t="s">
        <v>81</v>
      </c>
      <c r="H416" s="89">
        <v>0.05</v>
      </c>
      <c r="I416" s="82">
        <v>4900</v>
      </c>
      <c r="J416" s="82">
        <f t="shared" si="44"/>
        <v>245</v>
      </c>
    </row>
    <row r="417" spans="3:10">
      <c r="C417" s="281"/>
      <c r="D417" s="281"/>
      <c r="E417" s="79" t="s">
        <v>351</v>
      </c>
      <c r="F417" s="79" t="s">
        <v>218</v>
      </c>
      <c r="G417" s="79" t="s">
        <v>81</v>
      </c>
      <c r="H417" s="89">
        <v>0.4</v>
      </c>
      <c r="I417" s="82">
        <v>36900</v>
      </c>
      <c r="J417" s="82">
        <f t="shared" si="44"/>
        <v>14760</v>
      </c>
    </row>
    <row r="418" spans="3:10">
      <c r="C418" s="281"/>
      <c r="D418" s="281"/>
      <c r="E418" s="79" t="s">
        <v>352</v>
      </c>
      <c r="F418" s="79" t="s">
        <v>218</v>
      </c>
      <c r="G418" s="79" t="s">
        <v>81</v>
      </c>
      <c r="H418" s="89">
        <v>0.4</v>
      </c>
      <c r="I418" s="82">
        <v>18265</v>
      </c>
      <c r="J418" s="82">
        <f t="shared" si="44"/>
        <v>7306</v>
      </c>
    </row>
    <row r="419" spans="3:10">
      <c r="C419" s="281"/>
      <c r="D419" s="281"/>
      <c r="E419" s="79" t="s">
        <v>353</v>
      </c>
      <c r="F419" s="79" t="s">
        <v>218</v>
      </c>
      <c r="G419" s="79" t="s">
        <v>81</v>
      </c>
      <c r="H419" s="89">
        <v>0.17003052943371152</v>
      </c>
      <c r="I419" s="82">
        <v>9459</v>
      </c>
      <c r="J419" s="82">
        <f t="shared" si="44"/>
        <v>1608.3187779134773</v>
      </c>
    </row>
    <row r="420" spans="3:10">
      <c r="C420" s="281"/>
      <c r="D420" s="281"/>
      <c r="E420" s="79" t="s">
        <v>256</v>
      </c>
      <c r="F420" s="79" t="s">
        <v>218</v>
      </c>
      <c r="G420" s="79" t="s">
        <v>226</v>
      </c>
      <c r="H420" s="89">
        <v>0.4</v>
      </c>
      <c r="I420" s="82">
        <v>26552</v>
      </c>
      <c r="J420" s="82">
        <f t="shared" si="44"/>
        <v>10620.800000000001</v>
      </c>
    </row>
    <row r="421" spans="3:10">
      <c r="C421" s="281"/>
      <c r="D421" s="281"/>
      <c r="E421" s="79" t="s">
        <v>227</v>
      </c>
      <c r="F421" s="79" t="s">
        <v>218</v>
      </c>
      <c r="G421" s="79" t="s">
        <v>123</v>
      </c>
      <c r="H421" s="89">
        <v>2.1800000000000002</v>
      </c>
      <c r="I421" s="82">
        <v>50</v>
      </c>
      <c r="J421" s="82">
        <f t="shared" si="44"/>
        <v>109.00000000000001</v>
      </c>
    </row>
    <row r="422" spans="3:10">
      <c r="C422" s="281"/>
      <c r="D422" s="281"/>
      <c r="E422" s="79" t="s">
        <v>228</v>
      </c>
      <c r="F422" s="79" t="s">
        <v>218</v>
      </c>
      <c r="G422" s="79" t="s">
        <v>229</v>
      </c>
      <c r="H422" s="89">
        <v>5</v>
      </c>
      <c r="I422" s="82">
        <v>10620.8</v>
      </c>
      <c r="J422" s="82">
        <f>+I422*H422%</f>
        <v>531.04</v>
      </c>
    </row>
    <row r="423" spans="3:10">
      <c r="C423" s="81"/>
      <c r="D423" s="81"/>
      <c r="E423" s="79"/>
      <c r="F423" s="79"/>
      <c r="G423" s="79"/>
      <c r="H423" s="92"/>
      <c r="I423" s="82"/>
      <c r="J423" s="82">
        <f>+SUM(J413:J422)</f>
        <v>86469.65077791347</v>
      </c>
    </row>
    <row r="424" spans="3:10">
      <c r="C424" s="81"/>
      <c r="D424" s="81"/>
      <c r="E424" s="79"/>
      <c r="F424" s="79"/>
      <c r="G424" s="79"/>
      <c r="H424" s="92" t="s">
        <v>230</v>
      </c>
      <c r="I424" s="103">
        <f t="shared" ref="I424:I426" si="45">I408</f>
        <v>0.21154088768290763</v>
      </c>
      <c r="J424" s="82">
        <f>+J423*I424</f>
        <v>18291.866683190841</v>
      </c>
    </row>
    <row r="425" spans="3:10">
      <c r="C425" s="81"/>
      <c r="D425" s="81"/>
      <c r="E425" s="79"/>
      <c r="F425" s="79"/>
      <c r="G425" s="79"/>
      <c r="H425" s="92" t="s">
        <v>231</v>
      </c>
      <c r="I425" s="103">
        <f t="shared" si="45"/>
        <v>0.01</v>
      </c>
      <c r="J425" s="82">
        <f>+J423*I425</f>
        <v>864.69650777913466</v>
      </c>
    </row>
    <row r="426" spans="3:10">
      <c r="C426" s="81"/>
      <c r="D426" s="81"/>
      <c r="E426" s="79"/>
      <c r="F426" s="79"/>
      <c r="G426" s="79"/>
      <c r="H426" s="92" t="s">
        <v>232</v>
      </c>
      <c r="I426" s="103">
        <f t="shared" si="45"/>
        <v>0.04</v>
      </c>
      <c r="J426" s="82">
        <f>+J423*I426</f>
        <v>3458.7860311165387</v>
      </c>
    </row>
    <row r="427" spans="3:10">
      <c r="C427" s="81"/>
      <c r="D427" s="81"/>
      <c r="E427" s="79"/>
      <c r="F427" s="79"/>
      <c r="G427" s="79"/>
      <c r="H427" s="89"/>
      <c r="I427" s="82"/>
      <c r="J427" s="82"/>
    </row>
    <row r="428" spans="3:10">
      <c r="C428" s="83"/>
      <c r="D428" s="283" t="s">
        <v>99</v>
      </c>
      <c r="E428" s="283"/>
      <c r="F428" s="283"/>
      <c r="G428" s="283"/>
      <c r="H428" s="283"/>
      <c r="I428" s="283"/>
      <c r="J428" s="283"/>
    </row>
    <row r="429" spans="3:10">
      <c r="C429" s="94"/>
      <c r="D429" s="282" t="s">
        <v>101</v>
      </c>
      <c r="E429" s="282"/>
      <c r="F429" s="282"/>
      <c r="G429" s="95" t="s">
        <v>19</v>
      </c>
      <c r="H429"/>
      <c r="I429" s="102"/>
      <c r="J429" s="86">
        <f>+J437+J438+J439+J440</f>
        <v>60365</v>
      </c>
    </row>
    <row r="430" spans="3:10">
      <c r="C430" s="281"/>
      <c r="D430" s="281"/>
      <c r="E430" s="79" t="s">
        <v>284</v>
      </c>
      <c r="F430" s="79" t="s">
        <v>247</v>
      </c>
      <c r="G430" s="79" t="s">
        <v>53</v>
      </c>
      <c r="H430" s="89">
        <v>0.01</v>
      </c>
      <c r="I430" s="82">
        <v>604218.23</v>
      </c>
      <c r="J430" s="82">
        <f t="shared" ref="J430:J435" si="46">+I430*H430</f>
        <v>6042.1822999999995</v>
      </c>
    </row>
    <row r="431" spans="3:10">
      <c r="C431" s="281"/>
      <c r="D431" s="281"/>
      <c r="E431" s="79" t="s">
        <v>354</v>
      </c>
      <c r="F431" s="79" t="s">
        <v>218</v>
      </c>
      <c r="G431" s="79" t="s">
        <v>81</v>
      </c>
      <c r="H431" s="89">
        <v>13.480221908922784</v>
      </c>
      <c r="I431" s="82">
        <v>1600</v>
      </c>
      <c r="J431" s="82">
        <f t="shared" si="46"/>
        <v>21568.355054276453</v>
      </c>
    </row>
    <row r="432" spans="3:10">
      <c r="C432" s="281"/>
      <c r="D432" s="281"/>
      <c r="E432" s="79" t="s">
        <v>355</v>
      </c>
      <c r="F432" s="79" t="s">
        <v>218</v>
      </c>
      <c r="G432" s="79" t="s">
        <v>81</v>
      </c>
      <c r="H432" s="89">
        <v>0.02</v>
      </c>
      <c r="I432" s="82">
        <v>34900</v>
      </c>
      <c r="J432" s="82">
        <f t="shared" si="46"/>
        <v>698</v>
      </c>
    </row>
    <row r="433" spans="3:10">
      <c r="C433" s="281"/>
      <c r="D433" s="281"/>
      <c r="E433" s="79" t="s">
        <v>240</v>
      </c>
      <c r="F433" s="79" t="s">
        <v>218</v>
      </c>
      <c r="G433" s="79" t="s">
        <v>237</v>
      </c>
      <c r="H433" s="89">
        <v>0.02</v>
      </c>
      <c r="I433" s="82">
        <v>20640</v>
      </c>
      <c r="J433" s="82">
        <f t="shared" si="46"/>
        <v>412.8</v>
      </c>
    </row>
    <row r="434" spans="3:10">
      <c r="C434" s="281"/>
      <c r="D434" s="281"/>
      <c r="E434" s="79" t="s">
        <v>248</v>
      </c>
      <c r="F434" s="79" t="s">
        <v>218</v>
      </c>
      <c r="G434" s="79" t="s">
        <v>249</v>
      </c>
      <c r="H434" s="89">
        <v>0.55000000000000004</v>
      </c>
      <c r="I434" s="82">
        <v>25742</v>
      </c>
      <c r="J434" s="82">
        <f t="shared" si="46"/>
        <v>14158.1</v>
      </c>
    </row>
    <row r="435" spans="3:10">
      <c r="C435" s="281"/>
      <c r="D435" s="281"/>
      <c r="E435" s="79" t="s">
        <v>227</v>
      </c>
      <c r="F435" s="79" t="s">
        <v>218</v>
      </c>
      <c r="G435" s="79" t="s">
        <v>123</v>
      </c>
      <c r="H435" s="89">
        <v>85</v>
      </c>
      <c r="I435" s="82">
        <v>50</v>
      </c>
      <c r="J435" s="82">
        <f t="shared" si="46"/>
        <v>4250</v>
      </c>
    </row>
    <row r="436" spans="3:10">
      <c r="C436" s="281"/>
      <c r="D436" s="281"/>
      <c r="E436" s="79" t="s">
        <v>228</v>
      </c>
      <c r="F436" s="79" t="s">
        <v>218</v>
      </c>
      <c r="G436" s="79" t="s">
        <v>229</v>
      </c>
      <c r="H436" s="89">
        <v>5</v>
      </c>
      <c r="I436" s="82">
        <v>14415.51</v>
      </c>
      <c r="J436" s="82">
        <f>+I436*H436%</f>
        <v>720.77550000000008</v>
      </c>
    </row>
    <row r="437" spans="3:10">
      <c r="C437" s="81"/>
      <c r="D437" s="81"/>
      <c r="E437" s="79"/>
      <c r="F437" s="79"/>
      <c r="G437" s="79"/>
      <c r="H437" s="92"/>
      <c r="I437" s="82"/>
      <c r="J437" s="82">
        <f>+SUM(J430:J436)</f>
        <v>47850.212854276455</v>
      </c>
    </row>
    <row r="438" spans="3:10">
      <c r="C438" s="81"/>
      <c r="D438" s="81"/>
      <c r="E438" s="79"/>
      <c r="F438" s="79"/>
      <c r="G438" s="79"/>
      <c r="H438" s="92" t="s">
        <v>230</v>
      </c>
      <c r="I438" s="103">
        <f t="shared" ref="I438:I440" si="47">I424</f>
        <v>0.21154088768290763</v>
      </c>
      <c r="J438" s="82">
        <f>+J437*I438</f>
        <v>10122.276503009718</v>
      </c>
    </row>
    <row r="439" spans="3:10">
      <c r="C439" s="81"/>
      <c r="D439" s="81"/>
      <c r="E439" s="79"/>
      <c r="F439" s="79"/>
      <c r="G439" s="79"/>
      <c r="H439" s="92" t="s">
        <v>231</v>
      </c>
      <c r="I439" s="103">
        <f t="shared" si="47"/>
        <v>0.01</v>
      </c>
      <c r="J439" s="82">
        <f>+J437*I439</f>
        <v>478.50212854276458</v>
      </c>
    </row>
    <row r="440" spans="3:10">
      <c r="C440" s="81"/>
      <c r="D440" s="81"/>
      <c r="E440" s="79"/>
      <c r="F440" s="79"/>
      <c r="G440" s="79"/>
      <c r="H440" s="92" t="s">
        <v>232</v>
      </c>
      <c r="I440" s="103">
        <f t="shared" si="47"/>
        <v>0.04</v>
      </c>
      <c r="J440" s="82">
        <f>+J437*I440</f>
        <v>1914.0085141710583</v>
      </c>
    </row>
    <row r="441" spans="3:10">
      <c r="C441" s="81"/>
      <c r="D441" s="81"/>
      <c r="E441" s="79"/>
      <c r="F441" s="79"/>
      <c r="G441" s="79"/>
      <c r="H441" s="89"/>
      <c r="I441" s="82"/>
      <c r="J441" s="82"/>
    </row>
    <row r="442" spans="3:10">
      <c r="C442" s="94"/>
      <c r="D442" s="282" t="s">
        <v>103</v>
      </c>
      <c r="E442" s="282"/>
      <c r="F442" s="282"/>
      <c r="G442" s="95" t="s">
        <v>19</v>
      </c>
      <c r="H442"/>
      <c r="I442" s="102"/>
      <c r="J442" s="86">
        <f>+J454+J455+J456+J457</f>
        <v>199043.00000000003</v>
      </c>
    </row>
    <row r="443" spans="3:10">
      <c r="C443" s="281"/>
      <c r="D443" s="281"/>
      <c r="E443" s="286" t="s">
        <v>274</v>
      </c>
      <c r="F443" s="79" t="s">
        <v>218</v>
      </c>
      <c r="G443" s="79" t="s">
        <v>81</v>
      </c>
      <c r="H443" s="89">
        <v>0.02</v>
      </c>
      <c r="I443" s="82">
        <v>361246</v>
      </c>
      <c r="J443" s="82">
        <f t="shared" ref="J443:J452" si="48">+I443*H443</f>
        <v>7224.92</v>
      </c>
    </row>
    <row r="444" spans="3:10">
      <c r="C444"/>
      <c r="D444"/>
      <c r="E444" s="286"/>
      <c r="F444"/>
      <c r="G444"/>
      <c r="H444"/>
      <c r="I444" s="96"/>
      <c r="J444" s="82">
        <f t="shared" si="48"/>
        <v>0</v>
      </c>
    </row>
    <row r="445" spans="3:10">
      <c r="C445" s="281"/>
      <c r="D445" s="281"/>
      <c r="E445" s="79" t="s">
        <v>356</v>
      </c>
      <c r="F445" s="79" t="s">
        <v>218</v>
      </c>
      <c r="G445" s="79" t="s">
        <v>81</v>
      </c>
      <c r="H445" s="89">
        <v>0.22</v>
      </c>
      <c r="I445" s="82">
        <v>23572</v>
      </c>
      <c r="J445" s="82">
        <f t="shared" si="48"/>
        <v>5185.84</v>
      </c>
    </row>
    <row r="446" spans="3:10">
      <c r="C446" s="281"/>
      <c r="D446" s="281"/>
      <c r="E446" s="79" t="s">
        <v>268</v>
      </c>
      <c r="F446" s="79" t="s">
        <v>218</v>
      </c>
      <c r="G446" s="79" t="s">
        <v>81</v>
      </c>
      <c r="H446" s="89">
        <v>0.16001081986442575</v>
      </c>
      <c r="I446" s="82">
        <v>20321.2</v>
      </c>
      <c r="J446" s="82">
        <f t="shared" si="48"/>
        <v>3251.6118726289687</v>
      </c>
    </row>
    <row r="447" spans="3:10">
      <c r="C447" s="281"/>
      <c r="D447" s="281"/>
      <c r="E447" s="79" t="s">
        <v>357</v>
      </c>
      <c r="F447" s="79" t="s">
        <v>218</v>
      </c>
      <c r="G447" s="79" t="s">
        <v>123</v>
      </c>
      <c r="H447" s="89">
        <v>0.24</v>
      </c>
      <c r="I447" s="82">
        <v>5828</v>
      </c>
      <c r="J447" s="82">
        <f t="shared" si="48"/>
        <v>1398.72</v>
      </c>
    </row>
    <row r="448" spans="3:10">
      <c r="C448" s="281"/>
      <c r="D448" s="281"/>
      <c r="E448" s="79" t="s">
        <v>223</v>
      </c>
      <c r="F448" s="79" t="s">
        <v>218</v>
      </c>
      <c r="G448" s="79" t="s">
        <v>224</v>
      </c>
      <c r="H448" s="89">
        <v>0.19</v>
      </c>
      <c r="I448" s="82">
        <v>5640</v>
      </c>
      <c r="J448" s="82">
        <f t="shared" si="48"/>
        <v>1071.5999999999999</v>
      </c>
    </row>
    <row r="449" spans="3:10">
      <c r="C449" s="281"/>
      <c r="D449" s="281"/>
      <c r="E449" s="79" t="s">
        <v>358</v>
      </c>
      <c r="F449" s="79" t="s">
        <v>218</v>
      </c>
      <c r="G449" s="79" t="s">
        <v>123</v>
      </c>
      <c r="H449" s="89">
        <v>8</v>
      </c>
      <c r="I449" s="82">
        <v>4351</v>
      </c>
      <c r="J449" s="82">
        <f t="shared" si="48"/>
        <v>34808</v>
      </c>
    </row>
    <row r="450" spans="3:10">
      <c r="C450" s="281"/>
      <c r="D450" s="281"/>
      <c r="E450" s="79" t="s">
        <v>359</v>
      </c>
      <c r="F450" s="79" t="s">
        <v>247</v>
      </c>
      <c r="G450" s="79" t="s">
        <v>53</v>
      </c>
      <c r="H450" s="89">
        <v>0.03</v>
      </c>
      <c r="I450" s="82">
        <v>635738.23</v>
      </c>
      <c r="J450" s="82">
        <f t="shared" si="48"/>
        <v>19072.1469</v>
      </c>
    </row>
    <row r="451" spans="3:10">
      <c r="C451" s="281"/>
      <c r="D451" s="281"/>
      <c r="E451" s="79" t="s">
        <v>248</v>
      </c>
      <c r="F451" s="79" t="s">
        <v>247</v>
      </c>
      <c r="G451" s="79" t="s">
        <v>249</v>
      </c>
      <c r="H451" s="89">
        <v>2</v>
      </c>
      <c r="I451" s="82">
        <v>25742</v>
      </c>
      <c r="J451" s="82">
        <f t="shared" si="48"/>
        <v>51484</v>
      </c>
    </row>
    <row r="452" spans="3:10">
      <c r="C452" s="281"/>
      <c r="D452" s="281"/>
      <c r="E452" s="79" t="s">
        <v>360</v>
      </c>
      <c r="F452" s="79" t="s">
        <v>218</v>
      </c>
      <c r="G452" s="79" t="s">
        <v>53</v>
      </c>
      <c r="H452" s="89">
        <v>0.1</v>
      </c>
      <c r="I452" s="82">
        <v>332357.21000000002</v>
      </c>
      <c r="J452" s="82">
        <f t="shared" si="48"/>
        <v>33235.721000000005</v>
      </c>
    </row>
    <row r="453" spans="3:10">
      <c r="C453" s="281"/>
      <c r="D453" s="281"/>
      <c r="E453" s="79" t="s">
        <v>228</v>
      </c>
      <c r="F453" s="79" t="s">
        <v>218</v>
      </c>
      <c r="G453" s="79" t="s">
        <v>229</v>
      </c>
      <c r="H453" s="89">
        <v>2</v>
      </c>
      <c r="I453" s="82">
        <v>52256.23</v>
      </c>
      <c r="J453" s="82">
        <f>+I453*H453%</f>
        <v>1045.1246000000001</v>
      </c>
    </row>
    <row r="454" spans="3:10">
      <c r="C454" s="81"/>
      <c r="D454" s="81"/>
      <c r="E454" s="79"/>
      <c r="F454" s="79"/>
      <c r="G454" s="79"/>
      <c r="H454" s="92"/>
      <c r="I454" s="82"/>
      <c r="J454" s="82">
        <f>+SUM(J443:J453)</f>
        <v>157777.68437262901</v>
      </c>
    </row>
    <row r="455" spans="3:10">
      <c r="C455" s="81"/>
      <c r="D455" s="81"/>
      <c r="E455" s="79"/>
      <c r="F455" s="79"/>
      <c r="G455" s="79"/>
      <c r="H455" s="92" t="s">
        <v>230</v>
      </c>
      <c r="I455" s="103">
        <f t="shared" ref="I455:I457" si="49">I438</f>
        <v>0.21154088768290763</v>
      </c>
      <c r="J455" s="82">
        <f>+J454*I455</f>
        <v>33376.431408739561</v>
      </c>
    </row>
    <row r="456" spans="3:10">
      <c r="C456" s="81"/>
      <c r="D456" s="81"/>
      <c r="E456" s="79"/>
      <c r="F456" s="79"/>
      <c r="G456" s="79"/>
      <c r="H456" s="92" t="s">
        <v>231</v>
      </c>
      <c r="I456" s="103">
        <f t="shared" si="49"/>
        <v>0.01</v>
      </c>
      <c r="J456" s="82">
        <f>+J454*I456</f>
        <v>1577.7768437262901</v>
      </c>
    </row>
    <row r="457" spans="3:10">
      <c r="C457" s="81"/>
      <c r="D457" s="81"/>
      <c r="E457" s="79"/>
      <c r="F457" s="79"/>
      <c r="G457" s="79"/>
      <c r="H457" s="92" t="s">
        <v>232</v>
      </c>
      <c r="I457" s="103">
        <f t="shared" si="49"/>
        <v>0.04</v>
      </c>
      <c r="J457" s="82">
        <f>+J454*I457</f>
        <v>6311.1073749051602</v>
      </c>
    </row>
    <row r="458" spans="3:10">
      <c r="C458" s="81"/>
      <c r="D458" s="81"/>
      <c r="E458" s="79"/>
      <c r="F458" s="79"/>
      <c r="G458" s="79"/>
      <c r="H458" s="89"/>
      <c r="I458" s="82"/>
      <c r="J458" s="82"/>
    </row>
    <row r="459" spans="3:10" ht="43.15" customHeight="1">
      <c r="C459" s="94" t="s">
        <v>104</v>
      </c>
      <c r="D459" s="282" t="s">
        <v>361</v>
      </c>
      <c r="E459" s="282"/>
      <c r="F459" s="282"/>
      <c r="G459" s="95" t="s">
        <v>19</v>
      </c>
      <c r="H459"/>
      <c r="I459" s="102"/>
      <c r="J459" s="86">
        <f>+J465+J466+J468+J467</f>
        <v>86877.000000000029</v>
      </c>
    </row>
    <row r="460" spans="3:10">
      <c r="C460" s="281"/>
      <c r="D460" s="281"/>
      <c r="E460" s="79" t="s">
        <v>362</v>
      </c>
      <c r="F460" s="79" t="s">
        <v>218</v>
      </c>
      <c r="G460" s="79" t="s">
        <v>81</v>
      </c>
      <c r="H460" s="89">
        <v>0.02</v>
      </c>
      <c r="I460" s="82">
        <v>122484.5</v>
      </c>
      <c r="J460" s="82">
        <f>+I460*H460</f>
        <v>2449.69</v>
      </c>
    </row>
    <row r="461" spans="3:10">
      <c r="C461" s="281"/>
      <c r="D461" s="281"/>
      <c r="E461" s="79" t="s">
        <v>363</v>
      </c>
      <c r="F461" s="79" t="s">
        <v>218</v>
      </c>
      <c r="G461" s="79" t="s">
        <v>81</v>
      </c>
      <c r="H461" s="89">
        <v>42.500260161668962</v>
      </c>
      <c r="I461" s="82">
        <v>1200</v>
      </c>
      <c r="J461" s="82">
        <f>+I461*H461</f>
        <v>51000.312194002756</v>
      </c>
    </row>
    <row r="462" spans="3:10">
      <c r="C462"/>
      <c r="D462" s="97">
        <v>40002</v>
      </c>
      <c r="E462" s="98" t="s">
        <v>236</v>
      </c>
      <c r="F462" s="79" t="s">
        <v>218</v>
      </c>
      <c r="G462" s="79" t="s">
        <v>237</v>
      </c>
      <c r="H462" s="89">
        <v>0.03</v>
      </c>
      <c r="I462" s="82">
        <v>30033</v>
      </c>
      <c r="J462" s="82">
        <f>+I462*H462</f>
        <v>900.99</v>
      </c>
    </row>
    <row r="463" spans="3:10">
      <c r="C463" s="281"/>
      <c r="D463" s="281"/>
      <c r="E463" s="79" t="s">
        <v>227</v>
      </c>
      <c r="F463" s="79" t="s">
        <v>218</v>
      </c>
      <c r="G463" s="79" t="s">
        <v>123</v>
      </c>
      <c r="H463" s="89">
        <v>123.26</v>
      </c>
      <c r="I463" s="82">
        <v>50</v>
      </c>
      <c r="J463" s="82">
        <f>+I463*H463</f>
        <v>6163</v>
      </c>
    </row>
    <row r="464" spans="3:10">
      <c r="C464" s="281"/>
      <c r="D464" s="281"/>
      <c r="E464" s="79" t="s">
        <v>364</v>
      </c>
      <c r="F464" s="79" t="s">
        <v>218</v>
      </c>
      <c r="G464" s="79" t="s">
        <v>53</v>
      </c>
      <c r="H464" s="89">
        <v>0.02</v>
      </c>
      <c r="I464" s="82">
        <v>417589.56</v>
      </c>
      <c r="J464" s="82">
        <v>8351.7900000000009</v>
      </c>
    </row>
    <row r="465" spans="3:10">
      <c r="C465" s="81"/>
      <c r="D465" s="81"/>
      <c r="E465" s="79"/>
      <c r="F465" s="79"/>
      <c r="G465" s="79"/>
      <c r="H465" s="92"/>
      <c r="I465" s="82"/>
      <c r="J465" s="82">
        <f>+J460+J461+J462+J463+J464</f>
        <v>68865.782194002764</v>
      </c>
    </row>
    <row r="466" spans="3:10">
      <c r="C466" s="81"/>
      <c r="D466" s="81"/>
      <c r="E466" s="79"/>
      <c r="F466" s="79"/>
      <c r="G466" s="79"/>
      <c r="H466" s="92" t="s">
        <v>230</v>
      </c>
      <c r="I466" s="103">
        <f t="shared" ref="I466:I468" si="50">I455</f>
        <v>0.21154088768290763</v>
      </c>
      <c r="J466" s="82">
        <f>+J465*I466</f>
        <v>14567.928696297118</v>
      </c>
    </row>
    <row r="467" spans="3:10">
      <c r="C467" s="81"/>
      <c r="D467" s="81"/>
      <c r="E467" s="79"/>
      <c r="F467" s="79"/>
      <c r="G467" s="79"/>
      <c r="H467" s="92" t="s">
        <v>231</v>
      </c>
      <c r="I467" s="103">
        <f t="shared" si="50"/>
        <v>0.01</v>
      </c>
      <c r="J467" s="82">
        <f>+J465*I467</f>
        <v>688.6578219400277</v>
      </c>
    </row>
    <row r="468" spans="3:10">
      <c r="C468" s="81"/>
      <c r="D468" s="81"/>
      <c r="E468" s="79"/>
      <c r="F468" s="79"/>
      <c r="G468" s="79"/>
      <c r="H468" s="92" t="s">
        <v>232</v>
      </c>
      <c r="I468" s="103">
        <f t="shared" si="50"/>
        <v>0.04</v>
      </c>
      <c r="J468" s="82">
        <f>+J465*I468</f>
        <v>2754.6312877601108</v>
      </c>
    </row>
    <row r="469" spans="3:10">
      <c r="C469" s="81"/>
      <c r="D469" s="81"/>
      <c r="E469" s="79"/>
      <c r="F469" s="79"/>
      <c r="G469" s="79"/>
      <c r="H469" s="89"/>
      <c r="I469" s="82"/>
      <c r="J469" s="82"/>
    </row>
    <row r="470" spans="3:10">
      <c r="C470" s="94" t="s">
        <v>106</v>
      </c>
      <c r="D470" s="282" t="s">
        <v>107</v>
      </c>
      <c r="E470" s="282"/>
      <c r="F470" s="282"/>
      <c r="G470" s="95" t="s">
        <v>26</v>
      </c>
      <c r="H470"/>
      <c r="I470" s="102"/>
      <c r="J470" s="86">
        <f>+J479+J480+J481+J482</f>
        <v>132076</v>
      </c>
    </row>
    <row r="471" spans="3:10">
      <c r="C471" s="281"/>
      <c r="D471" s="281"/>
      <c r="E471" s="79" t="s">
        <v>268</v>
      </c>
      <c r="F471" s="79" t="s">
        <v>218</v>
      </c>
      <c r="G471" s="79" t="s">
        <v>81</v>
      </c>
      <c r="H471" s="89">
        <v>0.16</v>
      </c>
      <c r="I471" s="82">
        <v>20321.2</v>
      </c>
      <c r="J471" s="82">
        <f t="shared" ref="J471:J477" si="51">+I471*H471</f>
        <v>3251.3920000000003</v>
      </c>
    </row>
    <row r="472" spans="3:10">
      <c r="C472" s="81"/>
      <c r="D472" s="81"/>
      <c r="E472" s="79" t="s">
        <v>300</v>
      </c>
      <c r="F472" s="79" t="s">
        <v>218</v>
      </c>
      <c r="G472" s="79" t="s">
        <v>120</v>
      </c>
      <c r="H472" s="89">
        <v>1.0099887866510227</v>
      </c>
      <c r="I472" s="82">
        <v>7500</v>
      </c>
      <c r="J472" s="82">
        <f t="shared" si="51"/>
        <v>7574.9158998826697</v>
      </c>
    </row>
    <row r="473" spans="3:10">
      <c r="C473" s="281"/>
      <c r="D473" s="281"/>
      <c r="E473" s="79" t="s">
        <v>357</v>
      </c>
      <c r="F473" s="79" t="s">
        <v>218</v>
      </c>
      <c r="G473" s="79" t="s">
        <v>123</v>
      </c>
      <c r="H473" s="89">
        <v>0.24</v>
      </c>
      <c r="I473" s="82">
        <v>5828</v>
      </c>
      <c r="J473" s="82">
        <f t="shared" si="51"/>
        <v>1398.72</v>
      </c>
    </row>
    <row r="474" spans="3:10">
      <c r="C474" s="281"/>
      <c r="D474" s="281"/>
      <c r="E474" s="79" t="s">
        <v>223</v>
      </c>
      <c r="F474" s="79" t="s">
        <v>218</v>
      </c>
      <c r="G474" s="79" t="s">
        <v>224</v>
      </c>
      <c r="H474" s="89">
        <v>0.19</v>
      </c>
      <c r="I474" s="82">
        <v>5640</v>
      </c>
      <c r="J474" s="82">
        <f t="shared" si="51"/>
        <v>1071.5999999999999</v>
      </c>
    </row>
    <row r="475" spans="3:10">
      <c r="C475" s="281"/>
      <c r="D475" s="281"/>
      <c r="E475" s="79" t="s">
        <v>248</v>
      </c>
      <c r="F475" s="79" t="s">
        <v>247</v>
      </c>
      <c r="G475" s="79" t="s">
        <v>249</v>
      </c>
      <c r="H475" s="89">
        <v>2</v>
      </c>
      <c r="I475" s="82">
        <v>25742</v>
      </c>
      <c r="J475" s="82">
        <f t="shared" si="51"/>
        <v>51484</v>
      </c>
    </row>
    <row r="476" spans="3:10">
      <c r="C476" s="281"/>
      <c r="D476" s="281"/>
      <c r="E476" s="79" t="s">
        <v>227</v>
      </c>
      <c r="F476" s="79" t="s">
        <v>218</v>
      </c>
      <c r="G476" s="79" t="s">
        <v>123</v>
      </c>
      <c r="H476" s="89">
        <v>123.26</v>
      </c>
      <c r="I476" s="82">
        <v>50</v>
      </c>
      <c r="J476" s="82">
        <f t="shared" si="51"/>
        <v>6163</v>
      </c>
    </row>
    <row r="477" spans="3:10">
      <c r="C477" s="281"/>
      <c r="D477" s="281"/>
      <c r="E477" s="79" t="s">
        <v>360</v>
      </c>
      <c r="F477" s="79" t="s">
        <v>218</v>
      </c>
      <c r="G477" s="79" t="s">
        <v>53</v>
      </c>
      <c r="H477" s="89">
        <v>0.1</v>
      </c>
      <c r="I477" s="82">
        <v>332357.21000000002</v>
      </c>
      <c r="J477" s="82">
        <f t="shared" si="51"/>
        <v>33235.721000000005</v>
      </c>
    </row>
    <row r="478" spans="3:10">
      <c r="C478" s="81"/>
      <c r="D478" s="81"/>
      <c r="E478" s="79" t="s">
        <v>228</v>
      </c>
      <c r="F478" s="112" t="s">
        <v>218</v>
      </c>
      <c r="G478" s="112" t="s">
        <v>229</v>
      </c>
      <c r="H478" s="113">
        <v>1</v>
      </c>
      <c r="I478" s="82">
        <f>+J475</f>
        <v>51484</v>
      </c>
      <c r="J478" s="82">
        <f>+I478*0.01</f>
        <v>514.84</v>
      </c>
    </row>
    <row r="479" spans="3:10">
      <c r="C479" s="81"/>
      <c r="D479" s="81"/>
      <c r="E479" s="79"/>
      <c r="F479" s="112"/>
      <c r="G479" s="112"/>
      <c r="H479" s="92"/>
      <c r="I479" s="82"/>
      <c r="J479" s="82">
        <f>+SUM(J471:J478)</f>
        <v>104694.18889988268</v>
      </c>
    </row>
    <row r="480" spans="3:10">
      <c r="C480" s="81"/>
      <c r="D480" s="81"/>
      <c r="E480" s="79"/>
      <c r="F480" s="112"/>
      <c r="G480" s="112"/>
      <c r="H480" s="92" t="s">
        <v>230</v>
      </c>
      <c r="I480" s="103">
        <f t="shared" ref="I480:I482" si="52">I466</f>
        <v>0.21154088768290763</v>
      </c>
      <c r="J480" s="82">
        <f>+J479*I480</f>
        <v>22147.101655123195</v>
      </c>
    </row>
    <row r="481" spans="3:10">
      <c r="C481" s="81"/>
      <c r="D481" s="81"/>
      <c r="E481" s="79"/>
      <c r="F481" s="112"/>
      <c r="G481" s="112"/>
      <c r="H481" s="92" t="s">
        <v>231</v>
      </c>
      <c r="I481" s="103">
        <f t="shared" si="52"/>
        <v>0.01</v>
      </c>
      <c r="J481" s="82">
        <f>+J479*I481</f>
        <v>1046.9418889988267</v>
      </c>
    </row>
    <row r="482" spans="3:10">
      <c r="C482" s="81"/>
      <c r="D482" s="81"/>
      <c r="E482" s="79"/>
      <c r="F482" s="112"/>
      <c r="G482" s="112"/>
      <c r="H482" s="92" t="s">
        <v>232</v>
      </c>
      <c r="I482" s="103">
        <f t="shared" si="52"/>
        <v>0.04</v>
      </c>
      <c r="J482" s="82">
        <f>+J479*I482</f>
        <v>4187.7675559953068</v>
      </c>
    </row>
    <row r="483" spans="3:10">
      <c r="C483" s="81"/>
      <c r="D483" s="81"/>
      <c r="E483" s="79"/>
      <c r="F483" s="112"/>
      <c r="G483" s="112"/>
      <c r="H483" s="113"/>
      <c r="I483" s="82"/>
      <c r="J483" s="82"/>
    </row>
    <row r="484" spans="3:10">
      <c r="C484" s="83"/>
      <c r="D484" s="283" t="s">
        <v>365</v>
      </c>
      <c r="E484" s="283"/>
      <c r="F484" s="283"/>
      <c r="G484" s="283"/>
      <c r="H484" s="283"/>
      <c r="I484" s="283"/>
      <c r="J484" s="283"/>
    </row>
    <row r="485" spans="3:10" ht="50.45" customHeight="1">
      <c r="C485" s="94"/>
      <c r="D485" s="282" t="s">
        <v>111</v>
      </c>
      <c r="E485" s="282"/>
      <c r="F485" s="282"/>
      <c r="G485" s="95" t="s">
        <v>26</v>
      </c>
      <c r="H485"/>
      <c r="I485" s="114"/>
      <c r="J485" s="86">
        <f>+J497+J498+J499+J500</f>
        <v>128332.99999999997</v>
      </c>
    </row>
    <row r="486" spans="3:10">
      <c r="C486" s="97"/>
      <c r="D486" s="90">
        <v>12108</v>
      </c>
      <c r="E486" s="98" t="s">
        <v>366</v>
      </c>
      <c r="F486" s="112" t="s">
        <v>218</v>
      </c>
      <c r="G486" s="112" t="s">
        <v>341</v>
      </c>
      <c r="H486" s="113">
        <v>0.12</v>
      </c>
      <c r="I486" s="113">
        <v>55091</v>
      </c>
      <c r="J486" s="113">
        <f t="shared" ref="J486:J495" si="53">+H486*I486</f>
        <v>6610.92</v>
      </c>
    </row>
    <row r="487" spans="3:10">
      <c r="C487" s="97"/>
      <c r="D487" s="90">
        <v>16993</v>
      </c>
      <c r="E487" s="98" t="s">
        <v>367</v>
      </c>
      <c r="F487" s="112" t="s">
        <v>218</v>
      </c>
      <c r="G487" s="112" t="s">
        <v>81</v>
      </c>
      <c r="H487" s="113">
        <v>1</v>
      </c>
      <c r="I487" s="113">
        <v>1800</v>
      </c>
      <c r="J487" s="113">
        <f t="shared" si="53"/>
        <v>1800</v>
      </c>
    </row>
    <row r="488" spans="3:10">
      <c r="C488" s="97"/>
      <c r="D488" s="90">
        <v>17944</v>
      </c>
      <c r="E488" s="98" t="s">
        <v>368</v>
      </c>
      <c r="F488" s="112" t="s">
        <v>218</v>
      </c>
      <c r="G488" s="112" t="s">
        <v>226</v>
      </c>
      <c r="H488" s="113">
        <v>0.29997557464791152</v>
      </c>
      <c r="I488" s="113">
        <v>15629.22</v>
      </c>
      <c r="J488" s="113">
        <f t="shared" si="53"/>
        <v>4688.3842507986319</v>
      </c>
    </row>
    <row r="489" spans="3:10">
      <c r="C489" s="97"/>
      <c r="D489" s="90">
        <v>2533</v>
      </c>
      <c r="E489" s="98" t="s">
        <v>369</v>
      </c>
      <c r="F489" s="112" t="s">
        <v>218</v>
      </c>
      <c r="G489" s="112" t="s">
        <v>341</v>
      </c>
      <c r="H489" s="113">
        <v>0.1</v>
      </c>
      <c r="I489" s="113">
        <v>59900</v>
      </c>
      <c r="J489" s="113">
        <f t="shared" si="53"/>
        <v>5990</v>
      </c>
    </row>
    <row r="490" spans="3:10">
      <c r="C490" s="97"/>
      <c r="D490" s="90">
        <v>2946</v>
      </c>
      <c r="E490" s="98" t="s">
        <v>370</v>
      </c>
      <c r="F490" s="112" t="s">
        <v>218</v>
      </c>
      <c r="G490" s="112" t="s">
        <v>123</v>
      </c>
      <c r="H490" s="113">
        <v>0.3</v>
      </c>
      <c r="I490" s="113">
        <v>22095</v>
      </c>
      <c r="J490" s="113">
        <f t="shared" si="53"/>
        <v>6628.5</v>
      </c>
    </row>
    <row r="491" spans="3:10" ht="31.5">
      <c r="C491" s="97"/>
      <c r="D491" s="90">
        <v>30007</v>
      </c>
      <c r="E491" s="98" t="s">
        <v>371</v>
      </c>
      <c r="F491" s="112" t="s">
        <v>218</v>
      </c>
      <c r="G491" s="112" t="s">
        <v>26</v>
      </c>
      <c r="H491" s="113">
        <v>1</v>
      </c>
      <c r="I491" s="113">
        <v>25000</v>
      </c>
      <c r="J491" s="113">
        <f t="shared" si="53"/>
        <v>25000</v>
      </c>
    </row>
    <row r="492" spans="3:10">
      <c r="C492" s="97"/>
      <c r="D492" s="90">
        <v>3837</v>
      </c>
      <c r="E492" s="98" t="s">
        <v>344</v>
      </c>
      <c r="F492" s="112" t="s">
        <v>218</v>
      </c>
      <c r="G492" s="112" t="s">
        <v>341</v>
      </c>
      <c r="H492" s="113">
        <v>0.3</v>
      </c>
      <c r="I492" s="113">
        <v>115000</v>
      </c>
      <c r="J492" s="113">
        <f t="shared" si="53"/>
        <v>34500</v>
      </c>
    </row>
    <row r="493" spans="3:10">
      <c r="C493" s="97"/>
      <c r="D493" s="90">
        <v>40002</v>
      </c>
      <c r="E493" s="98" t="s">
        <v>236</v>
      </c>
      <c r="F493" s="112" t="s">
        <v>218</v>
      </c>
      <c r="G493" s="112" t="s">
        <v>237</v>
      </c>
      <c r="H493" s="113">
        <v>0.12</v>
      </c>
      <c r="I493" s="113">
        <v>30033</v>
      </c>
      <c r="J493" s="113">
        <f t="shared" si="53"/>
        <v>3603.96</v>
      </c>
    </row>
    <row r="494" spans="3:10">
      <c r="C494" s="97"/>
      <c r="D494" s="90">
        <v>50033</v>
      </c>
      <c r="E494" s="98" t="s">
        <v>372</v>
      </c>
      <c r="F494" s="112" t="s">
        <v>218</v>
      </c>
      <c r="G494" s="112" t="s">
        <v>226</v>
      </c>
      <c r="H494" s="113">
        <v>0.3</v>
      </c>
      <c r="I494" s="113">
        <v>40400.720000000001</v>
      </c>
      <c r="J494" s="113">
        <f t="shared" si="53"/>
        <v>12120.216</v>
      </c>
    </row>
    <row r="495" spans="3:10">
      <c r="C495" s="97"/>
      <c r="D495" s="90">
        <v>60001</v>
      </c>
      <c r="E495" s="98" t="s">
        <v>306</v>
      </c>
      <c r="F495" s="112" t="s">
        <v>218</v>
      </c>
      <c r="G495" s="112" t="s">
        <v>123</v>
      </c>
      <c r="H495" s="113">
        <v>13.28</v>
      </c>
      <c r="I495" s="115">
        <v>50</v>
      </c>
      <c r="J495" s="115">
        <f t="shared" si="53"/>
        <v>664</v>
      </c>
    </row>
    <row r="496" spans="3:10">
      <c r="C496" s="97"/>
      <c r="D496" s="90" t="s">
        <v>373</v>
      </c>
      <c r="E496" s="98" t="s">
        <v>228</v>
      </c>
      <c r="F496" s="112" t="s">
        <v>218</v>
      </c>
      <c r="G496" s="112" t="s">
        <v>229</v>
      </c>
      <c r="H496" s="113">
        <v>1</v>
      </c>
      <c r="I496" s="113">
        <f>+J494</f>
        <v>12120.216</v>
      </c>
      <c r="J496" s="113">
        <f>+I496*1%</f>
        <v>121.20216000000001</v>
      </c>
    </row>
    <row r="497" spans="3:10">
      <c r="C497" s="97"/>
      <c r="D497" s="90"/>
      <c r="E497" s="98"/>
      <c r="F497" s="112"/>
      <c r="G497" s="112"/>
      <c r="H497" s="92"/>
      <c r="I497" s="113"/>
      <c r="J497" s="113">
        <f>+SUM(J486:J496)</f>
        <v>101727.18241079863</v>
      </c>
    </row>
    <row r="498" spans="3:10">
      <c r="C498" s="97"/>
      <c r="D498" s="90"/>
      <c r="E498" s="98"/>
      <c r="F498" s="112"/>
      <c r="G498" s="112"/>
      <c r="H498" s="92" t="s">
        <v>230</v>
      </c>
      <c r="I498" s="116">
        <f t="shared" ref="I498:I500" si="54">I480</f>
        <v>0.21154088768290763</v>
      </c>
      <c r="J498" s="113">
        <f>+J497*I498</f>
        <v>21519.458468661411</v>
      </c>
    </row>
    <row r="499" spans="3:10">
      <c r="C499" s="97"/>
      <c r="D499" s="90"/>
      <c r="E499" s="98"/>
      <c r="F499" s="112"/>
      <c r="G499" s="112"/>
      <c r="H499" s="92" t="s">
        <v>231</v>
      </c>
      <c r="I499" s="116">
        <f t="shared" si="54"/>
        <v>0.01</v>
      </c>
      <c r="J499" s="113">
        <f>+J497*I499</f>
        <v>1017.2718241079864</v>
      </c>
    </row>
    <row r="500" spans="3:10">
      <c r="C500" s="97"/>
      <c r="D500" s="90"/>
      <c r="E500" s="98"/>
      <c r="F500" s="112"/>
      <c r="G500" s="112"/>
      <c r="H500" s="92" t="s">
        <v>232</v>
      </c>
      <c r="I500" s="116">
        <f t="shared" si="54"/>
        <v>0.04</v>
      </c>
      <c r="J500" s="113">
        <f>+J497*I500</f>
        <v>4069.0872964319456</v>
      </c>
    </row>
    <row r="501" spans="3:10">
      <c r="C501" s="97"/>
      <c r="D501" s="90"/>
      <c r="E501" s="98"/>
      <c r="F501" s="112"/>
      <c r="G501" s="112"/>
      <c r="H501" s="113"/>
      <c r="I501" s="113"/>
      <c r="J501" s="113"/>
    </row>
    <row r="502" spans="3:10" ht="32.450000000000003" customHeight="1">
      <c r="C502" s="94"/>
      <c r="D502" s="282" t="s">
        <v>113</v>
      </c>
      <c r="E502" s="282"/>
      <c r="F502" s="282"/>
      <c r="G502" s="95" t="s">
        <v>26</v>
      </c>
      <c r="H502" s="105"/>
      <c r="I502" s="114"/>
      <c r="J502" s="86">
        <f>+J509+J510+J511+J512</f>
        <v>11421</v>
      </c>
    </row>
    <row r="503" spans="3:10">
      <c r="C503" s="97"/>
      <c r="D503" s="90">
        <v>1764</v>
      </c>
      <c r="E503" s="98" t="s">
        <v>374</v>
      </c>
      <c r="F503" s="112" t="s">
        <v>218</v>
      </c>
      <c r="G503" s="112" t="s">
        <v>81</v>
      </c>
      <c r="H503" s="113">
        <v>2.9996256374428287</v>
      </c>
      <c r="I503" s="113">
        <v>216.11</v>
      </c>
      <c r="J503" s="113">
        <f>+H503*I503</f>
        <v>648.24909650776976</v>
      </c>
    </row>
    <row r="504" spans="3:10">
      <c r="C504" s="97"/>
      <c r="D504" s="90">
        <v>40002</v>
      </c>
      <c r="E504" s="98" t="s">
        <v>236</v>
      </c>
      <c r="F504" s="112" t="s">
        <v>218</v>
      </c>
      <c r="G504" s="112" t="s">
        <v>237</v>
      </c>
      <c r="H504" s="113">
        <v>0.1</v>
      </c>
      <c r="I504" s="113">
        <v>30033</v>
      </c>
      <c r="J504" s="113">
        <f>+H504*I504</f>
        <v>3003.3</v>
      </c>
    </row>
    <row r="505" spans="3:10">
      <c r="C505" s="97"/>
      <c r="D505" s="90">
        <v>50033</v>
      </c>
      <c r="E505" s="98" t="s">
        <v>372</v>
      </c>
      <c r="F505" s="112" t="s">
        <v>218</v>
      </c>
      <c r="G505" s="112" t="s">
        <v>226</v>
      </c>
      <c r="H505" s="113">
        <v>0.06</v>
      </c>
      <c r="I505" s="113">
        <v>40400.720000000001</v>
      </c>
      <c r="J505" s="113">
        <f>+H505*I505</f>
        <v>2424.0432000000001</v>
      </c>
    </row>
    <row r="506" spans="3:10">
      <c r="C506" s="97"/>
      <c r="D506" s="90">
        <v>60001</v>
      </c>
      <c r="E506" s="98" t="s">
        <v>306</v>
      </c>
      <c r="F506" s="112" t="s">
        <v>218</v>
      </c>
      <c r="G506" s="112" t="s">
        <v>123</v>
      </c>
      <c r="H506" s="113">
        <v>0.01</v>
      </c>
      <c r="I506" s="115">
        <v>50</v>
      </c>
      <c r="J506" s="115">
        <f>+H506*I506</f>
        <v>0.5</v>
      </c>
    </row>
    <row r="507" spans="3:10">
      <c r="C507" s="97"/>
      <c r="D507" s="90">
        <v>7682</v>
      </c>
      <c r="E507" s="98" t="s">
        <v>375</v>
      </c>
      <c r="F507" s="112" t="s">
        <v>218</v>
      </c>
      <c r="G507" s="112" t="s">
        <v>312</v>
      </c>
      <c r="H507" s="113">
        <v>0.02</v>
      </c>
      <c r="I507" s="113">
        <v>142796</v>
      </c>
      <c r="J507" s="113">
        <f>+H507*I507</f>
        <v>2855.92</v>
      </c>
    </row>
    <row r="508" spans="3:10">
      <c r="C508" s="97"/>
      <c r="D508" s="90" t="s">
        <v>373</v>
      </c>
      <c r="E508" s="98" t="s">
        <v>228</v>
      </c>
      <c r="F508" s="112" t="s">
        <v>218</v>
      </c>
      <c r="G508" s="112" t="s">
        <v>229</v>
      </c>
      <c r="H508" s="113">
        <v>5</v>
      </c>
      <c r="I508" s="113">
        <v>2424.04</v>
      </c>
      <c r="J508" s="113">
        <f>+I508*5%</f>
        <v>121.202</v>
      </c>
    </row>
    <row r="509" spans="3:10">
      <c r="C509" s="97"/>
      <c r="D509" s="90"/>
      <c r="E509" s="98"/>
      <c r="F509" s="112"/>
      <c r="G509" s="112"/>
      <c r="H509" s="92"/>
      <c r="I509" s="113"/>
      <c r="J509" s="113">
        <f>+SUM(J503:J508)</f>
        <v>9053.2142965077692</v>
      </c>
    </row>
    <row r="510" spans="3:10">
      <c r="C510" s="97"/>
      <c r="D510" s="90"/>
      <c r="E510" s="98"/>
      <c r="F510" s="112"/>
      <c r="G510" s="112"/>
      <c r="H510" s="92" t="s">
        <v>230</v>
      </c>
      <c r="I510" s="116">
        <f t="shared" ref="I510:I512" si="55">I498</f>
        <v>0.21154088768290763</v>
      </c>
      <c r="J510" s="113">
        <f>+J509*I510</f>
        <v>1915.1249886668436</v>
      </c>
    </row>
    <row r="511" spans="3:10">
      <c r="C511" s="97"/>
      <c r="D511" s="90"/>
      <c r="E511" s="98"/>
      <c r="F511" s="112"/>
      <c r="G511" s="112"/>
      <c r="H511" s="92" t="s">
        <v>231</v>
      </c>
      <c r="I511" s="116">
        <f t="shared" si="55"/>
        <v>0.01</v>
      </c>
      <c r="J511" s="113">
        <f>+J509*I511</f>
        <v>90.532142965077696</v>
      </c>
    </row>
    <row r="512" spans="3:10">
      <c r="C512" s="97"/>
      <c r="D512" s="90"/>
      <c r="E512" s="98"/>
      <c r="F512" s="112"/>
      <c r="G512" s="112"/>
      <c r="H512" s="92" t="s">
        <v>232</v>
      </c>
      <c r="I512" s="116">
        <f t="shared" si="55"/>
        <v>0.04</v>
      </c>
      <c r="J512" s="113">
        <f>+J509*I512</f>
        <v>362.12857186031079</v>
      </c>
    </row>
    <row r="513" spans="3:10">
      <c r="C513" s="97"/>
      <c r="D513" s="90"/>
      <c r="E513" s="98"/>
      <c r="F513" s="112"/>
      <c r="G513" s="112"/>
      <c r="H513" s="113"/>
      <c r="I513" s="113"/>
      <c r="J513" s="113"/>
    </row>
    <row r="514" spans="3:10" ht="39" customHeight="1">
      <c r="C514" s="94"/>
      <c r="D514" s="282" t="s">
        <v>115</v>
      </c>
      <c r="E514" s="282"/>
      <c r="F514" s="282"/>
      <c r="G514" s="95" t="s">
        <v>26</v>
      </c>
      <c r="H514" s="114"/>
      <c r="I514" s="114"/>
      <c r="J514" s="86">
        <f>+J527+J528+J529+J530</f>
        <v>95159.999999999985</v>
      </c>
    </row>
    <row r="515" spans="3:10">
      <c r="C515" s="97"/>
      <c r="D515" s="90">
        <v>12108</v>
      </c>
      <c r="E515" s="98" t="s">
        <v>366</v>
      </c>
      <c r="F515" s="112" t="s">
        <v>218</v>
      </c>
      <c r="G515" s="112" t="s">
        <v>341</v>
      </c>
      <c r="H515" s="113">
        <v>0.11999584777663259</v>
      </c>
      <c r="I515" s="113">
        <v>55091</v>
      </c>
      <c r="J515" s="113">
        <f t="shared" ref="J515:J525" si="56">+H515*I515</f>
        <v>6610.6912498624661</v>
      </c>
    </row>
    <row r="516" spans="3:10">
      <c r="C516" s="97"/>
      <c r="D516" s="90">
        <v>13223</v>
      </c>
      <c r="E516" s="98" t="s">
        <v>376</v>
      </c>
      <c r="F516" s="112" t="s">
        <v>218</v>
      </c>
      <c r="G516" s="112" t="s">
        <v>81</v>
      </c>
      <c r="H516" s="113">
        <v>1</v>
      </c>
      <c r="I516" s="113">
        <v>1029.08</v>
      </c>
      <c r="J516" s="113">
        <f t="shared" si="56"/>
        <v>1029.08</v>
      </c>
    </row>
    <row r="517" spans="3:10">
      <c r="C517" s="97"/>
      <c r="D517" s="90">
        <v>1764</v>
      </c>
      <c r="E517" s="98" t="s">
        <v>374</v>
      </c>
      <c r="F517" s="112" t="s">
        <v>218</v>
      </c>
      <c r="G517" s="112" t="s">
        <v>81</v>
      </c>
      <c r="H517" s="113">
        <v>8</v>
      </c>
      <c r="I517" s="113">
        <v>216.11</v>
      </c>
      <c r="J517" s="113">
        <f t="shared" si="56"/>
        <v>1728.88</v>
      </c>
    </row>
    <row r="518" spans="3:10">
      <c r="C518" s="97"/>
      <c r="D518" s="90">
        <v>2533</v>
      </c>
      <c r="E518" s="98" t="s">
        <v>369</v>
      </c>
      <c r="F518" s="112" t="s">
        <v>218</v>
      </c>
      <c r="G518" s="112" t="s">
        <v>341</v>
      </c>
      <c r="H518" s="113">
        <v>0.05</v>
      </c>
      <c r="I518" s="113">
        <v>59900</v>
      </c>
      <c r="J518" s="113">
        <f t="shared" si="56"/>
        <v>2995</v>
      </c>
    </row>
    <row r="519" spans="3:10">
      <c r="C519" s="97"/>
      <c r="D519" s="90">
        <v>2946</v>
      </c>
      <c r="E519" s="98" t="s">
        <v>370</v>
      </c>
      <c r="F519" s="112" t="s">
        <v>218</v>
      </c>
      <c r="G519" s="112" t="s">
        <v>123</v>
      </c>
      <c r="H519" s="113">
        <v>0.2</v>
      </c>
      <c r="I519" s="113">
        <v>22095</v>
      </c>
      <c r="J519" s="113">
        <f t="shared" si="56"/>
        <v>4419</v>
      </c>
    </row>
    <row r="520" spans="3:10" ht="52.5">
      <c r="C520" s="97"/>
      <c r="D520" s="90">
        <v>300018</v>
      </c>
      <c r="E520" s="98" t="s">
        <v>377</v>
      </c>
      <c r="F520" s="112" t="s">
        <v>218</v>
      </c>
      <c r="G520" s="112" t="s">
        <v>26</v>
      </c>
      <c r="H520" s="113">
        <v>1</v>
      </c>
      <c r="I520" s="113">
        <v>34277</v>
      </c>
      <c r="J520" s="113">
        <f t="shared" si="56"/>
        <v>34277</v>
      </c>
    </row>
    <row r="521" spans="3:10">
      <c r="C521" s="97"/>
      <c r="D521" s="90">
        <v>30327</v>
      </c>
      <c r="E521" s="98" t="s">
        <v>378</v>
      </c>
      <c r="F521" s="112" t="s">
        <v>218</v>
      </c>
      <c r="G521" s="112" t="s">
        <v>341</v>
      </c>
      <c r="H521" s="113">
        <v>0.12</v>
      </c>
      <c r="I521" s="113">
        <v>97900</v>
      </c>
      <c r="J521" s="113">
        <f t="shared" si="56"/>
        <v>11748</v>
      </c>
    </row>
    <row r="522" spans="3:10">
      <c r="C522" s="97"/>
      <c r="D522" s="90">
        <v>40000</v>
      </c>
      <c r="E522" s="98" t="s">
        <v>345</v>
      </c>
      <c r="F522" s="112" t="s">
        <v>218</v>
      </c>
      <c r="G522" s="112" t="s">
        <v>237</v>
      </c>
      <c r="H522" s="113">
        <v>0.02</v>
      </c>
      <c r="I522" s="113">
        <v>128520</v>
      </c>
      <c r="J522" s="113">
        <f t="shared" si="56"/>
        <v>2570.4</v>
      </c>
    </row>
    <row r="523" spans="3:10">
      <c r="C523"/>
      <c r="D523" s="90">
        <v>40002</v>
      </c>
      <c r="E523" s="98" t="s">
        <v>236</v>
      </c>
      <c r="F523" s="112" t="s">
        <v>218</v>
      </c>
      <c r="G523" s="112" t="s">
        <v>237</v>
      </c>
      <c r="H523" s="113">
        <v>0.01</v>
      </c>
      <c r="I523" s="113">
        <v>30033</v>
      </c>
      <c r="J523" s="113">
        <f t="shared" si="56"/>
        <v>300.33</v>
      </c>
    </row>
    <row r="524" spans="3:10">
      <c r="C524" s="97"/>
      <c r="D524" s="90">
        <v>50011</v>
      </c>
      <c r="E524" s="79" t="s">
        <v>225</v>
      </c>
      <c r="F524" s="112" t="s">
        <v>218</v>
      </c>
      <c r="G524" s="112" t="s">
        <v>226</v>
      </c>
      <c r="H524" s="113">
        <v>0.3</v>
      </c>
      <c r="I524" s="82">
        <v>30000</v>
      </c>
      <c r="J524" s="113">
        <f t="shared" si="56"/>
        <v>9000</v>
      </c>
    </row>
    <row r="525" spans="3:10">
      <c r="C525" s="97"/>
      <c r="D525" s="90">
        <v>60001</v>
      </c>
      <c r="E525" s="98" t="s">
        <v>306</v>
      </c>
      <c r="F525" s="112" t="s">
        <v>218</v>
      </c>
      <c r="G525" s="112" t="s">
        <v>123</v>
      </c>
      <c r="H525" s="113">
        <v>8.1</v>
      </c>
      <c r="I525" s="115">
        <v>50</v>
      </c>
      <c r="J525" s="115">
        <f t="shared" si="56"/>
        <v>405</v>
      </c>
    </row>
    <row r="526" spans="3:10">
      <c r="C526" s="97"/>
      <c r="D526" s="90" t="s">
        <v>373</v>
      </c>
      <c r="E526" s="98" t="s">
        <v>228</v>
      </c>
      <c r="F526" s="112" t="s">
        <v>218</v>
      </c>
      <c r="G526" s="112" t="s">
        <v>229</v>
      </c>
      <c r="H526" s="113">
        <v>5</v>
      </c>
      <c r="I526" s="113">
        <v>6963.62</v>
      </c>
      <c r="J526" s="113">
        <f>+I526*5%</f>
        <v>348.18100000000004</v>
      </c>
    </row>
    <row r="527" spans="3:10">
      <c r="C527" s="97"/>
      <c r="D527" s="90"/>
      <c r="E527" s="98"/>
      <c r="F527" s="112"/>
      <c r="G527" s="112"/>
      <c r="H527" s="92"/>
      <c r="I527" s="113"/>
      <c r="J527" s="113">
        <f>+SUM(J515:J526)</f>
        <v>75431.562249862458</v>
      </c>
    </row>
    <row r="528" spans="3:10">
      <c r="C528" s="97"/>
      <c r="D528" s="90"/>
      <c r="E528" s="98"/>
      <c r="F528" s="112"/>
      <c r="G528" s="112"/>
      <c r="H528" s="92" t="s">
        <v>230</v>
      </c>
      <c r="I528" s="116">
        <f t="shared" ref="I528:I530" si="57">I510</f>
        <v>0.21154088768290763</v>
      </c>
      <c r="J528" s="113">
        <f>+J527*I528</f>
        <v>15956.859637644409</v>
      </c>
    </row>
    <row r="529" spans="3:10">
      <c r="C529" s="97"/>
      <c r="D529" s="90"/>
      <c r="E529" s="98"/>
      <c r="F529" s="112"/>
      <c r="G529" s="112"/>
      <c r="H529" s="92" t="s">
        <v>231</v>
      </c>
      <c r="I529" s="116">
        <f t="shared" si="57"/>
        <v>0.01</v>
      </c>
      <c r="J529" s="113">
        <f>+J527*I529</f>
        <v>754.31562249862463</v>
      </c>
    </row>
    <row r="530" spans="3:10">
      <c r="C530" s="97"/>
      <c r="D530" s="90"/>
      <c r="E530" s="98"/>
      <c r="F530" s="112"/>
      <c r="G530" s="112"/>
      <c r="H530" s="92" t="s">
        <v>232</v>
      </c>
      <c r="I530" s="116">
        <f t="shared" si="57"/>
        <v>0.04</v>
      </c>
      <c r="J530" s="113">
        <f>+J527*I530</f>
        <v>3017.2624899944985</v>
      </c>
    </row>
    <row r="531" spans="3:10">
      <c r="C531" s="97"/>
      <c r="D531" s="90"/>
      <c r="E531" s="98"/>
      <c r="F531" s="112"/>
      <c r="G531" s="112"/>
      <c r="H531" s="113"/>
      <c r="I531" s="113"/>
      <c r="J531" s="113"/>
    </row>
    <row r="532" spans="3:10" ht="33" customHeight="1">
      <c r="C532" s="94"/>
      <c r="D532" s="282" t="s">
        <v>117</v>
      </c>
      <c r="E532" s="282"/>
      <c r="F532" s="282"/>
      <c r="G532" s="95" t="s">
        <v>72</v>
      </c>
      <c r="H532"/>
      <c r="I532" s="102"/>
      <c r="J532" s="86">
        <f>+J542+J543+J544+J545</f>
        <v>80308</v>
      </c>
    </row>
    <row r="533" spans="3:10">
      <c r="C533" s="97"/>
      <c r="D533" s="90">
        <v>12108</v>
      </c>
      <c r="E533" s="98" t="s">
        <v>366</v>
      </c>
      <c r="F533" s="112" t="s">
        <v>218</v>
      </c>
      <c r="G533" s="112" t="s">
        <v>341</v>
      </c>
      <c r="H533" s="113">
        <v>0.12</v>
      </c>
      <c r="I533" s="113">
        <v>55091</v>
      </c>
      <c r="J533" s="113">
        <f t="shared" ref="J533:J539" si="58">+H533*I533</f>
        <v>6610.92</v>
      </c>
    </row>
    <row r="534" spans="3:10">
      <c r="C534" s="97"/>
      <c r="D534" s="90">
        <v>13223</v>
      </c>
      <c r="E534" s="98" t="s">
        <v>376</v>
      </c>
      <c r="F534" s="112" t="s">
        <v>218</v>
      </c>
      <c r="G534" s="112" t="s">
        <v>81</v>
      </c>
      <c r="H534" s="113">
        <v>1</v>
      </c>
      <c r="I534" s="113">
        <v>1029.08</v>
      </c>
      <c r="J534" s="113">
        <f t="shared" si="58"/>
        <v>1029.08</v>
      </c>
    </row>
    <row r="535" spans="3:10">
      <c r="C535" s="97"/>
      <c r="D535" s="90">
        <v>1764</v>
      </c>
      <c r="E535" s="98" t="s">
        <v>374</v>
      </c>
      <c r="F535" s="112" t="s">
        <v>218</v>
      </c>
      <c r="G535" s="112" t="s">
        <v>81</v>
      </c>
      <c r="H535" s="113">
        <v>6</v>
      </c>
      <c r="I535" s="113">
        <v>216.11</v>
      </c>
      <c r="J535" s="113">
        <f t="shared" si="58"/>
        <v>1296.6600000000001</v>
      </c>
    </row>
    <row r="536" spans="3:10">
      <c r="C536" s="97"/>
      <c r="D536" s="90">
        <v>2533</v>
      </c>
      <c r="E536" s="98" t="s">
        <v>369</v>
      </c>
      <c r="F536" s="112" t="s">
        <v>218</v>
      </c>
      <c r="G536" s="112" t="s">
        <v>341</v>
      </c>
      <c r="H536" s="113">
        <v>4.9996945940086968E-2</v>
      </c>
      <c r="I536" s="113">
        <v>59900</v>
      </c>
      <c r="J536" s="113">
        <f t="shared" si="58"/>
        <v>2994.8170618112094</v>
      </c>
    </row>
    <row r="537" spans="3:10">
      <c r="C537" s="97"/>
      <c r="D537" s="90">
        <v>2946</v>
      </c>
      <c r="E537" s="98" t="s">
        <v>370</v>
      </c>
      <c r="F537" s="112" t="s">
        <v>218</v>
      </c>
      <c r="G537" s="112" t="s">
        <v>123</v>
      </c>
      <c r="H537" s="113">
        <v>0.2</v>
      </c>
      <c r="I537" s="113">
        <v>22095</v>
      </c>
      <c r="J537" s="113">
        <f t="shared" si="58"/>
        <v>4419</v>
      </c>
    </row>
    <row r="538" spans="3:10" ht="21">
      <c r="C538" s="97"/>
      <c r="D538" s="90">
        <v>300019</v>
      </c>
      <c r="E538" s="98" t="s">
        <v>379</v>
      </c>
      <c r="F538" s="112" t="s">
        <v>218</v>
      </c>
      <c r="G538" s="112" t="s">
        <v>19</v>
      </c>
      <c r="H538" s="113">
        <v>1</v>
      </c>
      <c r="I538" s="113">
        <v>26212</v>
      </c>
      <c r="J538" s="113">
        <f t="shared" si="58"/>
        <v>26212</v>
      </c>
    </row>
    <row r="539" spans="3:10">
      <c r="C539"/>
      <c r="D539" s="90">
        <v>30327</v>
      </c>
      <c r="E539" s="98" t="s">
        <v>378</v>
      </c>
      <c r="F539" s="112" t="s">
        <v>218</v>
      </c>
      <c r="G539" s="112" t="s">
        <v>341</v>
      </c>
      <c r="H539" s="113">
        <v>0.12</v>
      </c>
      <c r="I539" s="113">
        <v>97900</v>
      </c>
      <c r="J539" s="113">
        <f t="shared" si="58"/>
        <v>11748</v>
      </c>
    </row>
    <row r="540" spans="3:10">
      <c r="C540" s="97"/>
      <c r="D540" s="90" t="s">
        <v>373</v>
      </c>
      <c r="E540" s="98" t="s">
        <v>228</v>
      </c>
      <c r="F540" s="112" t="s">
        <v>218</v>
      </c>
      <c r="G540" s="112" t="s">
        <v>229</v>
      </c>
      <c r="H540" s="113">
        <v>5</v>
      </c>
      <c r="I540" s="113">
        <v>6963.62</v>
      </c>
      <c r="J540" s="113">
        <f>+I540*5%</f>
        <v>348.18100000000004</v>
      </c>
    </row>
    <row r="541" spans="3:10">
      <c r="C541" s="97"/>
      <c r="D541" s="90">
        <v>50011</v>
      </c>
      <c r="E541" s="79" t="s">
        <v>225</v>
      </c>
      <c r="F541" s="112" t="s">
        <v>218</v>
      </c>
      <c r="G541" s="112" t="s">
        <v>226</v>
      </c>
      <c r="H541" s="113">
        <v>0.3</v>
      </c>
      <c r="I541" s="82">
        <v>30000</v>
      </c>
      <c r="J541" s="113">
        <f>+H541*I541</f>
        <v>9000</v>
      </c>
    </row>
    <row r="542" spans="3:10">
      <c r="C542" s="97"/>
      <c r="D542" s="90"/>
      <c r="E542" s="79"/>
      <c r="F542" s="112"/>
      <c r="G542" s="112"/>
      <c r="H542" s="92"/>
      <c r="I542" s="82"/>
      <c r="J542" s="113">
        <f>+SUM(J533:J541)</f>
        <v>63658.658061811206</v>
      </c>
    </row>
    <row r="543" spans="3:10">
      <c r="C543" s="97"/>
      <c r="D543" s="90"/>
      <c r="E543" s="79"/>
      <c r="F543" s="112"/>
      <c r="G543" s="112"/>
      <c r="H543" s="92" t="s">
        <v>230</v>
      </c>
      <c r="I543" s="103">
        <f t="shared" ref="I543:I545" si="59">I528</f>
        <v>0.21154088768290763</v>
      </c>
      <c r="J543" s="113">
        <f>+J542*I543</f>
        <v>13466.409035098226</v>
      </c>
    </row>
    <row r="544" spans="3:10">
      <c r="C544" s="97"/>
      <c r="D544" s="90"/>
      <c r="E544" s="79"/>
      <c r="F544" s="112"/>
      <c r="G544" s="112"/>
      <c r="H544" s="92" t="s">
        <v>231</v>
      </c>
      <c r="I544" s="103">
        <f t="shared" si="59"/>
        <v>0.01</v>
      </c>
      <c r="J544" s="113">
        <f>+J542*I544</f>
        <v>636.58658061811207</v>
      </c>
    </row>
    <row r="545" spans="3:10">
      <c r="C545" s="97"/>
      <c r="D545" s="90"/>
      <c r="E545" s="79"/>
      <c r="F545" s="112"/>
      <c r="G545" s="112"/>
      <c r="H545" s="92" t="s">
        <v>232</v>
      </c>
      <c r="I545" s="103">
        <f t="shared" si="59"/>
        <v>0.04</v>
      </c>
      <c r="J545" s="113">
        <f>+J542*I545</f>
        <v>2546.3463224724483</v>
      </c>
    </row>
    <row r="546" spans="3:10" ht="27" customHeight="1">
      <c r="C546" s="97" t="s">
        <v>121</v>
      </c>
      <c r="D546" s="282" t="s">
        <v>119</v>
      </c>
      <c r="E546" s="282"/>
      <c r="F546" s="282"/>
      <c r="G546" s="117" t="s">
        <v>120</v>
      </c>
      <c r="H546" s="113"/>
      <c r="I546" s="113"/>
      <c r="J546" s="86">
        <f>+J552+J553+J554+J555</f>
        <v>23645</v>
      </c>
    </row>
    <row r="547" spans="3:10">
      <c r="C547" s="97"/>
      <c r="D547" s="90"/>
      <c r="E547" s="79" t="s">
        <v>300</v>
      </c>
      <c r="F547" s="79" t="s">
        <v>218</v>
      </c>
      <c r="G547" s="79" t="s">
        <v>120</v>
      </c>
      <c r="H547" s="89">
        <v>1.01</v>
      </c>
      <c r="I547" s="82">
        <v>7500</v>
      </c>
      <c r="J547" s="82">
        <f>+I547*H547</f>
        <v>7575</v>
      </c>
    </row>
    <row r="548" spans="3:10">
      <c r="C548" s="281"/>
      <c r="D548" s="281"/>
      <c r="E548" s="79" t="s">
        <v>357</v>
      </c>
      <c r="F548" s="79" t="s">
        <v>218</v>
      </c>
      <c r="G548" s="79" t="s">
        <v>123</v>
      </c>
      <c r="H548" s="89">
        <v>0.24275407671953653</v>
      </c>
      <c r="I548" s="82">
        <v>5828</v>
      </c>
      <c r="J548" s="82">
        <f>+I548*H548</f>
        <v>1414.7707591214589</v>
      </c>
    </row>
    <row r="549" spans="3:10">
      <c r="C549" s="97"/>
      <c r="D549" s="90">
        <v>50011</v>
      </c>
      <c r="E549" s="79" t="s">
        <v>225</v>
      </c>
      <c r="F549" s="112" t="s">
        <v>218</v>
      </c>
      <c r="G549" s="112" t="s">
        <v>226</v>
      </c>
      <c r="H549" s="113">
        <v>0.3</v>
      </c>
      <c r="I549" s="82">
        <v>30000</v>
      </c>
      <c r="J549" s="113">
        <f>+H549*I549</f>
        <v>9000</v>
      </c>
    </row>
    <row r="550" spans="3:10">
      <c r="C550" s="97"/>
      <c r="D550" s="90" t="s">
        <v>373</v>
      </c>
      <c r="E550" s="98" t="s">
        <v>228</v>
      </c>
      <c r="F550" s="112" t="s">
        <v>218</v>
      </c>
      <c r="G550" s="112" t="s">
        <v>229</v>
      </c>
      <c r="H550" s="113">
        <v>5</v>
      </c>
      <c r="I550" s="113">
        <v>6963.62</v>
      </c>
      <c r="J550" s="113">
        <f>+I550*5%</f>
        <v>348.18100000000004</v>
      </c>
    </row>
    <row r="551" spans="3:10">
      <c r="C551" s="97"/>
      <c r="D551" s="90">
        <v>60001</v>
      </c>
      <c r="E551" s="98" t="s">
        <v>306</v>
      </c>
      <c r="F551" s="112" t="s">
        <v>218</v>
      </c>
      <c r="G551" s="112" t="s">
        <v>123</v>
      </c>
      <c r="H551" s="113">
        <v>8.1</v>
      </c>
      <c r="I551" s="115">
        <v>50</v>
      </c>
      <c r="J551" s="115">
        <f>+H551*I551</f>
        <v>405</v>
      </c>
    </row>
    <row r="552" spans="3:10">
      <c r="C552" s="97"/>
      <c r="D552" s="90"/>
      <c r="E552" s="98"/>
      <c r="F552" s="112"/>
      <c r="G552" s="112"/>
      <c r="H552" s="92"/>
      <c r="I552" s="115"/>
      <c r="J552" s="115">
        <f>+SUM(J547:J551)</f>
        <v>18742.951759121457</v>
      </c>
    </row>
    <row r="553" spans="3:10">
      <c r="C553" s="97"/>
      <c r="D553" s="90"/>
      <c r="E553" s="98"/>
      <c r="F553" s="112"/>
      <c r="G553" s="112"/>
      <c r="H553" s="92" t="s">
        <v>230</v>
      </c>
      <c r="I553" s="118">
        <f t="shared" ref="I553:I555" si="60">I543</f>
        <v>0.21154088768290763</v>
      </c>
      <c r="J553" s="115">
        <f>+J552*I553</f>
        <v>3964.900652922468</v>
      </c>
    </row>
    <row r="554" spans="3:10">
      <c r="C554" s="97"/>
      <c r="D554" s="90"/>
      <c r="E554" s="98"/>
      <c r="F554" s="112"/>
      <c r="G554" s="112"/>
      <c r="H554" s="92" t="s">
        <v>231</v>
      </c>
      <c r="I554" s="118">
        <f t="shared" si="60"/>
        <v>0.01</v>
      </c>
      <c r="J554" s="115">
        <f>+J552*I554</f>
        <v>187.42951759121456</v>
      </c>
    </row>
    <row r="555" spans="3:10">
      <c r="C555" s="97"/>
      <c r="D555" s="90"/>
      <c r="E555" s="98"/>
      <c r="F555" s="112"/>
      <c r="G555" s="112"/>
      <c r="H555" s="92" t="s">
        <v>232</v>
      </c>
      <c r="I555" s="118">
        <f t="shared" si="60"/>
        <v>0.04</v>
      </c>
      <c r="J555" s="115">
        <f>+J552*I555</f>
        <v>749.71807036485825</v>
      </c>
    </row>
    <row r="556" spans="3:10">
      <c r="C556" s="97"/>
      <c r="D556" s="90"/>
      <c r="E556" s="98"/>
      <c r="F556" s="112"/>
      <c r="G556" s="112"/>
      <c r="H556" s="113"/>
      <c r="I556" s="115"/>
      <c r="J556" s="115"/>
    </row>
    <row r="557" spans="3:10" ht="43.15" customHeight="1">
      <c r="C557" s="97"/>
      <c r="D557" s="291" t="s">
        <v>122</v>
      </c>
      <c r="E557" s="291"/>
      <c r="F557" s="291"/>
      <c r="G557" s="117" t="s">
        <v>283</v>
      </c>
      <c r="H557" s="113"/>
      <c r="I557" s="113"/>
      <c r="J557" s="86">
        <f>+J568+J569+J570+J571</f>
        <v>56780</v>
      </c>
    </row>
    <row r="558" spans="3:10">
      <c r="C558" s="97"/>
      <c r="D558" s="90"/>
      <c r="E558" s="79" t="s">
        <v>380</v>
      </c>
      <c r="F558" s="79" t="s">
        <v>218</v>
      </c>
      <c r="G558" s="79" t="s">
        <v>249</v>
      </c>
      <c r="H558" s="89">
        <v>0.15</v>
      </c>
      <c r="I558" s="82">
        <v>49030</v>
      </c>
      <c r="J558" s="82">
        <f>+I558*H558</f>
        <v>7354.5</v>
      </c>
    </row>
    <row r="559" spans="3:10">
      <c r="C559" s="97"/>
      <c r="D559" s="90"/>
      <c r="E559" s="74" t="s">
        <v>337</v>
      </c>
      <c r="F559" s="79" t="s">
        <v>218</v>
      </c>
      <c r="G559" s="79" t="s">
        <v>338</v>
      </c>
      <c r="H559" s="108">
        <v>3.8617480490281193E-2</v>
      </c>
      <c r="I559" s="82">
        <v>367381</v>
      </c>
      <c r="J559" s="82">
        <f t="shared" ref="J559:J565" si="61">+I559*H559</f>
        <v>14187.328599999995</v>
      </c>
    </row>
    <row r="560" spans="3:10">
      <c r="C560" s="97"/>
      <c r="D560" s="90"/>
      <c r="E560" s="79" t="s">
        <v>381</v>
      </c>
      <c r="F560" s="79" t="s">
        <v>218</v>
      </c>
      <c r="G560" s="79" t="s">
        <v>341</v>
      </c>
      <c r="H560" s="89">
        <v>0.01</v>
      </c>
      <c r="I560" s="82">
        <v>95000</v>
      </c>
      <c r="J560" s="82">
        <f t="shared" si="61"/>
        <v>950</v>
      </c>
    </row>
    <row r="561" spans="3:10">
      <c r="C561" s="97"/>
      <c r="D561" s="90"/>
      <c r="E561" s="79" t="s">
        <v>382</v>
      </c>
      <c r="F561" s="79" t="s">
        <v>218</v>
      </c>
      <c r="G561" s="79" t="s">
        <v>341</v>
      </c>
      <c r="H561" s="89">
        <v>0.05</v>
      </c>
      <c r="I561" s="82">
        <v>139400</v>
      </c>
      <c r="J561" s="82">
        <f t="shared" si="61"/>
        <v>6970</v>
      </c>
    </row>
    <row r="562" spans="3:10">
      <c r="C562" s="97"/>
      <c r="D562" s="90"/>
      <c r="E562" s="79" t="s">
        <v>383</v>
      </c>
      <c r="F562" s="79" t="s">
        <v>218</v>
      </c>
      <c r="G562" s="79" t="s">
        <v>123</v>
      </c>
      <c r="H562" s="89">
        <v>8.0825251922484492E-2</v>
      </c>
      <c r="I562" s="82">
        <v>10239.33</v>
      </c>
      <c r="J562" s="82">
        <f t="shared" si="61"/>
        <v>827.59642676745318</v>
      </c>
    </row>
    <row r="563" spans="3:10">
      <c r="C563" s="97"/>
      <c r="D563" s="90"/>
      <c r="E563" s="79" t="s">
        <v>384</v>
      </c>
      <c r="F563" s="79" t="s">
        <v>218</v>
      </c>
      <c r="G563" s="79" t="s">
        <v>123</v>
      </c>
      <c r="H563" s="89">
        <v>1.03</v>
      </c>
      <c r="I563" s="82">
        <v>12500</v>
      </c>
      <c r="J563" s="82">
        <f t="shared" si="61"/>
        <v>12875</v>
      </c>
    </row>
    <row r="564" spans="3:10">
      <c r="C564" s="97"/>
      <c r="D564" s="90"/>
      <c r="E564" s="79" t="s">
        <v>385</v>
      </c>
      <c r="F564" s="79" t="s">
        <v>218</v>
      </c>
      <c r="G564" s="79" t="s">
        <v>123</v>
      </c>
      <c r="H564" s="89">
        <v>0.1</v>
      </c>
      <c r="I564" s="82">
        <v>7500</v>
      </c>
      <c r="J564" s="82">
        <f t="shared" si="61"/>
        <v>750</v>
      </c>
    </row>
    <row r="565" spans="3:10">
      <c r="C565" s="97"/>
      <c r="D565" s="90"/>
      <c r="E565" s="79" t="s">
        <v>345</v>
      </c>
      <c r="F565" s="79" t="s">
        <v>218</v>
      </c>
      <c r="G565" s="79" t="s">
        <v>237</v>
      </c>
      <c r="H565" s="120">
        <v>2.5000000000000001E-3</v>
      </c>
      <c r="I565" s="82">
        <v>128520</v>
      </c>
      <c r="J565" s="82">
        <f t="shared" si="61"/>
        <v>321.3</v>
      </c>
    </row>
    <row r="566" spans="3:10">
      <c r="C566" s="97"/>
      <c r="D566" s="90"/>
      <c r="E566" s="98" t="s">
        <v>306</v>
      </c>
      <c r="F566" s="112" t="s">
        <v>218</v>
      </c>
      <c r="G566" s="112" t="s">
        <v>123</v>
      </c>
      <c r="H566" s="113">
        <v>8.1</v>
      </c>
      <c r="I566" s="115">
        <v>50</v>
      </c>
      <c r="J566" s="115">
        <f>+H566*I566</f>
        <v>405</v>
      </c>
    </row>
    <row r="567" spans="3:10">
      <c r="C567" s="97"/>
      <c r="D567" s="90"/>
      <c r="E567" s="79" t="s">
        <v>228</v>
      </c>
      <c r="F567" s="79" t="s">
        <v>218</v>
      </c>
      <c r="G567" s="79" t="s">
        <v>229</v>
      </c>
      <c r="H567" s="89">
        <v>5</v>
      </c>
      <c r="I567" s="82">
        <f>+J558</f>
        <v>7354.5</v>
      </c>
      <c r="J567" s="82">
        <f>+I567*H567%</f>
        <v>367.72500000000002</v>
      </c>
    </row>
    <row r="568" spans="3:10">
      <c r="C568" s="97"/>
      <c r="D568" s="90"/>
      <c r="E568" s="79"/>
      <c r="F568" s="79"/>
      <c r="G568" s="79"/>
      <c r="H568" s="92"/>
      <c r="I568" s="82"/>
      <c r="J568" s="82">
        <f>+SUM(J558:J567)</f>
        <v>45008.450026767452</v>
      </c>
    </row>
    <row r="569" spans="3:10">
      <c r="C569" s="97"/>
      <c r="D569" s="90"/>
      <c r="E569" s="79"/>
      <c r="F569" s="79"/>
      <c r="G569" s="79"/>
      <c r="H569" s="92" t="s">
        <v>230</v>
      </c>
      <c r="I569" s="103">
        <f t="shared" ref="I569:I571" si="62">I553</f>
        <v>0.21154088768290763</v>
      </c>
      <c r="J569" s="82">
        <f>+J568*I569</f>
        <v>9521.127471894175</v>
      </c>
    </row>
    <row r="570" spans="3:10">
      <c r="C570" s="97"/>
      <c r="D570" s="90"/>
      <c r="E570" s="79"/>
      <c r="F570" s="79"/>
      <c r="G570" s="79"/>
      <c r="H570" s="92" t="s">
        <v>231</v>
      </c>
      <c r="I570" s="103">
        <f t="shared" si="62"/>
        <v>0.01</v>
      </c>
      <c r="J570" s="82">
        <f>+J568*I570</f>
        <v>450.08450026767451</v>
      </c>
    </row>
    <row r="571" spans="3:10">
      <c r="C571" s="97"/>
      <c r="D571" s="90"/>
      <c r="E571" s="79"/>
      <c r="F571" s="79"/>
      <c r="G571" s="79"/>
      <c r="H571" s="92" t="s">
        <v>232</v>
      </c>
      <c r="I571" s="103">
        <f t="shared" si="62"/>
        <v>0.04</v>
      </c>
      <c r="J571" s="82">
        <f>+J568*I571</f>
        <v>1800.3380010706981</v>
      </c>
    </row>
    <row r="572" spans="3:10">
      <c r="C572" s="97"/>
      <c r="D572" s="90"/>
      <c r="E572" s="98"/>
      <c r="F572" s="112"/>
      <c r="G572" s="112"/>
      <c r="H572" s="113"/>
      <c r="I572" s="113"/>
      <c r="J572" s="113"/>
    </row>
    <row r="573" spans="3:10">
      <c r="C573" s="97"/>
      <c r="D573" s="291" t="s">
        <v>125</v>
      </c>
      <c r="E573" s="291"/>
      <c r="F573" s="291"/>
      <c r="G573" s="117" t="s">
        <v>41</v>
      </c>
      <c r="H573" s="113"/>
      <c r="I573" s="113"/>
      <c r="J573" s="86">
        <f>+J585+J586+J587+J588</f>
        <v>265047.99999999994</v>
      </c>
    </row>
    <row r="574" spans="3:10">
      <c r="C574" s="97"/>
      <c r="D574" s="90"/>
      <c r="E574" s="79" t="s">
        <v>380</v>
      </c>
      <c r="F574" s="79" t="s">
        <v>218</v>
      </c>
      <c r="G574" s="79" t="s">
        <v>249</v>
      </c>
      <c r="H574" s="89">
        <v>1.5</v>
      </c>
      <c r="I574" s="82">
        <v>49030</v>
      </c>
      <c r="J574" s="82">
        <f>+I574*H574</f>
        <v>73545</v>
      </c>
    </row>
    <row r="575" spans="3:10">
      <c r="C575" s="97"/>
      <c r="D575" s="90"/>
      <c r="E575" s="74" t="s">
        <v>337</v>
      </c>
      <c r="F575" s="79" t="s">
        <v>218</v>
      </c>
      <c r="G575" s="79" t="s">
        <v>338</v>
      </c>
      <c r="H575" s="108">
        <v>4.4785710747153526E-2</v>
      </c>
      <c r="I575" s="82">
        <v>367381</v>
      </c>
      <c r="J575" s="82">
        <f t="shared" ref="J575:J582" si="63">+I575*H575</f>
        <v>16453.419200000011</v>
      </c>
    </row>
    <row r="576" spans="3:10">
      <c r="C576" s="97"/>
      <c r="D576" s="90"/>
      <c r="E576" s="79" t="s">
        <v>381</v>
      </c>
      <c r="F576" s="79" t="s">
        <v>218</v>
      </c>
      <c r="G576" s="79" t="s">
        <v>341</v>
      </c>
      <c r="H576" s="89">
        <v>1.0002582487283886E-2</v>
      </c>
      <c r="I576" s="82">
        <f>+I560</f>
        <v>95000</v>
      </c>
      <c r="J576" s="82">
        <f t="shared" si="63"/>
        <v>950.24533629196924</v>
      </c>
    </row>
    <row r="577" spans="3:10">
      <c r="C577" s="97"/>
      <c r="D577" s="90"/>
      <c r="E577" s="79" t="s">
        <v>382</v>
      </c>
      <c r="F577" s="79" t="s">
        <v>218</v>
      </c>
      <c r="G577" s="79" t="s">
        <v>341</v>
      </c>
      <c r="H577" s="89">
        <v>0.05</v>
      </c>
      <c r="I577" s="82">
        <v>139400</v>
      </c>
      <c r="J577" s="82">
        <f t="shared" si="63"/>
        <v>6970</v>
      </c>
    </row>
    <row r="578" spans="3:10">
      <c r="C578" s="97"/>
      <c r="D578" s="90"/>
      <c r="E578" s="79" t="s">
        <v>360</v>
      </c>
      <c r="F578" s="79" t="s">
        <v>218</v>
      </c>
      <c r="G578" s="79" t="s">
        <v>53</v>
      </c>
      <c r="H578" s="89">
        <v>0.14000000000000001</v>
      </c>
      <c r="I578" s="82">
        <v>332357.21000000002</v>
      </c>
      <c r="J578" s="82">
        <f t="shared" si="63"/>
        <v>46530.00940000001</v>
      </c>
    </row>
    <row r="579" spans="3:10">
      <c r="C579" s="97"/>
      <c r="D579" s="90"/>
      <c r="E579" s="79" t="s">
        <v>386</v>
      </c>
      <c r="F579" s="79" t="s">
        <v>218</v>
      </c>
      <c r="G579" s="79" t="s">
        <v>72</v>
      </c>
      <c r="H579" s="89">
        <v>0.2</v>
      </c>
      <c r="I579" s="82">
        <v>280000</v>
      </c>
      <c r="J579" s="82">
        <f t="shared" si="63"/>
        <v>56000</v>
      </c>
    </row>
    <row r="580" spans="3:10">
      <c r="C580" s="97"/>
      <c r="D580" s="90"/>
      <c r="E580" s="79" t="s">
        <v>383</v>
      </c>
      <c r="F580" s="79" t="s">
        <v>218</v>
      </c>
      <c r="G580" s="79" t="s">
        <v>123</v>
      </c>
      <c r="H580" s="89">
        <v>0.08</v>
      </c>
      <c r="I580" s="82">
        <v>10239.33</v>
      </c>
      <c r="J580" s="82">
        <f t="shared" si="63"/>
        <v>819.14639999999997</v>
      </c>
    </row>
    <row r="581" spans="3:10">
      <c r="C581" s="97"/>
      <c r="D581" s="90"/>
      <c r="E581" s="79" t="s">
        <v>385</v>
      </c>
      <c r="F581" s="79" t="s">
        <v>218</v>
      </c>
      <c r="G581" s="79" t="s">
        <v>123</v>
      </c>
      <c r="H581" s="89">
        <v>0.1</v>
      </c>
      <c r="I581" s="82">
        <v>7500</v>
      </c>
      <c r="J581" s="82">
        <f t="shared" si="63"/>
        <v>750</v>
      </c>
    </row>
    <row r="582" spans="3:10">
      <c r="C582" s="97"/>
      <c r="D582" s="90"/>
      <c r="E582" s="79" t="s">
        <v>345</v>
      </c>
      <c r="F582" s="79" t="s">
        <v>218</v>
      </c>
      <c r="G582" s="79" t="s">
        <v>237</v>
      </c>
      <c r="H582" s="120">
        <v>2.5000000000000001E-3</v>
      </c>
      <c r="I582" s="82">
        <v>128520</v>
      </c>
      <c r="J582" s="82">
        <f t="shared" si="63"/>
        <v>321.3</v>
      </c>
    </row>
    <row r="583" spans="3:10">
      <c r="C583" s="97"/>
      <c r="D583" s="90"/>
      <c r="E583" s="98" t="s">
        <v>306</v>
      </c>
      <c r="F583" s="112" t="s">
        <v>218</v>
      </c>
      <c r="G583" s="112" t="s">
        <v>123</v>
      </c>
      <c r="H583" s="113">
        <v>8.1</v>
      </c>
      <c r="I583" s="115">
        <v>50</v>
      </c>
      <c r="J583" s="115">
        <f>+H583*I583</f>
        <v>405</v>
      </c>
    </row>
    <row r="584" spans="3:10">
      <c r="C584" s="97"/>
      <c r="D584" s="90"/>
      <c r="E584" s="79" t="s">
        <v>228</v>
      </c>
      <c r="F584" s="79" t="s">
        <v>218</v>
      </c>
      <c r="G584" s="79" t="s">
        <v>229</v>
      </c>
      <c r="H584" s="89">
        <v>10</v>
      </c>
      <c r="I584" s="82">
        <f>+J574</f>
        <v>73545</v>
      </c>
      <c r="J584" s="82">
        <f>+J574*H584%</f>
        <v>7354.5</v>
      </c>
    </row>
    <row r="585" spans="3:10">
      <c r="C585" s="97"/>
      <c r="D585" s="90"/>
      <c r="E585" s="79"/>
      <c r="F585" s="79"/>
      <c r="G585" s="79"/>
      <c r="H585" s="92"/>
      <c r="I585" s="82"/>
      <c r="J585" s="82">
        <f>+SUM(J574:J584)</f>
        <v>210098.62033629196</v>
      </c>
    </row>
    <row r="586" spans="3:10">
      <c r="C586" s="97"/>
      <c r="D586" s="90"/>
      <c r="E586" s="79"/>
      <c r="F586" s="79"/>
      <c r="G586" s="79"/>
      <c r="H586" s="92" t="s">
        <v>230</v>
      </c>
      <c r="I586" s="103">
        <f t="shared" ref="I586:I588" si="64">I569</f>
        <v>0.21154088768290763</v>
      </c>
      <c r="J586" s="82">
        <f>+J585*I586</f>
        <v>44444.44864689339</v>
      </c>
    </row>
    <row r="587" spans="3:10">
      <c r="C587" s="97"/>
      <c r="D587" s="90"/>
      <c r="E587" s="79"/>
      <c r="F587" s="79"/>
      <c r="G587" s="79"/>
      <c r="H587" s="92" t="s">
        <v>231</v>
      </c>
      <c r="I587" s="103">
        <f t="shared" si="64"/>
        <v>0.01</v>
      </c>
      <c r="J587" s="82">
        <f>+J585*I587</f>
        <v>2100.9862033629197</v>
      </c>
    </row>
    <row r="588" spans="3:10">
      <c r="C588" s="97"/>
      <c r="D588" s="90"/>
      <c r="E588" s="79"/>
      <c r="F588" s="79"/>
      <c r="G588" s="79"/>
      <c r="H588" s="92" t="s">
        <v>232</v>
      </c>
      <c r="I588" s="103">
        <f t="shared" si="64"/>
        <v>0.04</v>
      </c>
      <c r="J588" s="82">
        <f>+J585*I588</f>
        <v>8403.9448134516788</v>
      </c>
    </row>
    <row r="589" spans="3:10">
      <c r="C589" s="97"/>
      <c r="D589" s="90"/>
      <c r="E589" s="79"/>
      <c r="F589" s="79"/>
      <c r="G589" s="79"/>
      <c r="H589" s="89"/>
      <c r="I589" s="82"/>
      <c r="J589" s="82"/>
    </row>
    <row r="590" spans="3:10">
      <c r="C590" s="97"/>
      <c r="D590" s="284" t="s">
        <v>127</v>
      </c>
      <c r="E590" s="284"/>
      <c r="F590" s="284"/>
      <c r="G590" s="117" t="s">
        <v>41</v>
      </c>
      <c r="H590" s="113"/>
      <c r="I590" s="113"/>
      <c r="J590" s="86">
        <f>+J601+J602+J603+J604</f>
        <v>409999.99999999988</v>
      </c>
    </row>
    <row r="591" spans="3:10">
      <c r="C591" s="97"/>
      <c r="D591" s="90"/>
      <c r="E591" s="79" t="s">
        <v>380</v>
      </c>
      <c r="F591" s="79" t="s">
        <v>218</v>
      </c>
      <c r="G591" s="79" t="s">
        <v>249</v>
      </c>
      <c r="H591" s="89">
        <v>1.5</v>
      </c>
      <c r="I591" s="82">
        <v>49030</v>
      </c>
      <c r="J591" s="82">
        <f>+I591*H591</f>
        <v>73545</v>
      </c>
    </row>
    <row r="592" spans="3:10">
      <c r="C592" s="97"/>
      <c r="D592" s="90"/>
      <c r="E592" s="74" t="s">
        <v>337</v>
      </c>
      <c r="F592" s="79" t="s">
        <v>218</v>
      </c>
      <c r="G592" s="79" t="s">
        <v>338</v>
      </c>
      <c r="H592" s="108">
        <v>0.17311096266038767</v>
      </c>
      <c r="I592" s="82">
        <v>367381</v>
      </c>
      <c r="J592" s="82">
        <f t="shared" ref="J592:J598" si="65">+I592*H592</f>
        <v>63597.678573135883</v>
      </c>
    </row>
    <row r="593" spans="3:10">
      <c r="C593" s="97"/>
      <c r="D593" s="90"/>
      <c r="E593" s="79" t="s">
        <v>381</v>
      </c>
      <c r="F593" s="79" t="s">
        <v>218</v>
      </c>
      <c r="G593" s="79" t="s">
        <v>341</v>
      </c>
      <c r="H593" s="89">
        <v>0.02</v>
      </c>
      <c r="I593" s="82">
        <v>95000</v>
      </c>
      <c r="J593" s="82">
        <f t="shared" si="65"/>
        <v>1900</v>
      </c>
    </row>
    <row r="594" spans="3:10">
      <c r="C594" s="97"/>
      <c r="D594" s="90"/>
      <c r="E594" s="79" t="s">
        <v>382</v>
      </c>
      <c r="F594" s="79" t="s">
        <v>218</v>
      </c>
      <c r="G594" s="79" t="s">
        <v>341</v>
      </c>
      <c r="H594" s="89">
        <v>0.05</v>
      </c>
      <c r="I594" s="82">
        <v>139400</v>
      </c>
      <c r="J594" s="82">
        <f t="shared" si="65"/>
        <v>6970</v>
      </c>
    </row>
    <row r="595" spans="3:10">
      <c r="C595" s="97"/>
      <c r="D595" s="90"/>
      <c r="E595" s="79" t="s">
        <v>383</v>
      </c>
      <c r="F595" s="79" t="s">
        <v>218</v>
      </c>
      <c r="G595" s="79" t="s">
        <v>123</v>
      </c>
      <c r="H595" s="89">
        <v>0.08</v>
      </c>
      <c r="I595" s="82">
        <v>10239.33</v>
      </c>
      <c r="J595" s="82">
        <f t="shared" si="65"/>
        <v>819.14639999999997</v>
      </c>
    </row>
    <row r="596" spans="3:10">
      <c r="C596" s="97"/>
      <c r="D596" s="90"/>
      <c r="E596" s="79" t="s">
        <v>387</v>
      </c>
      <c r="F596" s="79" t="s">
        <v>218</v>
      </c>
      <c r="G596" s="79" t="s">
        <v>123</v>
      </c>
      <c r="H596" s="89">
        <v>78.5</v>
      </c>
      <c r="I596" s="82">
        <v>2204</v>
      </c>
      <c r="J596" s="82">
        <f t="shared" si="65"/>
        <v>173014</v>
      </c>
    </row>
    <row r="597" spans="3:10">
      <c r="C597" s="97"/>
      <c r="D597" s="90"/>
      <c r="E597" s="79" t="s">
        <v>385</v>
      </c>
      <c r="F597" s="79" t="s">
        <v>218</v>
      </c>
      <c r="G597" s="79" t="s">
        <v>123</v>
      </c>
      <c r="H597" s="89">
        <v>0.1</v>
      </c>
      <c r="I597" s="82">
        <v>7500</v>
      </c>
      <c r="J597" s="82">
        <f t="shared" si="65"/>
        <v>750</v>
      </c>
    </row>
    <row r="598" spans="3:10">
      <c r="C598" s="97"/>
      <c r="D598" s="90"/>
      <c r="E598" s="79" t="s">
        <v>345</v>
      </c>
      <c r="F598" s="79" t="s">
        <v>218</v>
      </c>
      <c r="G598" s="79" t="s">
        <v>237</v>
      </c>
      <c r="H598" s="120">
        <v>2.5000000000000001E-3</v>
      </c>
      <c r="I598" s="82">
        <v>128520</v>
      </c>
      <c r="J598" s="82">
        <f t="shared" si="65"/>
        <v>321.3</v>
      </c>
    </row>
    <row r="599" spans="3:10">
      <c r="C599" s="97"/>
      <c r="D599" s="90"/>
      <c r="E599" s="98" t="s">
        <v>306</v>
      </c>
      <c r="F599" s="112" t="s">
        <v>218</v>
      </c>
      <c r="G599" s="112" t="s">
        <v>123</v>
      </c>
      <c r="H599" s="113">
        <v>8.1</v>
      </c>
      <c r="I599" s="115">
        <v>50</v>
      </c>
      <c r="J599" s="115">
        <f>+H599*I599</f>
        <v>405</v>
      </c>
    </row>
    <row r="600" spans="3:10">
      <c r="C600" s="97"/>
      <c r="D600" s="90"/>
      <c r="E600" s="79" t="s">
        <v>228</v>
      </c>
      <c r="F600" s="79" t="s">
        <v>218</v>
      </c>
      <c r="G600" s="79" t="s">
        <v>229</v>
      </c>
      <c r="H600" s="89">
        <v>5</v>
      </c>
      <c r="I600" s="82">
        <f>+J591</f>
        <v>73545</v>
      </c>
      <c r="J600" s="82">
        <f>+I600*H600%</f>
        <v>3677.25</v>
      </c>
    </row>
    <row r="601" spans="3:10">
      <c r="C601" s="97"/>
      <c r="D601" s="90"/>
      <c r="E601" s="79"/>
      <c r="F601" s="79"/>
      <c r="G601" s="79"/>
      <c r="H601" s="92"/>
      <c r="I601" s="82"/>
      <c r="J601" s="82">
        <f>+SUM(J591:J600)</f>
        <v>324999.37497313583</v>
      </c>
    </row>
    <row r="602" spans="3:10">
      <c r="C602" s="97"/>
      <c r="D602" s="90"/>
      <c r="E602" s="79"/>
      <c r="F602" s="79"/>
      <c r="G602" s="79"/>
      <c r="H602" s="92" t="s">
        <v>230</v>
      </c>
      <c r="I602" s="103">
        <f t="shared" ref="I602:I604" si="66">I586</f>
        <v>0.21154088768290763</v>
      </c>
      <c r="J602" s="82">
        <f>+J601*I602</f>
        <v>68750.656278207302</v>
      </c>
    </row>
    <row r="603" spans="3:10">
      <c r="C603" s="97"/>
      <c r="D603" s="90"/>
      <c r="E603" s="79"/>
      <c r="F603" s="79"/>
      <c r="G603" s="79"/>
      <c r="H603" s="92" t="s">
        <v>231</v>
      </c>
      <c r="I603" s="103">
        <f t="shared" si="66"/>
        <v>0.01</v>
      </c>
      <c r="J603" s="82">
        <f>+J601*I603</f>
        <v>3249.9937497313585</v>
      </c>
    </row>
    <row r="604" spans="3:10">
      <c r="C604" s="97"/>
      <c r="D604" s="90"/>
      <c r="E604" s="79"/>
      <c r="F604" s="79"/>
      <c r="G604" s="79"/>
      <c r="H604" s="92" t="s">
        <v>232</v>
      </c>
      <c r="I604" s="103">
        <f t="shared" si="66"/>
        <v>0.04</v>
      </c>
      <c r="J604" s="82">
        <f>+J601*I604</f>
        <v>12999.974998925434</v>
      </c>
    </row>
    <row r="605" spans="3:10">
      <c r="C605" s="97"/>
      <c r="D605" s="90"/>
      <c r="E605" s="79"/>
      <c r="F605" s="79"/>
      <c r="G605" s="79"/>
      <c r="H605" s="89"/>
      <c r="I605" s="82"/>
      <c r="J605" s="82"/>
    </row>
    <row r="606" spans="3:10">
      <c r="C606" s="97"/>
      <c r="D606" s="291" t="s">
        <v>129</v>
      </c>
      <c r="E606" s="291"/>
      <c r="F606" s="291"/>
      <c r="G606" s="117" t="s">
        <v>41</v>
      </c>
      <c r="H606" s="113"/>
      <c r="I606" s="113"/>
      <c r="J606" s="86">
        <f>+J608+J609+J610+J611</f>
        <v>656000</v>
      </c>
    </row>
    <row r="607" spans="3:10" ht="13.9" customHeight="1">
      <c r="C607" s="97"/>
      <c r="D607" s="119"/>
      <c r="E607" s="121" t="s">
        <v>388</v>
      </c>
      <c r="F607" s="119" t="s">
        <v>218</v>
      </c>
      <c r="G607" s="117" t="s">
        <v>72</v>
      </c>
      <c r="H607" s="113">
        <v>1</v>
      </c>
      <c r="I607" s="115">
        <v>519998.99995701743</v>
      </c>
      <c r="J607" s="115">
        <f>+H607*I607</f>
        <v>519998.99995701743</v>
      </c>
    </row>
    <row r="608" spans="3:10">
      <c r="C608" s="97"/>
      <c r="D608" s="119"/>
      <c r="E608" s="121"/>
      <c r="F608" s="119"/>
      <c r="G608" s="117"/>
      <c r="H608" s="92"/>
      <c r="I608" s="115"/>
      <c r="J608" s="115">
        <f>+J607</f>
        <v>519998.99995701743</v>
      </c>
    </row>
    <row r="609" spans="3:10">
      <c r="C609" s="97"/>
      <c r="D609" s="119"/>
      <c r="E609" s="121"/>
      <c r="F609" s="119"/>
      <c r="G609" s="117"/>
      <c r="H609" s="92" t="s">
        <v>230</v>
      </c>
      <c r="I609" s="118">
        <f t="shared" ref="I609:I611" si="67">I602</f>
        <v>0.21154088768290763</v>
      </c>
      <c r="J609" s="115">
        <f>+J608*I609</f>
        <v>110001.05004513171</v>
      </c>
    </row>
    <row r="610" spans="3:10">
      <c r="C610" s="97"/>
      <c r="D610" s="119"/>
      <c r="E610" s="121"/>
      <c r="F610" s="119"/>
      <c r="G610" s="117"/>
      <c r="H610" s="92" t="s">
        <v>231</v>
      </c>
      <c r="I610" s="118">
        <f t="shared" si="67"/>
        <v>0.01</v>
      </c>
      <c r="J610" s="115">
        <f>+J608*I610</f>
        <v>5199.9899995701744</v>
      </c>
    </row>
    <row r="611" spans="3:10">
      <c r="C611" s="97"/>
      <c r="D611" s="119"/>
      <c r="E611" s="121"/>
      <c r="F611" s="119"/>
      <c r="G611" s="117"/>
      <c r="H611" s="92" t="s">
        <v>232</v>
      </c>
      <c r="I611" s="118">
        <f t="shared" si="67"/>
        <v>0.04</v>
      </c>
      <c r="J611" s="115">
        <f>+J608*I611</f>
        <v>20799.959998280698</v>
      </c>
    </row>
    <row r="612" spans="3:10">
      <c r="C612" s="83"/>
      <c r="D612" s="283" t="s">
        <v>389</v>
      </c>
      <c r="E612" s="283"/>
      <c r="F612" s="283"/>
      <c r="G612" s="283"/>
      <c r="H612" s="283"/>
      <c r="I612" s="283"/>
      <c r="J612" s="283"/>
    </row>
    <row r="613" spans="3:10">
      <c r="C613" s="97"/>
      <c r="D613" s="119"/>
      <c r="E613" s="121"/>
      <c r="F613" s="119"/>
      <c r="G613" s="117"/>
      <c r="H613" s="92"/>
      <c r="I613" s="118"/>
      <c r="J613" s="115"/>
    </row>
    <row r="614" spans="3:10" ht="38.450000000000003" customHeight="1">
      <c r="C614" s="97"/>
      <c r="D614" s="291" t="s">
        <v>133</v>
      </c>
      <c r="E614" s="291"/>
      <c r="F614" s="291"/>
      <c r="G614" s="117" t="s">
        <v>46</v>
      </c>
      <c r="H614" s="113"/>
      <c r="I614" s="113"/>
      <c r="J614" s="86">
        <f>+J619+J620+J621+J622</f>
        <v>973424</v>
      </c>
    </row>
    <row r="615" spans="3:10" ht="52.5">
      <c r="C615" s="97"/>
      <c r="D615" s="119"/>
      <c r="E615" s="121" t="s">
        <v>133</v>
      </c>
      <c r="F615" s="119" t="s">
        <v>218</v>
      </c>
      <c r="G615" s="117" t="s">
        <v>46</v>
      </c>
      <c r="H615" s="113">
        <v>1</v>
      </c>
      <c r="I615" s="115">
        <v>750000</v>
      </c>
      <c r="J615" s="115">
        <f>+H615*I615</f>
        <v>750000</v>
      </c>
    </row>
    <row r="616" spans="3:10">
      <c r="C616" s="97"/>
      <c r="D616" s="90">
        <v>50033</v>
      </c>
      <c r="E616" s="98" t="s">
        <v>372</v>
      </c>
      <c r="F616" s="112" t="s">
        <v>218</v>
      </c>
      <c r="G616" s="112" t="s">
        <v>226</v>
      </c>
      <c r="H616" s="113">
        <v>0.49999348017333539</v>
      </c>
      <c r="I616" s="113">
        <v>40400.720000000001</v>
      </c>
      <c r="J616" s="113">
        <f t="shared" ref="J616" si="68">+H616*I616</f>
        <v>20200.096594308474</v>
      </c>
    </row>
    <row r="617" spans="3:10">
      <c r="C617" s="97"/>
      <c r="D617" s="119"/>
      <c r="E617" s="98" t="s">
        <v>306</v>
      </c>
      <c r="F617" s="112" t="s">
        <v>218</v>
      </c>
      <c r="G617" s="112" t="s">
        <v>123</v>
      </c>
      <c r="H617" s="113">
        <v>8.1</v>
      </c>
      <c r="I617" s="115">
        <v>50</v>
      </c>
      <c r="J617" s="115">
        <f>+H617*I617</f>
        <v>405</v>
      </c>
    </row>
    <row r="618" spans="3:10">
      <c r="C618" s="97"/>
      <c r="D618" s="119"/>
      <c r="E618" s="79" t="s">
        <v>228</v>
      </c>
      <c r="F618" s="79" t="s">
        <v>218</v>
      </c>
      <c r="G618" s="79" t="s">
        <v>229</v>
      </c>
      <c r="H618" s="89">
        <v>5</v>
      </c>
      <c r="I618" s="82">
        <f>+J616</f>
        <v>20200.096594308474</v>
      </c>
      <c r="J618" s="82">
        <f>+I618*H618%</f>
        <v>1010.0048297154237</v>
      </c>
    </row>
    <row r="619" spans="3:10">
      <c r="C619" s="97"/>
      <c r="D619" s="119"/>
      <c r="E619" s="121"/>
      <c r="F619" s="119"/>
      <c r="G619" s="117"/>
      <c r="H619" s="92"/>
      <c r="I619" s="118"/>
      <c r="J619" s="115">
        <f>SUM(J615:J618)</f>
        <v>771615.10142402397</v>
      </c>
    </row>
    <row r="620" spans="3:10">
      <c r="C620" s="97"/>
      <c r="D620" s="119"/>
      <c r="E620" s="121"/>
      <c r="F620" s="119"/>
      <c r="G620" s="117"/>
      <c r="H620" s="92" t="s">
        <v>230</v>
      </c>
      <c r="I620" s="118">
        <f>I609</f>
        <v>0.21154088768290763</v>
      </c>
      <c r="J620" s="115">
        <f>+J619*I620</f>
        <v>163228.14350477484</v>
      </c>
    </row>
    <row r="621" spans="3:10">
      <c r="C621" s="97"/>
      <c r="D621" s="119"/>
      <c r="E621" s="121"/>
      <c r="F621" s="119"/>
      <c r="G621" s="117"/>
      <c r="H621" s="92" t="s">
        <v>231</v>
      </c>
      <c r="I621" s="118">
        <f>I610</f>
        <v>0.01</v>
      </c>
      <c r="J621" s="115">
        <f>+J619*I621</f>
        <v>7716.1510142402403</v>
      </c>
    </row>
    <row r="622" spans="3:10">
      <c r="C622" s="97"/>
      <c r="D622" s="119"/>
      <c r="E622" s="121"/>
      <c r="F622" s="119"/>
      <c r="G622" s="117"/>
      <c r="H622" s="92" t="s">
        <v>232</v>
      </c>
      <c r="I622" s="118">
        <f>I611</f>
        <v>0.04</v>
      </c>
      <c r="J622" s="115">
        <f>+J619*I622</f>
        <v>30864.604056960961</v>
      </c>
    </row>
    <row r="623" spans="3:10">
      <c r="C623" s="97"/>
      <c r="D623" s="119"/>
      <c r="E623" s="121"/>
      <c r="F623" s="119"/>
      <c r="G623" s="117"/>
      <c r="H623" s="92"/>
      <c r="I623" s="118"/>
      <c r="J623" s="115"/>
    </row>
    <row r="624" spans="3:10" ht="43.9" customHeight="1">
      <c r="C624" s="97"/>
      <c r="D624" s="291" t="s">
        <v>135</v>
      </c>
      <c r="E624" s="291"/>
      <c r="F624" s="291"/>
      <c r="G624" s="117" t="s">
        <v>46</v>
      </c>
      <c r="H624" s="113"/>
      <c r="I624" s="113"/>
      <c r="J624" s="86">
        <f>+J629+J630+J631+J632</f>
        <v>1628194</v>
      </c>
    </row>
    <row r="625" spans="3:10" ht="51.6" customHeight="1">
      <c r="C625" s="97"/>
      <c r="D625" s="119"/>
      <c r="E625" s="121" t="s">
        <v>135</v>
      </c>
      <c r="F625" s="119" t="s">
        <v>218</v>
      </c>
      <c r="G625" s="117" t="s">
        <v>46</v>
      </c>
      <c r="H625" s="113">
        <v>1</v>
      </c>
      <c r="I625" s="115">
        <v>1205000</v>
      </c>
      <c r="J625" s="115">
        <f>+H625*I625</f>
        <v>1205000</v>
      </c>
    </row>
    <row r="626" spans="3:10">
      <c r="C626" s="97"/>
      <c r="D626" s="90">
        <v>50033</v>
      </c>
      <c r="E626" s="98" t="s">
        <v>372</v>
      </c>
      <c r="F626" s="112" t="s">
        <v>218</v>
      </c>
      <c r="G626" s="112" t="s">
        <v>226</v>
      </c>
      <c r="H626" s="113">
        <v>2.0011218860909032</v>
      </c>
      <c r="I626" s="113">
        <v>40400.720000000001</v>
      </c>
      <c r="J626" s="113">
        <f t="shared" ref="J626" si="69">+H626*I626</f>
        <v>80846.765005830472</v>
      </c>
    </row>
    <row r="627" spans="3:10">
      <c r="C627" s="97"/>
      <c r="D627" s="119"/>
      <c r="E627" s="98" t="s">
        <v>306</v>
      </c>
      <c r="F627" s="112" t="s">
        <v>218</v>
      </c>
      <c r="G627" s="112" t="s">
        <v>123</v>
      </c>
      <c r="H627" s="113">
        <v>15</v>
      </c>
      <c r="I627" s="115">
        <v>50</v>
      </c>
      <c r="J627" s="115">
        <f>+H627*I627</f>
        <v>750</v>
      </c>
    </row>
    <row r="628" spans="3:10" ht="20.45" customHeight="1">
      <c r="C628" s="97"/>
      <c r="D628" s="119"/>
      <c r="E628" s="79" t="s">
        <v>228</v>
      </c>
      <c r="F628" s="79" t="s">
        <v>218</v>
      </c>
      <c r="G628" s="79" t="s">
        <v>229</v>
      </c>
      <c r="H628" s="89">
        <v>5</v>
      </c>
      <c r="I628" s="82">
        <f>+J626</f>
        <v>80846.765005830472</v>
      </c>
      <c r="J628" s="82">
        <f>+I628*H628%</f>
        <v>4042.3382502915238</v>
      </c>
    </row>
    <row r="629" spans="3:10" ht="21.6" customHeight="1">
      <c r="C629" s="97"/>
      <c r="D629" s="119"/>
      <c r="E629" s="121"/>
      <c r="F629" s="119"/>
      <c r="G629" s="117"/>
      <c r="H629" s="92"/>
      <c r="I629" s="118"/>
      <c r="J629" s="115">
        <f>SUM(J625:J628)</f>
        <v>1290639.103256122</v>
      </c>
    </row>
    <row r="630" spans="3:10">
      <c r="C630" s="97"/>
      <c r="D630" s="119"/>
      <c r="E630" s="121"/>
      <c r="F630" s="119"/>
      <c r="G630" s="117"/>
      <c r="H630" s="92" t="s">
        <v>230</v>
      </c>
      <c r="I630" s="118">
        <f>I620</f>
        <v>0.21154088768290763</v>
      </c>
      <c r="J630" s="115">
        <f>+J629*I630</f>
        <v>273022.94158107194</v>
      </c>
    </row>
    <row r="631" spans="3:10">
      <c r="C631" s="97"/>
      <c r="D631" s="119"/>
      <c r="E631" s="121"/>
      <c r="F631" s="119"/>
      <c r="G631" s="117"/>
      <c r="H631" s="92" t="s">
        <v>231</v>
      </c>
      <c r="I631" s="118">
        <f>I621</f>
        <v>0.01</v>
      </c>
      <c r="J631" s="115">
        <f>+J629*I631</f>
        <v>12906.39103256122</v>
      </c>
    </row>
    <row r="632" spans="3:10">
      <c r="C632" s="97"/>
      <c r="D632" s="119"/>
      <c r="E632" s="121"/>
      <c r="F632" s="119"/>
      <c r="G632" s="117"/>
      <c r="H632" s="92" t="s">
        <v>232</v>
      </c>
      <c r="I632" s="118">
        <f>I622</f>
        <v>0.04</v>
      </c>
      <c r="J632" s="115">
        <f>+J629*I632</f>
        <v>51625.564130244878</v>
      </c>
    </row>
    <row r="633" spans="3:10">
      <c r="C633" s="97"/>
      <c r="D633" s="119"/>
      <c r="E633" s="121"/>
      <c r="F633" s="119"/>
      <c r="G633" s="117"/>
      <c r="H633" s="92"/>
      <c r="I633" s="118"/>
      <c r="J633" s="115"/>
    </row>
    <row r="634" spans="3:10">
      <c r="C634" s="83"/>
      <c r="D634" s="283" t="s">
        <v>390</v>
      </c>
      <c r="E634" s="283"/>
      <c r="F634" s="283"/>
      <c r="G634" s="283"/>
      <c r="H634" s="283"/>
      <c r="I634" s="283"/>
      <c r="J634" s="283"/>
    </row>
    <row r="635" spans="3:10" ht="13.9" customHeight="1">
      <c r="C635" s="94"/>
      <c r="D635" s="282" t="s">
        <v>391</v>
      </c>
      <c r="E635" s="282"/>
      <c r="F635" s="282"/>
      <c r="G635" s="95" t="s">
        <v>26</v>
      </c>
      <c r="H635"/>
      <c r="I635" s="102"/>
      <c r="J635" s="86">
        <f>+J642+J643+J644+J645</f>
        <v>20876.000000000004</v>
      </c>
    </row>
    <row r="636" spans="3:10">
      <c r="C636" s="281"/>
      <c r="D636" s="281"/>
      <c r="E636" s="79" t="s">
        <v>392</v>
      </c>
      <c r="F636" s="79" t="s">
        <v>218</v>
      </c>
      <c r="G636" s="79" t="s">
        <v>19</v>
      </c>
      <c r="H636" s="89">
        <v>0.14599999999999999</v>
      </c>
      <c r="I636" s="82">
        <v>22500</v>
      </c>
      <c r="J636" s="82">
        <f>+I636*H636</f>
        <v>3285</v>
      </c>
    </row>
    <row r="637" spans="3:10">
      <c r="C637" s="281"/>
      <c r="D637" s="281"/>
      <c r="E637" s="79" t="s">
        <v>393</v>
      </c>
      <c r="F637" s="79" t="s">
        <v>218</v>
      </c>
      <c r="G637" s="79" t="s">
        <v>123</v>
      </c>
      <c r="H637" s="89">
        <v>0.39998484646312266</v>
      </c>
      <c r="I637" s="82">
        <v>6800</v>
      </c>
      <c r="J637" s="82">
        <f>+I637*H637</f>
        <v>2719.8969559492339</v>
      </c>
    </row>
    <row r="638" spans="3:10">
      <c r="C638" s="281"/>
      <c r="D638" s="281"/>
      <c r="E638" s="79" t="s">
        <v>394</v>
      </c>
      <c r="F638" s="79" t="s">
        <v>218</v>
      </c>
      <c r="G638" s="79" t="s">
        <v>123</v>
      </c>
      <c r="H638" s="89">
        <v>1.07</v>
      </c>
      <c r="I638" s="82">
        <v>4540</v>
      </c>
      <c r="J638" s="82">
        <f>+I638*H638</f>
        <v>4857.8</v>
      </c>
    </row>
    <row r="639" spans="3:10">
      <c r="C639" s="281"/>
      <c r="D639" s="281"/>
      <c r="E639" s="79" t="s">
        <v>248</v>
      </c>
      <c r="F639" s="79" t="s">
        <v>218</v>
      </c>
      <c r="G639" s="79" t="s">
        <v>249</v>
      </c>
      <c r="H639" s="89">
        <v>0.2</v>
      </c>
      <c r="I639" s="82">
        <v>25742</v>
      </c>
      <c r="J639" s="82">
        <f>+I639*H639</f>
        <v>5148.4000000000005</v>
      </c>
    </row>
    <row r="640" spans="3:10">
      <c r="C640" s="281"/>
      <c r="D640" s="281"/>
      <c r="E640" s="79" t="s">
        <v>227</v>
      </c>
      <c r="F640" s="79" t="s">
        <v>218</v>
      </c>
      <c r="G640" s="79" t="s">
        <v>123</v>
      </c>
      <c r="H640" s="89">
        <v>5.59</v>
      </c>
      <c r="I640" s="82">
        <v>50</v>
      </c>
      <c r="J640" s="82">
        <f>+I640*H640</f>
        <v>279.5</v>
      </c>
    </row>
    <row r="641" spans="3:10">
      <c r="C641" s="281"/>
      <c r="D641" s="281"/>
      <c r="E641" s="79" t="s">
        <v>228</v>
      </c>
      <c r="F641" s="79" t="s">
        <v>218</v>
      </c>
      <c r="G641" s="79" t="s">
        <v>229</v>
      </c>
      <c r="H641" s="89">
        <v>5</v>
      </c>
      <c r="I641" s="82">
        <v>5148.3999999999996</v>
      </c>
      <c r="J641" s="82">
        <f>+I641*H641%</f>
        <v>257.42</v>
      </c>
    </row>
    <row r="642" spans="3:10">
      <c r="C642" s="81"/>
      <c r="D642" s="81"/>
      <c r="E642" s="79"/>
      <c r="F642" s="79"/>
      <c r="G642" s="79"/>
      <c r="H642" s="92"/>
      <c r="I642" s="82"/>
      <c r="J642" s="82">
        <f>+SUM(J636:J641)</f>
        <v>16548.016955949235</v>
      </c>
    </row>
    <row r="643" spans="3:10">
      <c r="C643" s="81"/>
      <c r="D643" s="81"/>
      <c r="E643" s="79"/>
      <c r="F643" s="79"/>
      <c r="G643" s="79"/>
      <c r="H643" s="92" t="s">
        <v>230</v>
      </c>
      <c r="I643" s="103">
        <f>I609</f>
        <v>0.21154088768290763</v>
      </c>
      <c r="J643" s="82">
        <f>+J642*I643</f>
        <v>3500.5821962533082</v>
      </c>
    </row>
    <row r="644" spans="3:10">
      <c r="C644" s="81"/>
      <c r="D644" s="81"/>
      <c r="E644" s="79"/>
      <c r="F644" s="79"/>
      <c r="G644" s="79"/>
      <c r="H644" s="92" t="s">
        <v>231</v>
      </c>
      <c r="I644" s="103">
        <f>I610</f>
        <v>0.01</v>
      </c>
      <c r="J644" s="82">
        <f>+J642*I644</f>
        <v>165.48016955949237</v>
      </c>
    </row>
    <row r="645" spans="3:10">
      <c r="C645" s="81"/>
      <c r="D645" s="81"/>
      <c r="E645" s="79"/>
      <c r="F645" s="79"/>
      <c r="G645" s="79"/>
      <c r="H645" s="92" t="s">
        <v>232</v>
      </c>
      <c r="I645" s="103">
        <f>I611</f>
        <v>0.04</v>
      </c>
      <c r="J645" s="82">
        <f>+J642*I645</f>
        <v>661.92067823796947</v>
      </c>
    </row>
    <row r="646" spans="3:10">
      <c r="C646" s="94"/>
      <c r="D646" s="282" t="s">
        <v>395</v>
      </c>
      <c r="E646" s="282"/>
      <c r="F646" s="282"/>
      <c r="G646" s="95" t="s">
        <v>19</v>
      </c>
      <c r="H646"/>
      <c r="I646" s="114"/>
      <c r="J646" s="86">
        <f>+J651+J652+J653+J654</f>
        <v>94616</v>
      </c>
    </row>
    <row r="647" spans="3:10">
      <c r="C647" s="281"/>
      <c r="D647" s="281"/>
      <c r="E647" s="79" t="s">
        <v>396</v>
      </c>
      <c r="F647" s="79" t="s">
        <v>218</v>
      </c>
      <c r="G647" s="79" t="s">
        <v>19</v>
      </c>
      <c r="H647" s="89">
        <v>1</v>
      </c>
      <c r="I647" s="82">
        <v>39677.886400000003</v>
      </c>
      <c r="J647" s="82">
        <f>+I647*H647</f>
        <v>39677.886400000003</v>
      </c>
    </row>
    <row r="648" spans="3:10">
      <c r="C648" s="281"/>
      <c r="D648" s="281"/>
      <c r="E648" s="79" t="s">
        <v>397</v>
      </c>
      <c r="F648" s="79" t="s">
        <v>218</v>
      </c>
      <c r="G648" s="79" t="s">
        <v>123</v>
      </c>
      <c r="H648" s="89">
        <v>3.5001500292450958</v>
      </c>
      <c r="I648" s="82">
        <v>2290</v>
      </c>
      <c r="J648" s="82">
        <f>+I648*H648</f>
        <v>8015.343566971269</v>
      </c>
    </row>
    <row r="649" spans="3:10">
      <c r="C649" s="281"/>
      <c r="D649" s="281"/>
      <c r="E649" s="79" t="s">
        <v>248</v>
      </c>
      <c r="F649" s="79" t="s">
        <v>247</v>
      </c>
      <c r="G649" s="79" t="s">
        <v>249</v>
      </c>
      <c r="H649" s="89">
        <v>1.04</v>
      </c>
      <c r="I649" s="82">
        <v>25742</v>
      </c>
      <c r="J649" s="82">
        <f>+I649*H649</f>
        <v>26771.68</v>
      </c>
    </row>
    <row r="650" spans="3:10">
      <c r="C650" s="281"/>
      <c r="D650" s="281"/>
      <c r="E650" s="79" t="s">
        <v>228</v>
      </c>
      <c r="F650" s="79" t="s">
        <v>218</v>
      </c>
      <c r="G650" s="79" t="s">
        <v>229</v>
      </c>
      <c r="H650" s="89">
        <v>2</v>
      </c>
      <c r="I650" s="82">
        <v>26771.68</v>
      </c>
      <c r="J650" s="82">
        <f>+I650*H650%</f>
        <v>535.43360000000007</v>
      </c>
    </row>
    <row r="651" spans="3:10">
      <c r="C651" s="81"/>
      <c r="D651" s="81"/>
      <c r="E651" s="79"/>
      <c r="F651" s="79"/>
      <c r="G651" s="79"/>
      <c r="H651" s="92"/>
      <c r="I651" s="82"/>
      <c r="J651" s="82">
        <f>+SUM(J647:J650)</f>
        <v>75000.343566971278</v>
      </c>
    </row>
    <row r="652" spans="3:10">
      <c r="C652" s="81"/>
      <c r="D652" s="81"/>
      <c r="E652" s="79"/>
      <c r="F652" s="79"/>
      <c r="G652" s="79"/>
      <c r="H652" s="92" t="s">
        <v>230</v>
      </c>
      <c r="I652" s="103">
        <f t="shared" ref="I652:I654" si="70">I643</f>
        <v>0.21154088768290763</v>
      </c>
      <c r="J652" s="82">
        <f>+J651*I652</f>
        <v>15865.639254680154</v>
      </c>
    </row>
    <row r="653" spans="3:10">
      <c r="C653" s="81"/>
      <c r="D653" s="81"/>
      <c r="E653" s="79"/>
      <c r="F653" s="79"/>
      <c r="G653" s="79"/>
      <c r="H653" s="92" t="s">
        <v>231</v>
      </c>
      <c r="I653" s="103">
        <f t="shared" si="70"/>
        <v>0.01</v>
      </c>
      <c r="J653" s="82">
        <f>+J651*I653</f>
        <v>750.00343566971276</v>
      </c>
    </row>
    <row r="654" spans="3:10">
      <c r="C654" s="81"/>
      <c r="D654" s="81"/>
      <c r="E654" s="79"/>
      <c r="F654" s="79"/>
      <c r="G654" s="79"/>
      <c r="H654" s="92" t="s">
        <v>232</v>
      </c>
      <c r="I654" s="103">
        <f t="shared" si="70"/>
        <v>0.04</v>
      </c>
      <c r="J654" s="82">
        <f>+J651*I654</f>
        <v>3000.013742678851</v>
      </c>
    </row>
    <row r="655" spans="3:10">
      <c r="C655" s="94"/>
      <c r="D655" s="282" t="s">
        <v>144</v>
      </c>
      <c r="E655" s="282"/>
      <c r="F655" s="282"/>
      <c r="G655" s="95" t="s">
        <v>19</v>
      </c>
      <c r="H655"/>
      <c r="I655" s="114"/>
      <c r="J655" s="86">
        <f>+SUM(J656:J660)</f>
        <v>25753</v>
      </c>
    </row>
    <row r="656" spans="3:10" ht="21">
      <c r="C656" s="281"/>
      <c r="D656" s="281"/>
      <c r="E656" s="79" t="s">
        <v>398</v>
      </c>
      <c r="F656" s="79" t="s">
        <v>218</v>
      </c>
      <c r="G656" s="79" t="s">
        <v>338</v>
      </c>
      <c r="H656" s="108">
        <v>1E-3</v>
      </c>
      <c r="I656" s="82">
        <v>600055.38</v>
      </c>
      <c r="J656" s="82">
        <f>+I656*H656</f>
        <v>600.05538000000001</v>
      </c>
    </row>
    <row r="657" spans="3:10">
      <c r="C657" s="281"/>
      <c r="D657" s="281"/>
      <c r="E657" s="79" t="s">
        <v>299</v>
      </c>
      <c r="F657" s="79" t="s">
        <v>218</v>
      </c>
      <c r="G657" s="79" t="s">
        <v>53</v>
      </c>
      <c r="H657" s="89">
        <v>1.9999740565148187E-2</v>
      </c>
      <c r="I657" s="82">
        <v>809451.77</v>
      </c>
      <c r="J657" s="82">
        <f>+I657*H657</f>
        <v>16188.825400000002</v>
      </c>
    </row>
    <row r="658" spans="3:10">
      <c r="C658" s="281"/>
      <c r="D658" s="281"/>
      <c r="E658" s="79" t="s">
        <v>248</v>
      </c>
      <c r="F658" s="79" t="s">
        <v>247</v>
      </c>
      <c r="G658" s="79" t="s">
        <v>249</v>
      </c>
      <c r="H658" s="89">
        <v>0.32101756739958037</v>
      </c>
      <c r="I658" s="82">
        <v>25742</v>
      </c>
      <c r="J658" s="82">
        <f>+I658*H658</f>
        <v>8263.6342199999981</v>
      </c>
    </row>
    <row r="659" spans="3:10">
      <c r="C659" s="281"/>
      <c r="D659" s="281"/>
      <c r="E659" s="79" t="s">
        <v>227</v>
      </c>
      <c r="F659" s="79" t="s">
        <v>218</v>
      </c>
      <c r="G659" s="79" t="s">
        <v>123</v>
      </c>
      <c r="H659" s="89">
        <v>5</v>
      </c>
      <c r="I659" s="82">
        <v>50</v>
      </c>
      <c r="J659" s="82">
        <f>+I659*H659</f>
        <v>250</v>
      </c>
    </row>
    <row r="660" spans="3:10">
      <c r="C660" s="281"/>
      <c r="D660" s="281"/>
      <c r="E660" s="79" t="s">
        <v>228</v>
      </c>
      <c r="F660" s="79" t="s">
        <v>218</v>
      </c>
      <c r="G660" s="79" t="s">
        <v>229</v>
      </c>
      <c r="H660" s="89">
        <v>5</v>
      </c>
      <c r="I660" s="82">
        <v>9009.7000000000007</v>
      </c>
      <c r="J660" s="82">
        <f>+I660*H660%</f>
        <v>450.48500000000007</v>
      </c>
    </row>
    <row r="661" spans="3:10">
      <c r="C661" s="81"/>
      <c r="D661" s="81"/>
      <c r="E661" s="79"/>
      <c r="F661" s="79"/>
      <c r="G661" s="79"/>
      <c r="H661" s="92"/>
      <c r="I661" s="82"/>
      <c r="J661" s="82">
        <f>+SUM(J656:J660)</f>
        <v>25753</v>
      </c>
    </row>
    <row r="662" spans="3:10">
      <c r="C662" s="81"/>
      <c r="D662" s="81"/>
      <c r="E662" s="79"/>
      <c r="F662" s="79"/>
      <c r="G662" s="79"/>
      <c r="H662" s="92" t="s">
        <v>230</v>
      </c>
      <c r="I662" s="103">
        <f t="shared" ref="I662:I664" si="71">I652</f>
        <v>0.21154088768290763</v>
      </c>
      <c r="J662" s="82">
        <f>+J661*I662</f>
        <v>5447.8124804979198</v>
      </c>
    </row>
    <row r="663" spans="3:10">
      <c r="C663" s="81"/>
      <c r="D663" s="81"/>
      <c r="E663" s="79"/>
      <c r="F663" s="79"/>
      <c r="G663" s="79"/>
      <c r="H663" s="92" t="s">
        <v>231</v>
      </c>
      <c r="I663" s="103">
        <f t="shared" si="71"/>
        <v>0.01</v>
      </c>
      <c r="J663" s="82">
        <f>+J661*I663</f>
        <v>257.53000000000003</v>
      </c>
    </row>
    <row r="664" spans="3:10">
      <c r="C664" s="81"/>
      <c r="D664" s="81"/>
      <c r="E664" s="79"/>
      <c r="F664" s="79"/>
      <c r="G664" s="79"/>
      <c r="H664" s="92" t="s">
        <v>232</v>
      </c>
      <c r="I664" s="103">
        <f t="shared" si="71"/>
        <v>0.04</v>
      </c>
      <c r="J664" s="82">
        <f>+J661*I664</f>
        <v>1030.1200000000001</v>
      </c>
    </row>
    <row r="665" spans="3:10">
      <c r="C665" s="94"/>
      <c r="D665" s="282" t="s">
        <v>146</v>
      </c>
      <c r="E665" s="282"/>
      <c r="F665" s="282"/>
      <c r="G665" s="95" t="s">
        <v>26</v>
      </c>
      <c r="H665"/>
      <c r="I665" s="114"/>
      <c r="J665" s="86">
        <f>+J671+J672+J673+J674</f>
        <v>10491</v>
      </c>
    </row>
    <row r="666" spans="3:10">
      <c r="C666" s="281"/>
      <c r="D666" s="281"/>
      <c r="E666" s="79" t="s">
        <v>399</v>
      </c>
      <c r="F666" s="79" t="s">
        <v>218</v>
      </c>
      <c r="G666" s="79" t="s">
        <v>81</v>
      </c>
      <c r="H666" s="89">
        <v>0.35001863269170091</v>
      </c>
      <c r="I666" s="82">
        <v>12000</v>
      </c>
      <c r="J666" s="82">
        <f>+I666*H666</f>
        <v>4200.2235923004109</v>
      </c>
    </row>
    <row r="667" spans="3:10">
      <c r="C667" s="281"/>
      <c r="D667" s="281"/>
      <c r="E667" s="79" t="s">
        <v>400</v>
      </c>
      <c r="F667" s="79" t="s">
        <v>218</v>
      </c>
      <c r="G667" s="79" t="s">
        <v>81</v>
      </c>
      <c r="H667" s="89">
        <v>0.33</v>
      </c>
      <c r="I667" s="82">
        <v>3200</v>
      </c>
      <c r="J667" s="82">
        <f>+I667*H667</f>
        <v>1056</v>
      </c>
    </row>
    <row r="668" spans="3:10">
      <c r="C668" s="281"/>
      <c r="D668" s="281"/>
      <c r="E668" s="79" t="s">
        <v>239</v>
      </c>
      <c r="F668" s="79" t="s">
        <v>218</v>
      </c>
      <c r="G668" s="79" t="s">
        <v>226</v>
      </c>
      <c r="H668" s="89">
        <v>0.13</v>
      </c>
      <c r="I668" s="82">
        <v>22178</v>
      </c>
      <c r="J668" s="82">
        <f>+I668*H668</f>
        <v>2883.14</v>
      </c>
    </row>
    <row r="669" spans="3:10">
      <c r="C669" s="281"/>
      <c r="D669" s="281"/>
      <c r="E669" s="79" t="s">
        <v>227</v>
      </c>
      <c r="F669" s="79" t="s">
        <v>218</v>
      </c>
      <c r="G669" s="79" t="s">
        <v>123</v>
      </c>
      <c r="H669" s="89">
        <v>0.65</v>
      </c>
      <c r="I669" s="82">
        <v>50</v>
      </c>
      <c r="J669" s="82">
        <f>+I669*H669</f>
        <v>32.5</v>
      </c>
    </row>
    <row r="670" spans="3:10">
      <c r="C670" s="281"/>
      <c r="D670" s="281"/>
      <c r="E670" s="79" t="s">
        <v>228</v>
      </c>
      <c r="F670" s="79" t="s">
        <v>218</v>
      </c>
      <c r="G670" s="79" t="s">
        <v>229</v>
      </c>
      <c r="H670" s="89">
        <v>5</v>
      </c>
      <c r="I670" s="82">
        <v>2883.14</v>
      </c>
      <c r="J670" s="82">
        <f>+I670*H670%</f>
        <v>144.15700000000001</v>
      </c>
    </row>
    <row r="671" spans="3:10">
      <c r="C671" s="81"/>
      <c r="D671" s="81"/>
      <c r="E671" s="79"/>
      <c r="F671" s="79"/>
      <c r="G671" s="79"/>
      <c r="H671" s="92"/>
      <c r="I671" s="82"/>
      <c r="J671" s="82">
        <f>+SUM(J666:J670)</f>
        <v>8316.0205923004105</v>
      </c>
    </row>
    <row r="672" spans="3:10">
      <c r="C672" s="81"/>
      <c r="D672" s="81"/>
      <c r="E672" s="79"/>
      <c r="F672" s="79"/>
      <c r="G672" s="79"/>
      <c r="H672" s="92" t="s">
        <v>230</v>
      </c>
      <c r="I672" s="103">
        <f t="shared" ref="I672:I674" si="72">I662</f>
        <v>0.21154088768290763</v>
      </c>
      <c r="J672" s="82">
        <f>+J671*I672</f>
        <v>1759.1783780845681</v>
      </c>
    </row>
    <row r="673" spans="3:10">
      <c r="C673" s="81"/>
      <c r="D673" s="81"/>
      <c r="E673" s="79"/>
      <c r="F673" s="79"/>
      <c r="G673" s="79"/>
      <c r="H673" s="92" t="s">
        <v>231</v>
      </c>
      <c r="I673" s="103">
        <f t="shared" si="72"/>
        <v>0.01</v>
      </c>
      <c r="J673" s="82">
        <f>+J671*I673</f>
        <v>83.160205923004114</v>
      </c>
    </row>
    <row r="674" spans="3:10">
      <c r="C674" s="81"/>
      <c r="D674" s="81"/>
      <c r="E674" s="79"/>
      <c r="F674" s="79"/>
      <c r="G674" s="79"/>
      <c r="H674" s="92" t="s">
        <v>232</v>
      </c>
      <c r="I674" s="103">
        <f t="shared" si="72"/>
        <v>0.04</v>
      </c>
      <c r="J674" s="82">
        <f>+J671*I674</f>
        <v>332.64082369201645</v>
      </c>
    </row>
    <row r="675" spans="3:10">
      <c r="C675" s="94"/>
      <c r="D675" s="282" t="s">
        <v>148</v>
      </c>
      <c r="E675" s="282"/>
      <c r="F675" s="282"/>
      <c r="G675" s="95" t="s">
        <v>72</v>
      </c>
      <c r="H675"/>
      <c r="I675" s="114"/>
      <c r="J675" s="86">
        <f>+J680+J681+J682+J683</f>
        <v>118970.00000000001</v>
      </c>
    </row>
    <row r="676" spans="3:10">
      <c r="C676" s="81"/>
      <c r="D676" s="81"/>
      <c r="E676" s="79" t="s">
        <v>401</v>
      </c>
      <c r="F676" s="79" t="s">
        <v>402</v>
      </c>
      <c r="G676" s="79" t="s">
        <v>120</v>
      </c>
      <c r="H676" s="89">
        <v>14.280048036336131</v>
      </c>
      <c r="I676" s="82">
        <v>4193.5</v>
      </c>
      <c r="J676" s="82">
        <f>+I676*H676</f>
        <v>59883.381440375568</v>
      </c>
    </row>
    <row r="677" spans="3:10">
      <c r="C677" s="281"/>
      <c r="D677" s="281"/>
      <c r="E677" s="79" t="s">
        <v>403</v>
      </c>
      <c r="F677" s="79" t="s">
        <v>247</v>
      </c>
      <c r="G677" s="79" t="s">
        <v>249</v>
      </c>
      <c r="H677" s="89">
        <v>0.75</v>
      </c>
      <c r="I677" s="82">
        <v>42758</v>
      </c>
      <c r="J677" s="82">
        <f>+I677*H677</f>
        <v>32068.5</v>
      </c>
    </row>
    <row r="678" spans="3:10">
      <c r="C678" s="281"/>
      <c r="D678" s="281"/>
      <c r="E678" s="79" t="s">
        <v>227</v>
      </c>
      <c r="F678" s="79" t="s">
        <v>218</v>
      </c>
      <c r="G678" s="79" t="s">
        <v>123</v>
      </c>
      <c r="H678" s="89">
        <v>15</v>
      </c>
      <c r="I678" s="82">
        <v>50</v>
      </c>
      <c r="J678" s="82">
        <f>+I678*H678</f>
        <v>750</v>
      </c>
    </row>
    <row r="679" spans="3:10">
      <c r="C679" s="281"/>
      <c r="D679" s="281"/>
      <c r="E679" s="79" t="s">
        <v>228</v>
      </c>
      <c r="F679" s="79" t="s">
        <v>218</v>
      </c>
      <c r="G679" s="79" t="s">
        <v>229</v>
      </c>
      <c r="H679" s="89">
        <v>5</v>
      </c>
      <c r="I679" s="82">
        <f>+J677</f>
        <v>32068.5</v>
      </c>
      <c r="J679" s="82">
        <f>+I679*H679%</f>
        <v>1603.4250000000002</v>
      </c>
    </row>
    <row r="680" spans="3:10">
      <c r="C680" s="81"/>
      <c r="D680" s="81"/>
      <c r="E680" s="79"/>
      <c r="F680" s="79"/>
      <c r="G680" s="79"/>
      <c r="H680" s="92"/>
      <c r="I680" s="82"/>
      <c r="J680" s="82">
        <f>+SUM(J676:J679)</f>
        <v>94305.306440375571</v>
      </c>
    </row>
    <row r="681" spans="3:10">
      <c r="C681" s="81"/>
      <c r="D681" s="81"/>
      <c r="E681" s="79"/>
      <c r="F681" s="79"/>
      <c r="G681" s="79"/>
      <c r="H681" s="92" t="s">
        <v>230</v>
      </c>
      <c r="I681" s="103">
        <f t="shared" ref="I681:I683" si="73">I672</f>
        <v>0.21154088768290763</v>
      </c>
      <c r="J681" s="82">
        <f>+J680*I681</f>
        <v>19949.428237605673</v>
      </c>
    </row>
    <row r="682" spans="3:10">
      <c r="C682" s="81"/>
      <c r="D682" s="81"/>
      <c r="E682" s="79"/>
      <c r="F682" s="79"/>
      <c r="G682" s="79"/>
      <c r="H682" s="92" t="s">
        <v>231</v>
      </c>
      <c r="I682" s="103">
        <f t="shared" si="73"/>
        <v>0.01</v>
      </c>
      <c r="J682" s="82">
        <f>+J680*I682</f>
        <v>943.05306440375568</v>
      </c>
    </row>
    <row r="683" spans="3:10">
      <c r="C683" s="81"/>
      <c r="D683" s="81"/>
      <c r="E683" s="79"/>
      <c r="F683" s="79"/>
      <c r="G683" s="79"/>
      <c r="H683" s="92" t="s">
        <v>232</v>
      </c>
      <c r="I683" s="103">
        <f t="shared" si="73"/>
        <v>0.04</v>
      </c>
      <c r="J683" s="82">
        <f>+J680*I683</f>
        <v>3772.2122576150227</v>
      </c>
    </row>
    <row r="684" spans="3:10">
      <c r="C684" s="81"/>
      <c r="D684" s="81"/>
      <c r="E684" s="79"/>
      <c r="F684" s="79"/>
      <c r="G684" s="79"/>
      <c r="H684" s="89"/>
      <c r="I684" s="82"/>
      <c r="J684" s="82"/>
    </row>
    <row r="685" spans="3:10">
      <c r="C685" s="81"/>
      <c r="D685" s="284" t="s">
        <v>404</v>
      </c>
      <c r="E685" s="284"/>
      <c r="F685" s="284"/>
      <c r="G685" s="95" t="s">
        <v>72</v>
      </c>
      <c r="H685"/>
      <c r="I685" s="114"/>
      <c r="J685" s="86">
        <f>+J693+J694+J695+J696</f>
        <v>108574.00000000003</v>
      </c>
    </row>
    <row r="686" spans="3:10" ht="21">
      <c r="C686" s="81"/>
      <c r="D686" s="107"/>
      <c r="E686" s="79" t="s">
        <v>405</v>
      </c>
      <c r="F686" s="79" t="s">
        <v>218</v>
      </c>
      <c r="G686" s="79" t="s">
        <v>406</v>
      </c>
      <c r="H686" s="89">
        <v>3.9997781000621402E-2</v>
      </c>
      <c r="I686" s="82">
        <v>184506</v>
      </c>
      <c r="J686" s="82">
        <f>+I686*H686</f>
        <v>7379.8305813006527</v>
      </c>
    </row>
    <row r="687" spans="3:10">
      <c r="C687" s="81"/>
      <c r="D687" s="107"/>
      <c r="E687" s="79" t="s">
        <v>407</v>
      </c>
      <c r="F687" s="79" t="s">
        <v>218</v>
      </c>
      <c r="G687" s="79" t="s">
        <v>406</v>
      </c>
      <c r="H687" s="89">
        <v>0.2</v>
      </c>
      <c r="I687" s="82">
        <v>152542</v>
      </c>
      <c r="J687" s="82">
        <f t="shared" ref="J687:J690" si="74">+I687*H687</f>
        <v>30508.400000000001</v>
      </c>
    </row>
    <row r="688" spans="3:10">
      <c r="C688" s="81"/>
      <c r="D688" s="107"/>
      <c r="E688" s="79" t="s">
        <v>408</v>
      </c>
      <c r="F688" s="79" t="s">
        <v>218</v>
      </c>
      <c r="G688" s="79" t="s">
        <v>406</v>
      </c>
      <c r="H688" s="89">
        <v>0.04</v>
      </c>
      <c r="I688" s="82">
        <v>174334</v>
      </c>
      <c r="J688" s="82">
        <f t="shared" si="74"/>
        <v>6973.3600000000006</v>
      </c>
    </row>
    <row r="689" spans="3:10">
      <c r="C689" s="81"/>
      <c r="D689" s="107"/>
      <c r="E689" s="79" t="s">
        <v>409</v>
      </c>
      <c r="F689" s="79" t="s">
        <v>218</v>
      </c>
      <c r="G689" s="79" t="s">
        <v>46</v>
      </c>
      <c r="H689" s="89">
        <v>0.08</v>
      </c>
      <c r="I689" s="82">
        <v>56848</v>
      </c>
      <c r="J689" s="82">
        <f t="shared" si="74"/>
        <v>4547.84</v>
      </c>
    </row>
    <row r="690" spans="3:10">
      <c r="C690" s="81"/>
      <c r="D690" s="107"/>
      <c r="E690" s="79" t="s">
        <v>403</v>
      </c>
      <c r="F690" s="79" t="s">
        <v>218</v>
      </c>
      <c r="G690" s="79" t="s">
        <v>294</v>
      </c>
      <c r="H690" s="89">
        <v>0.81500003341062288</v>
      </c>
      <c r="I690" s="82">
        <v>42758</v>
      </c>
      <c r="J690" s="82">
        <f t="shared" si="74"/>
        <v>34847.77142857141</v>
      </c>
    </row>
    <row r="691" spans="3:10">
      <c r="C691" s="81"/>
      <c r="D691" s="107"/>
      <c r="E691" s="79" t="s">
        <v>228</v>
      </c>
      <c r="F691" s="79" t="s">
        <v>218</v>
      </c>
      <c r="G691" s="79" t="s">
        <v>229</v>
      </c>
      <c r="H691" s="89">
        <v>5</v>
      </c>
      <c r="I691" s="82">
        <f>+J690</f>
        <v>34847.77142857141</v>
      </c>
      <c r="J691" s="82">
        <f>+I691*H691%</f>
        <v>1742.3885714285707</v>
      </c>
    </row>
    <row r="692" spans="3:10">
      <c r="C692" s="81"/>
      <c r="D692" s="107"/>
      <c r="E692" s="79" t="s">
        <v>227</v>
      </c>
      <c r="F692" s="79" t="s">
        <v>218</v>
      </c>
      <c r="G692" s="79" t="s">
        <v>123</v>
      </c>
      <c r="H692" s="89">
        <v>1.3</v>
      </c>
      <c r="I692" s="82">
        <v>50</v>
      </c>
      <c r="J692" s="82">
        <f>+I692*H692</f>
        <v>65</v>
      </c>
    </row>
    <row r="693" spans="3:10">
      <c r="C693" s="81"/>
      <c r="D693" s="107"/>
      <c r="E693" s="79"/>
      <c r="F693" s="79"/>
      <c r="G693" s="79"/>
      <c r="H693" s="92"/>
      <c r="I693" s="82"/>
      <c r="J693" s="82">
        <f>+SUM(J686:J692)</f>
        <v>86064.590581300639</v>
      </c>
    </row>
    <row r="694" spans="3:10">
      <c r="C694" s="81"/>
      <c r="D694" s="107"/>
      <c r="E694" s="79"/>
      <c r="F694" s="79"/>
      <c r="G694" s="79"/>
      <c r="H694" s="92" t="s">
        <v>230</v>
      </c>
      <c r="I694" s="103">
        <f t="shared" ref="I694:I696" si="75">I681</f>
        <v>0.21154088768290763</v>
      </c>
      <c r="J694" s="82">
        <f>+J693*I694</f>
        <v>18206.17988963435</v>
      </c>
    </row>
    <row r="695" spans="3:10">
      <c r="C695" s="81"/>
      <c r="D695" s="107"/>
      <c r="E695" s="79"/>
      <c r="F695" s="79"/>
      <c r="G695" s="79"/>
      <c r="H695" s="92" t="s">
        <v>231</v>
      </c>
      <c r="I695" s="103">
        <f t="shared" si="75"/>
        <v>0.01</v>
      </c>
      <c r="J695" s="82">
        <f>+J693*I695</f>
        <v>860.64590581300638</v>
      </c>
    </row>
    <row r="696" spans="3:10">
      <c r="C696" s="81"/>
      <c r="D696" s="107"/>
      <c r="E696" s="79"/>
      <c r="F696" s="79"/>
      <c r="G696" s="79"/>
      <c r="H696" s="92" t="s">
        <v>232</v>
      </c>
      <c r="I696" s="103">
        <f t="shared" si="75"/>
        <v>0.04</v>
      </c>
      <c r="J696" s="82">
        <f>+J693*I696</f>
        <v>3442.5836232520255</v>
      </c>
    </row>
    <row r="697" spans="3:10">
      <c r="C697" s="81"/>
      <c r="D697" s="107"/>
      <c r="E697" s="79"/>
      <c r="F697" s="79"/>
      <c r="G697" s="79"/>
      <c r="H697" s="89"/>
      <c r="I697" s="82"/>
      <c r="J697" s="82"/>
    </row>
    <row r="698" spans="3:10">
      <c r="C698" s="83"/>
      <c r="D698" s="283" t="s">
        <v>410</v>
      </c>
      <c r="E698" s="283"/>
      <c r="F698" s="283"/>
      <c r="G698" s="283"/>
      <c r="H698" s="283"/>
      <c r="I698" s="283"/>
      <c r="J698" s="283"/>
    </row>
    <row r="699" spans="3:10">
      <c r="C699" s="94"/>
      <c r="D699" s="282" t="s">
        <v>154</v>
      </c>
      <c r="E699" s="282"/>
      <c r="F699" s="282"/>
      <c r="G699" s="95" t="s">
        <v>19</v>
      </c>
      <c r="H699"/>
      <c r="I699" s="102"/>
      <c r="J699" s="86">
        <f>+J708+J709+J710+J711</f>
        <v>36599.000000000007</v>
      </c>
    </row>
    <row r="700" spans="3:10">
      <c r="C700" s="281"/>
      <c r="D700" s="281"/>
      <c r="E700" s="79" t="s">
        <v>411</v>
      </c>
      <c r="F700" s="79" t="s">
        <v>218</v>
      </c>
      <c r="G700" s="79" t="s">
        <v>341</v>
      </c>
      <c r="H700" s="89">
        <v>0.17</v>
      </c>
      <c r="I700" s="82">
        <v>11896</v>
      </c>
      <c r="J700" s="82">
        <f t="shared" ref="J700:J706" si="76">+I700*H700</f>
        <v>2022.3200000000002</v>
      </c>
    </row>
    <row r="701" spans="3:10" ht="21">
      <c r="C701" s="281"/>
      <c r="D701" s="281"/>
      <c r="E701" s="79" t="s">
        <v>398</v>
      </c>
      <c r="F701" s="79" t="s">
        <v>218</v>
      </c>
      <c r="G701" s="79" t="s">
        <v>338</v>
      </c>
      <c r="H701" s="108">
        <v>1.9994098635826075E-3</v>
      </c>
      <c r="I701" s="82">
        <v>600055.38</v>
      </c>
      <c r="J701" s="82">
        <f t="shared" si="76"/>
        <v>1199.7566454678097</v>
      </c>
    </row>
    <row r="702" spans="3:10">
      <c r="C702" s="281"/>
      <c r="D702" s="281"/>
      <c r="E702" s="79" t="s">
        <v>412</v>
      </c>
      <c r="F702" s="79" t="s">
        <v>218</v>
      </c>
      <c r="G702" s="79" t="s">
        <v>222</v>
      </c>
      <c r="H702" s="89">
        <v>1.3</v>
      </c>
      <c r="I702" s="82">
        <v>1200</v>
      </c>
      <c r="J702" s="82">
        <f t="shared" si="76"/>
        <v>1560</v>
      </c>
    </row>
    <row r="703" spans="3:10">
      <c r="C703" s="281"/>
      <c r="D703" s="281"/>
      <c r="E703" s="79" t="s">
        <v>413</v>
      </c>
      <c r="F703" s="79" t="s">
        <v>218</v>
      </c>
      <c r="G703" s="79" t="s">
        <v>341</v>
      </c>
      <c r="H703" s="89">
        <v>0.08</v>
      </c>
      <c r="I703" s="82">
        <v>94900</v>
      </c>
      <c r="J703" s="82">
        <f t="shared" si="76"/>
        <v>7592</v>
      </c>
    </row>
    <row r="704" spans="3:10">
      <c r="C704" s="281"/>
      <c r="D704" s="281"/>
      <c r="E704" s="79" t="s">
        <v>414</v>
      </c>
      <c r="F704" s="79" t="s">
        <v>218</v>
      </c>
      <c r="G704" s="79" t="s">
        <v>81</v>
      </c>
      <c r="H704" s="89">
        <v>0.08</v>
      </c>
      <c r="I704" s="82">
        <v>2643</v>
      </c>
      <c r="J704" s="82">
        <f t="shared" si="76"/>
        <v>211.44</v>
      </c>
    </row>
    <row r="705" spans="3:10">
      <c r="C705" s="281"/>
      <c r="D705" s="281"/>
      <c r="E705" s="79" t="s">
        <v>415</v>
      </c>
      <c r="F705" s="79" t="s">
        <v>218</v>
      </c>
      <c r="G705" s="79" t="s">
        <v>226</v>
      </c>
      <c r="H705" s="89">
        <v>1.4</v>
      </c>
      <c r="I705" s="82">
        <v>11089</v>
      </c>
      <c r="J705" s="82">
        <f t="shared" si="76"/>
        <v>15524.599999999999</v>
      </c>
    </row>
    <row r="706" spans="3:10">
      <c r="C706" s="281"/>
      <c r="D706" s="281"/>
      <c r="E706" s="79" t="s">
        <v>227</v>
      </c>
      <c r="F706" s="79" t="s">
        <v>218</v>
      </c>
      <c r="G706" s="79" t="s">
        <v>123</v>
      </c>
      <c r="H706" s="89">
        <v>2.5</v>
      </c>
      <c r="I706" s="82">
        <v>50</v>
      </c>
      <c r="J706" s="82">
        <f t="shared" si="76"/>
        <v>125</v>
      </c>
    </row>
    <row r="707" spans="3:10">
      <c r="C707" s="281"/>
      <c r="D707" s="281"/>
      <c r="E707" s="79" t="s">
        <v>228</v>
      </c>
      <c r="F707" s="79" t="s">
        <v>218</v>
      </c>
      <c r="G707" s="79" t="s">
        <v>229</v>
      </c>
      <c r="H707" s="89">
        <v>5</v>
      </c>
      <c r="I707" s="82">
        <v>15524.6</v>
      </c>
      <c r="J707" s="82">
        <f>+I707*H707%</f>
        <v>776.23</v>
      </c>
    </row>
    <row r="708" spans="3:10">
      <c r="C708" s="81"/>
      <c r="D708" s="81"/>
      <c r="E708" s="79"/>
      <c r="F708" s="79"/>
      <c r="G708" s="79"/>
      <c r="H708" s="92"/>
      <c r="I708" s="82"/>
      <c r="J708" s="82">
        <f>+SUM(J700:J707)</f>
        <v>29011.346645467809</v>
      </c>
    </row>
    <row r="709" spans="3:10">
      <c r="C709" s="81"/>
      <c r="D709" s="81"/>
      <c r="E709" s="79"/>
      <c r="F709" s="79"/>
      <c r="G709" s="79"/>
      <c r="H709" s="92" t="s">
        <v>230</v>
      </c>
      <c r="I709" s="103">
        <f t="shared" ref="I709:I711" si="77">I694</f>
        <v>0.21154088768290763</v>
      </c>
      <c r="J709" s="82">
        <f>+J708*I709</f>
        <v>6137.0860222588044</v>
      </c>
    </row>
    <row r="710" spans="3:10">
      <c r="C710" s="81"/>
      <c r="D710" s="81"/>
      <c r="E710" s="79"/>
      <c r="F710" s="79"/>
      <c r="G710" s="79"/>
      <c r="H710" s="92" t="s">
        <v>231</v>
      </c>
      <c r="I710" s="103">
        <f t="shared" si="77"/>
        <v>0.01</v>
      </c>
      <c r="J710" s="82">
        <f>+J708*I710</f>
        <v>290.11346645467808</v>
      </c>
    </row>
    <row r="711" spans="3:10">
      <c r="C711" s="81"/>
      <c r="D711" s="81"/>
      <c r="E711" s="79"/>
      <c r="F711" s="79"/>
      <c r="G711" s="79"/>
      <c r="H711" s="92" t="s">
        <v>232</v>
      </c>
      <c r="I711" s="103">
        <f t="shared" si="77"/>
        <v>0.04</v>
      </c>
      <c r="J711" s="82">
        <f>+J708*I711</f>
        <v>1160.4538658187123</v>
      </c>
    </row>
    <row r="712" spans="3:10">
      <c r="C712" s="94"/>
      <c r="D712" s="282" t="s">
        <v>156</v>
      </c>
      <c r="E712" s="282"/>
      <c r="F712" s="282"/>
      <c r="G712" s="95" t="s">
        <v>19</v>
      </c>
      <c r="H712"/>
      <c r="I712" s="102"/>
      <c r="J712" s="86">
        <f>+J716+J717+J718+J719</f>
        <v>19107.000000000004</v>
      </c>
    </row>
    <row r="713" spans="3:10">
      <c r="C713" s="281"/>
      <c r="D713" s="281"/>
      <c r="E713" s="79" t="s">
        <v>156</v>
      </c>
      <c r="F713" s="79" t="s">
        <v>218</v>
      </c>
      <c r="G713" s="79" t="s">
        <v>341</v>
      </c>
      <c r="H713" s="89">
        <v>0.09</v>
      </c>
      <c r="I713" s="82">
        <v>89900</v>
      </c>
      <c r="J713" s="82">
        <f>+I713*H713</f>
        <v>8091</v>
      </c>
    </row>
    <row r="714" spans="3:10">
      <c r="C714" s="281"/>
      <c r="D714" s="281"/>
      <c r="E714" s="79" t="s">
        <v>403</v>
      </c>
      <c r="F714" s="79" t="s">
        <v>247</v>
      </c>
      <c r="G714" s="79" t="s">
        <v>249</v>
      </c>
      <c r="H714" s="89">
        <v>0.14999283304061245</v>
      </c>
      <c r="I714" s="82">
        <v>42758</v>
      </c>
      <c r="J714" s="82">
        <f>+I714*H714</f>
        <v>6413.3935551505074</v>
      </c>
    </row>
    <row r="715" spans="3:10">
      <c r="C715" s="281"/>
      <c r="D715" s="281"/>
      <c r="E715" s="79" t="s">
        <v>228</v>
      </c>
      <c r="F715" s="79" t="s">
        <v>218</v>
      </c>
      <c r="G715" s="79" t="s">
        <v>229</v>
      </c>
      <c r="H715" s="89">
        <v>10</v>
      </c>
      <c r="I715" s="82">
        <v>6413.7</v>
      </c>
      <c r="J715" s="82">
        <f>+I715*H715%</f>
        <v>641.37</v>
      </c>
    </row>
    <row r="716" spans="3:10">
      <c r="C716" s="81"/>
      <c r="D716" s="81"/>
      <c r="E716" s="79"/>
      <c r="F716" s="79"/>
      <c r="G716" s="79"/>
      <c r="H716" s="92"/>
      <c r="I716" s="82"/>
      <c r="J716" s="82">
        <f>+SUM(J713:J715)</f>
        <v>15145.763555150508</v>
      </c>
    </row>
    <row r="717" spans="3:10">
      <c r="C717" s="81"/>
      <c r="D717" s="81"/>
      <c r="E717" s="79"/>
      <c r="F717" s="79"/>
      <c r="G717" s="79"/>
      <c r="H717" s="92" t="s">
        <v>230</v>
      </c>
      <c r="I717" s="103">
        <f t="shared" ref="I717:I719" si="78">I709</f>
        <v>0.21154088768290763</v>
      </c>
      <c r="J717" s="82">
        <f>+J716*I717</f>
        <v>3203.9482670919692</v>
      </c>
    </row>
    <row r="718" spans="3:10">
      <c r="C718" s="81"/>
      <c r="D718" s="81"/>
      <c r="E718" s="79"/>
      <c r="F718" s="79"/>
      <c r="G718" s="79"/>
      <c r="H718" s="92" t="s">
        <v>231</v>
      </c>
      <c r="I718" s="103">
        <f t="shared" si="78"/>
        <v>0.01</v>
      </c>
      <c r="J718" s="82">
        <f>+J716*I718</f>
        <v>151.45763555150509</v>
      </c>
    </row>
    <row r="719" spans="3:10">
      <c r="C719" s="81"/>
      <c r="D719" s="81"/>
      <c r="E719" s="79"/>
      <c r="F719" s="79"/>
      <c r="G719" s="79"/>
      <c r="H719" s="92" t="s">
        <v>232</v>
      </c>
      <c r="I719" s="103">
        <f t="shared" si="78"/>
        <v>0.04</v>
      </c>
      <c r="J719" s="82">
        <f>+J716*I719</f>
        <v>605.83054220602037</v>
      </c>
    </row>
    <row r="720" spans="3:10">
      <c r="C720" s="94"/>
      <c r="D720" s="282" t="s">
        <v>158</v>
      </c>
      <c r="E720" s="282"/>
      <c r="F720" s="282"/>
      <c r="G720" s="95" t="s">
        <v>19</v>
      </c>
      <c r="H720"/>
      <c r="I720" s="102"/>
      <c r="J720" s="86">
        <f>+J729+J730+J731+J728</f>
        <v>74109.000000000015</v>
      </c>
    </row>
    <row r="721" spans="3:10">
      <c r="C721" s="281"/>
      <c r="D721" s="281"/>
      <c r="E721" s="79" t="s">
        <v>416</v>
      </c>
      <c r="F721" s="79" t="s">
        <v>218</v>
      </c>
      <c r="G721" s="79" t="s">
        <v>81</v>
      </c>
      <c r="H721" s="89">
        <v>1.0499033602765981</v>
      </c>
      <c r="I721" s="82">
        <v>1800</v>
      </c>
      <c r="J721" s="82">
        <f t="shared" ref="J721:J726" si="79">+I721*H721</f>
        <v>1889.8260484978766</v>
      </c>
    </row>
    <row r="722" spans="3:10">
      <c r="C722" s="97"/>
      <c r="D722" s="97"/>
      <c r="E722" s="98" t="s">
        <v>369</v>
      </c>
      <c r="F722" s="79" t="s">
        <v>218</v>
      </c>
      <c r="G722" s="79" t="s">
        <v>341</v>
      </c>
      <c r="H722" s="89">
        <v>0.1</v>
      </c>
      <c r="I722" s="113">
        <v>59900</v>
      </c>
      <c r="J722" s="82">
        <f t="shared" si="79"/>
        <v>5990</v>
      </c>
    </row>
    <row r="723" spans="3:10">
      <c r="C723" s="281"/>
      <c r="D723" s="281"/>
      <c r="E723" s="79" t="s">
        <v>417</v>
      </c>
      <c r="F723" s="79" t="s">
        <v>218</v>
      </c>
      <c r="G723" s="79" t="s">
        <v>341</v>
      </c>
      <c r="H723" s="89">
        <v>0.3</v>
      </c>
      <c r="I723" s="82">
        <v>92463</v>
      </c>
      <c r="J723" s="82">
        <f t="shared" si="79"/>
        <v>27738.899999999998</v>
      </c>
    </row>
    <row r="724" spans="3:10">
      <c r="C724" s="281"/>
      <c r="D724" s="281"/>
      <c r="E724" s="79" t="s">
        <v>418</v>
      </c>
      <c r="F724" s="79" t="s">
        <v>218</v>
      </c>
      <c r="G724" s="79" t="s">
        <v>341</v>
      </c>
      <c r="H724" s="89">
        <v>0.08</v>
      </c>
      <c r="I724" s="82">
        <v>103255.66250000012</v>
      </c>
      <c r="J724" s="82">
        <f t="shared" si="79"/>
        <v>8260.4530000000104</v>
      </c>
    </row>
    <row r="725" spans="3:10">
      <c r="C725" s="281"/>
      <c r="D725" s="281"/>
      <c r="E725" s="79" t="s">
        <v>403</v>
      </c>
      <c r="F725" s="79" t="s">
        <v>218</v>
      </c>
      <c r="G725" s="79" t="s">
        <v>237</v>
      </c>
      <c r="H725" s="89">
        <v>0.33</v>
      </c>
      <c r="I725" s="82">
        <v>42758</v>
      </c>
      <c r="J725" s="82">
        <f t="shared" si="79"/>
        <v>14110.140000000001</v>
      </c>
    </row>
    <row r="726" spans="3:10">
      <c r="C726" s="281"/>
      <c r="D726" s="281"/>
      <c r="E726" s="79" t="s">
        <v>227</v>
      </c>
      <c r="F726" s="79" t="s">
        <v>218</v>
      </c>
      <c r="G726" s="79" t="s">
        <v>123</v>
      </c>
      <c r="H726" s="89">
        <v>1</v>
      </c>
      <c r="I726" s="82">
        <v>50</v>
      </c>
      <c r="J726" s="82">
        <f t="shared" si="79"/>
        <v>50</v>
      </c>
    </row>
    <row r="727" spans="3:10">
      <c r="C727" s="281"/>
      <c r="D727" s="281"/>
      <c r="E727" s="79" t="s">
        <v>228</v>
      </c>
      <c r="F727" s="79" t="s">
        <v>218</v>
      </c>
      <c r="G727" s="79" t="s">
        <v>229</v>
      </c>
      <c r="H727" s="89">
        <v>5</v>
      </c>
      <c r="I727" s="82">
        <v>14110.14</v>
      </c>
      <c r="J727" s="82">
        <f>+I727*H727%</f>
        <v>705.50700000000006</v>
      </c>
    </row>
    <row r="728" spans="3:10">
      <c r="C728" s="81"/>
      <c r="D728" s="81"/>
      <c r="E728" s="79"/>
      <c r="F728" s="79"/>
      <c r="G728" s="79"/>
      <c r="H728" s="92"/>
      <c r="I728" s="82"/>
      <c r="J728" s="82">
        <f>+SUM(J721:J727)</f>
        <v>58744.826048497882</v>
      </c>
    </row>
    <row r="729" spans="3:10">
      <c r="C729" s="81"/>
      <c r="D729" s="81"/>
      <c r="E729" s="79"/>
      <c r="F729" s="79"/>
      <c r="G729" s="79"/>
      <c r="H729" s="92" t="s">
        <v>230</v>
      </c>
      <c r="I729" s="103">
        <f t="shared" ref="I729:I731" si="80">I717</f>
        <v>0.21154088768290763</v>
      </c>
      <c r="J729" s="82">
        <f>+J728*I729</f>
        <v>12426.932649077236</v>
      </c>
    </row>
    <row r="730" spans="3:10">
      <c r="C730" s="81"/>
      <c r="D730" s="81"/>
      <c r="E730" s="79"/>
      <c r="F730" s="79"/>
      <c r="G730" s="79"/>
      <c r="H730" s="92" t="s">
        <v>231</v>
      </c>
      <c r="I730" s="103">
        <f t="shared" si="80"/>
        <v>0.01</v>
      </c>
      <c r="J730" s="82">
        <f>+J728*I730</f>
        <v>587.44826048497885</v>
      </c>
    </row>
    <row r="731" spans="3:10">
      <c r="C731" s="81"/>
      <c r="D731" s="81"/>
      <c r="E731" s="79"/>
      <c r="F731" s="79"/>
      <c r="G731" s="79"/>
      <c r="H731" s="92" t="s">
        <v>232</v>
      </c>
      <c r="I731" s="103">
        <f t="shared" si="80"/>
        <v>0.04</v>
      </c>
      <c r="J731" s="82">
        <f>+J728*I731</f>
        <v>2349.7930419399154</v>
      </c>
    </row>
    <row r="732" spans="3:10">
      <c r="C732" s="94"/>
      <c r="D732" s="282" t="s">
        <v>160</v>
      </c>
      <c r="E732" s="282"/>
      <c r="F732" s="282"/>
      <c r="G732" s="95" t="s">
        <v>19</v>
      </c>
      <c r="H732"/>
      <c r="I732" s="114"/>
      <c r="J732" s="86">
        <f>+J738+J739+J740+J741</f>
        <v>22961.000000000004</v>
      </c>
    </row>
    <row r="733" spans="3:10">
      <c r="C733" s="281"/>
      <c r="D733" s="281"/>
      <c r="E733" s="79" t="s">
        <v>419</v>
      </c>
      <c r="F733" s="79" t="s">
        <v>218</v>
      </c>
      <c r="G733" s="79" t="s">
        <v>341</v>
      </c>
      <c r="H733" s="89">
        <v>8.9997942248874974E-2</v>
      </c>
      <c r="I733" s="82">
        <v>112900</v>
      </c>
      <c r="J733" s="82">
        <f>+I733*H733</f>
        <v>10160.767679897985</v>
      </c>
    </row>
    <row r="734" spans="3:10">
      <c r="C734" s="281">
        <v>40002</v>
      </c>
      <c r="D734" s="281"/>
      <c r="E734" s="98" t="s">
        <v>236</v>
      </c>
      <c r="F734" s="79" t="s">
        <v>218</v>
      </c>
      <c r="G734" s="79" t="s">
        <v>237</v>
      </c>
      <c r="H734" s="89">
        <v>0.03</v>
      </c>
      <c r="I734" s="82">
        <v>30033</v>
      </c>
      <c r="J734" s="82">
        <f>+I734*H734</f>
        <v>900.99</v>
      </c>
    </row>
    <row r="735" spans="3:10">
      <c r="C735" s="281"/>
      <c r="D735" s="281"/>
      <c r="E735" s="79" t="s">
        <v>307</v>
      </c>
      <c r="F735" s="79" t="s">
        <v>218</v>
      </c>
      <c r="G735" s="79" t="s">
        <v>226</v>
      </c>
      <c r="H735" s="89">
        <v>0.45</v>
      </c>
      <c r="I735" s="82">
        <v>15000</v>
      </c>
      <c r="J735" s="82">
        <f>+I735*H735</f>
        <v>6750</v>
      </c>
    </row>
    <row r="736" spans="3:10">
      <c r="C736" s="281"/>
      <c r="D736" s="281"/>
      <c r="E736" s="79" t="s">
        <v>227</v>
      </c>
      <c r="F736" s="79" t="s">
        <v>218</v>
      </c>
      <c r="G736" s="79" t="s">
        <v>123</v>
      </c>
      <c r="H736" s="89">
        <v>1.03</v>
      </c>
      <c r="I736" s="82">
        <v>50</v>
      </c>
      <c r="J736" s="82">
        <f>+I736*H736</f>
        <v>51.5</v>
      </c>
    </row>
    <row r="737" spans="3:10">
      <c r="C737" s="281"/>
      <c r="D737" s="281"/>
      <c r="E737" s="79" t="s">
        <v>228</v>
      </c>
      <c r="F737" s="79" t="s">
        <v>218</v>
      </c>
      <c r="G737" s="79" t="s">
        <v>229</v>
      </c>
      <c r="H737" s="89">
        <v>5</v>
      </c>
      <c r="I737" s="82">
        <v>6750</v>
      </c>
      <c r="J737" s="82">
        <f>+I737*H737%</f>
        <v>337.5</v>
      </c>
    </row>
    <row r="738" spans="3:10">
      <c r="C738" s="81"/>
      <c r="D738" s="81"/>
      <c r="E738" s="79"/>
      <c r="F738" s="79"/>
      <c r="G738" s="79"/>
      <c r="H738" s="92"/>
      <c r="I738" s="82"/>
      <c r="J738" s="82">
        <f>+SUM(J733:J737)</f>
        <v>18200.757679897986</v>
      </c>
    </row>
    <row r="739" spans="3:10">
      <c r="C739" s="81"/>
      <c r="D739" s="81"/>
      <c r="E739" s="79"/>
      <c r="F739" s="79"/>
      <c r="G739" s="79"/>
      <c r="H739" s="92" t="s">
        <v>230</v>
      </c>
      <c r="I739" s="103">
        <f t="shared" ref="I739:I741" si="81">I729</f>
        <v>0.21154088768290763</v>
      </c>
      <c r="J739" s="82">
        <f>+J738*I739</f>
        <v>3850.2044361071185</v>
      </c>
    </row>
    <row r="740" spans="3:10">
      <c r="C740" s="81"/>
      <c r="D740" s="81"/>
      <c r="E740" s="79"/>
      <c r="F740" s="79"/>
      <c r="G740" s="79"/>
      <c r="H740" s="92" t="s">
        <v>231</v>
      </c>
      <c r="I740" s="103">
        <f t="shared" si="81"/>
        <v>0.01</v>
      </c>
      <c r="J740" s="82">
        <f>+J738*I740</f>
        <v>182.00757679897987</v>
      </c>
    </row>
    <row r="741" spans="3:10">
      <c r="C741" s="81"/>
      <c r="D741" s="81"/>
      <c r="E741" s="79"/>
      <c r="F741" s="79"/>
      <c r="G741" s="79"/>
      <c r="H741" s="92" t="s">
        <v>232</v>
      </c>
      <c r="I741" s="103">
        <f t="shared" si="81"/>
        <v>0.04</v>
      </c>
      <c r="J741" s="82">
        <f>+J738*I741</f>
        <v>728.03030719591948</v>
      </c>
    </row>
    <row r="742" spans="3:10">
      <c r="C742" s="83"/>
      <c r="D742" s="283" t="s">
        <v>420</v>
      </c>
      <c r="E742" s="283"/>
      <c r="F742" s="283"/>
      <c r="G742" s="283"/>
      <c r="H742" s="283"/>
      <c r="I742" s="283"/>
      <c r="J742" s="283"/>
    </row>
    <row r="743" spans="3:10" ht="51.6" customHeight="1">
      <c r="C743" s="94"/>
      <c r="D743" s="282" t="s">
        <v>164</v>
      </c>
      <c r="E743" s="282"/>
      <c r="F743" s="282"/>
      <c r="G743" s="95" t="s">
        <v>19</v>
      </c>
      <c r="H743"/>
      <c r="I743" s="102"/>
      <c r="J743" s="86">
        <f>+J750+J751+J752+J753</f>
        <v>179878.00000000003</v>
      </c>
    </row>
    <row r="744" spans="3:10">
      <c r="C744" s="281"/>
      <c r="D744" s="281"/>
      <c r="E744" s="79" t="s">
        <v>421</v>
      </c>
      <c r="F744" s="79" t="s">
        <v>218</v>
      </c>
      <c r="G744" s="79" t="s">
        <v>81</v>
      </c>
      <c r="H744" s="89">
        <v>9.9957138008799848</v>
      </c>
      <c r="I744" s="82">
        <v>66.89</v>
      </c>
      <c r="J744" s="82">
        <f>+I744*H744</f>
        <v>668.61329614086219</v>
      </c>
    </row>
    <row r="745" spans="3:10">
      <c r="C745" s="281"/>
      <c r="D745" s="281"/>
      <c r="E745" s="79" t="s">
        <v>422</v>
      </c>
      <c r="F745" s="79" t="s">
        <v>218</v>
      </c>
      <c r="G745" s="79" t="s">
        <v>19</v>
      </c>
      <c r="H745" s="89">
        <v>1.03</v>
      </c>
      <c r="I745" s="82">
        <v>112892.4</v>
      </c>
      <c r="J745" s="82">
        <f>+I745*H745</f>
        <v>116279.17199999999</v>
      </c>
    </row>
    <row r="746" spans="3:10">
      <c r="C746" s="281">
        <v>40002</v>
      </c>
      <c r="D746" s="281"/>
      <c r="E746" s="98" t="s">
        <v>236</v>
      </c>
      <c r="F746" s="79" t="s">
        <v>218</v>
      </c>
      <c r="G746" s="79" t="s">
        <v>237</v>
      </c>
      <c r="H746" s="89">
        <v>0.1</v>
      </c>
      <c r="I746" s="82">
        <v>30033</v>
      </c>
      <c r="J746" s="82">
        <f>+I746*H746</f>
        <v>3003.3</v>
      </c>
    </row>
    <row r="747" spans="3:10">
      <c r="C747" s="97"/>
      <c r="D747" s="90">
        <v>50011</v>
      </c>
      <c r="E747" s="79" t="s">
        <v>225</v>
      </c>
      <c r="F747" s="79" t="s">
        <v>218</v>
      </c>
      <c r="G747" s="79" t="s">
        <v>226</v>
      </c>
      <c r="H747" s="89">
        <v>0.7</v>
      </c>
      <c r="I747" s="82">
        <v>30000</v>
      </c>
      <c r="J747" s="82">
        <f>+I747*H747</f>
        <v>21000</v>
      </c>
    </row>
    <row r="748" spans="3:10">
      <c r="C748" s="281"/>
      <c r="D748" s="281"/>
      <c r="E748" s="79" t="s">
        <v>227</v>
      </c>
      <c r="F748" s="79" t="s">
        <v>218</v>
      </c>
      <c r="G748" s="79" t="s">
        <v>123</v>
      </c>
      <c r="H748" s="89">
        <v>9.0399999999999991</v>
      </c>
      <c r="I748" s="82">
        <v>50</v>
      </c>
      <c r="J748" s="82">
        <f>+I748*H748</f>
        <v>451.99999999999994</v>
      </c>
    </row>
    <row r="749" spans="3:10">
      <c r="C749" s="281"/>
      <c r="D749" s="281"/>
      <c r="E749" s="79" t="s">
        <v>228</v>
      </c>
      <c r="F749" s="79" t="s">
        <v>218</v>
      </c>
      <c r="G749" s="79" t="s">
        <v>229</v>
      </c>
      <c r="H749" s="89">
        <v>5</v>
      </c>
      <c r="I749" s="82">
        <v>23657.200000000001</v>
      </c>
      <c r="J749" s="82">
        <f>+I749*H749%</f>
        <v>1182.8600000000001</v>
      </c>
    </row>
    <row r="750" spans="3:10">
      <c r="C750" s="81"/>
      <c r="D750" s="81"/>
      <c r="E750" s="79"/>
      <c r="F750" s="79"/>
      <c r="G750" s="79"/>
      <c r="H750" s="92"/>
      <c r="I750" s="82"/>
      <c r="J750" s="82">
        <f>+SUM(J744:J749)</f>
        <v>142585.94529614085</v>
      </c>
    </row>
    <row r="751" spans="3:10">
      <c r="C751" s="81"/>
      <c r="D751" s="81"/>
      <c r="E751" s="79"/>
      <c r="F751" s="79"/>
      <c r="G751" s="79"/>
      <c r="H751" s="92" t="s">
        <v>230</v>
      </c>
      <c r="I751" s="103">
        <f t="shared" ref="I751:I753" si="82">I739</f>
        <v>0.21154088768290763</v>
      </c>
      <c r="J751" s="82">
        <f>+J750*I751</f>
        <v>30162.757439052144</v>
      </c>
    </row>
    <row r="752" spans="3:10">
      <c r="C752" s="81"/>
      <c r="D752" s="81"/>
      <c r="E752" s="79"/>
      <c r="F752" s="79"/>
      <c r="G752" s="79"/>
      <c r="H752" s="92" t="s">
        <v>231</v>
      </c>
      <c r="I752" s="103">
        <f t="shared" si="82"/>
        <v>0.01</v>
      </c>
      <c r="J752" s="82">
        <f>+J750*I752</f>
        <v>1425.8594529614086</v>
      </c>
    </row>
    <row r="753" spans="3:10">
      <c r="C753" s="81"/>
      <c r="D753" s="81"/>
      <c r="E753" s="79"/>
      <c r="F753" s="79"/>
      <c r="G753" s="79"/>
      <c r="H753" s="92" t="s">
        <v>232</v>
      </c>
      <c r="I753" s="103">
        <f t="shared" si="82"/>
        <v>0.04</v>
      </c>
      <c r="J753" s="82">
        <f>+J750*I753</f>
        <v>5703.4378118456343</v>
      </c>
    </row>
    <row r="754" spans="3:10" ht="75.599999999999994" customHeight="1">
      <c r="C754" s="94"/>
      <c r="D754" s="282" t="s">
        <v>166</v>
      </c>
      <c r="E754" s="282"/>
      <c r="F754" s="282"/>
      <c r="G754" s="95" t="s">
        <v>19</v>
      </c>
      <c r="H754"/>
      <c r="I754" s="102"/>
      <c r="J754" s="86">
        <f>+J760+J761+J762+J763</f>
        <v>327566</v>
      </c>
    </row>
    <row r="755" spans="3:10" ht="84">
      <c r="C755" s="97"/>
      <c r="D755" s="97"/>
      <c r="E755" s="79" t="s">
        <v>166</v>
      </c>
      <c r="F755" s="79" t="s">
        <v>218</v>
      </c>
      <c r="G755" s="79" t="s">
        <v>19</v>
      </c>
      <c r="H755" s="89">
        <v>1.0500007646415559</v>
      </c>
      <c r="I755" s="82">
        <v>230500</v>
      </c>
      <c r="J755" s="82">
        <f>+I755*H755</f>
        <v>242025.17624987863</v>
      </c>
    </row>
    <row r="756" spans="3:10">
      <c r="C756" s="81"/>
      <c r="D756" s="81">
        <v>40002</v>
      </c>
      <c r="E756" s="98" t="s">
        <v>236</v>
      </c>
      <c r="F756" s="79" t="s">
        <v>218</v>
      </c>
      <c r="G756" s="79" t="s">
        <v>237</v>
      </c>
      <c r="H756" s="89">
        <v>0.1</v>
      </c>
      <c r="I756" s="82">
        <v>30033</v>
      </c>
      <c r="J756" s="82">
        <f>+I756*H756</f>
        <v>3003.3</v>
      </c>
    </row>
    <row r="757" spans="3:10">
      <c r="C757" s="97"/>
      <c r="D757" s="90">
        <v>50011</v>
      </c>
      <c r="E757" s="79" t="s">
        <v>225</v>
      </c>
      <c r="F757" s="79" t="s">
        <v>218</v>
      </c>
      <c r="G757" s="79" t="s">
        <v>226</v>
      </c>
      <c r="H757" s="89">
        <v>0.45</v>
      </c>
      <c r="I757" s="82">
        <v>30000</v>
      </c>
      <c r="J757" s="82">
        <f>+I757*H757</f>
        <v>13500</v>
      </c>
    </row>
    <row r="758" spans="3:10">
      <c r="C758" s="281"/>
      <c r="D758" s="281"/>
      <c r="E758" s="79" t="s">
        <v>227</v>
      </c>
      <c r="F758" s="79" t="s">
        <v>218</v>
      </c>
      <c r="G758" s="79" t="s">
        <v>123</v>
      </c>
      <c r="H758" s="89">
        <v>9.0399999999999991</v>
      </c>
      <c r="I758" s="82">
        <v>50</v>
      </c>
      <c r="J758" s="82">
        <f>+I758*H758</f>
        <v>451.99999999999994</v>
      </c>
    </row>
    <row r="759" spans="3:10">
      <c r="C759" s="281"/>
      <c r="D759" s="281"/>
      <c r="E759" s="79" t="s">
        <v>228</v>
      </c>
      <c r="F759" s="79" t="s">
        <v>218</v>
      </c>
      <c r="G759" s="79" t="s">
        <v>229</v>
      </c>
      <c r="H759" s="89">
        <v>5</v>
      </c>
      <c r="I759" s="82">
        <f>+J757</f>
        <v>13500</v>
      </c>
      <c r="J759" s="82">
        <f>+I759*H759%</f>
        <v>675</v>
      </c>
    </row>
    <row r="760" spans="3:10" ht="21.6" customHeight="1">
      <c r="C760" s="81"/>
      <c r="D760" s="81"/>
      <c r="E760" s="79"/>
      <c r="F760" s="79"/>
      <c r="G760" s="79"/>
      <c r="H760" s="92"/>
      <c r="I760" s="82"/>
      <c r="J760" s="82">
        <f>+SUM(J755:J759)</f>
        <v>259655.47624987861</v>
      </c>
    </row>
    <row r="761" spans="3:10">
      <c r="C761" s="81"/>
      <c r="D761" s="81"/>
      <c r="E761" s="79"/>
      <c r="F761" s="79"/>
      <c r="G761" s="79"/>
      <c r="H761" s="92" t="s">
        <v>230</v>
      </c>
      <c r="I761" s="103">
        <f t="shared" ref="I761:I763" si="83">I751</f>
        <v>0.21154088768290763</v>
      </c>
      <c r="J761" s="82">
        <f>+J760*I761</f>
        <v>54927.749937627465</v>
      </c>
    </row>
    <row r="762" spans="3:10">
      <c r="C762" s="81"/>
      <c r="D762" s="81"/>
      <c r="E762" s="79"/>
      <c r="F762" s="79"/>
      <c r="G762" s="79"/>
      <c r="H762" s="92" t="s">
        <v>231</v>
      </c>
      <c r="I762" s="103">
        <f t="shared" si="83"/>
        <v>0.01</v>
      </c>
      <c r="J762" s="82">
        <f>+J760*I762</f>
        <v>2596.5547624987862</v>
      </c>
    </row>
    <row r="763" spans="3:10">
      <c r="C763" s="81"/>
      <c r="D763" s="81"/>
      <c r="E763" s="79"/>
      <c r="F763" s="79"/>
      <c r="G763" s="79"/>
      <c r="H763" s="92" t="s">
        <v>232</v>
      </c>
      <c r="I763" s="103">
        <f t="shared" si="83"/>
        <v>0.04</v>
      </c>
      <c r="J763" s="82">
        <f>+J760*I763</f>
        <v>10386.219049995145</v>
      </c>
    </row>
    <row r="764" spans="3:10">
      <c r="C764" s="81"/>
      <c r="D764" s="282" t="s">
        <v>168</v>
      </c>
      <c r="E764" s="282"/>
      <c r="F764" s="282"/>
      <c r="G764" s="95" t="s">
        <v>19</v>
      </c>
      <c r="H764"/>
      <c r="I764" s="102"/>
      <c r="J764" s="86">
        <f>+J766+J767+J768+J769</f>
        <v>441540.00000000006</v>
      </c>
    </row>
    <row r="765" spans="3:10" ht="29.45" customHeight="1">
      <c r="C765" s="81"/>
      <c r="D765" s="81"/>
      <c r="E765" s="79" t="s">
        <v>168</v>
      </c>
      <c r="F765" s="79" t="s">
        <v>218</v>
      </c>
      <c r="G765" s="79" t="s">
        <v>19</v>
      </c>
      <c r="H765" s="89">
        <v>1</v>
      </c>
      <c r="I765" s="82">
        <v>350000.54640399618</v>
      </c>
      <c r="J765" s="82">
        <f>+I765*H765</f>
        <v>350000.54640399618</v>
      </c>
    </row>
    <row r="766" spans="3:10" ht="15">
      <c r="C766" s="81"/>
      <c r="D766" s="81"/>
      <c r="E766" s="122"/>
      <c r="F766" s="79"/>
      <c r="G766" s="79"/>
      <c r="H766" s="92"/>
      <c r="I766" s="82"/>
      <c r="J766" s="82">
        <f>+J765</f>
        <v>350000.54640399618</v>
      </c>
    </row>
    <row r="767" spans="3:10" ht="15">
      <c r="C767" s="81"/>
      <c r="D767" s="81"/>
      <c r="E767" s="122"/>
      <c r="F767" s="79"/>
      <c r="G767" s="79"/>
      <c r="H767" s="92" t="s">
        <v>230</v>
      </c>
      <c r="I767" s="103">
        <f t="shared" ref="I767:I769" si="84">I761</f>
        <v>0.21154088768290763</v>
      </c>
      <c r="J767" s="82">
        <f>+J766*I767</f>
        <v>74039.426275804057</v>
      </c>
    </row>
    <row r="768" spans="3:10" ht="15">
      <c r="C768" s="81"/>
      <c r="D768" s="81"/>
      <c r="E768" s="122"/>
      <c r="F768" s="79"/>
      <c r="G768" s="79"/>
      <c r="H768" s="92" t="s">
        <v>231</v>
      </c>
      <c r="I768" s="103">
        <f t="shared" si="84"/>
        <v>0.01</v>
      </c>
      <c r="J768" s="82">
        <f>+J766*I768</f>
        <v>3500.0054640399617</v>
      </c>
    </row>
    <row r="769" spans="3:10" ht="15">
      <c r="C769" s="81"/>
      <c r="D769" s="81"/>
      <c r="E769" s="122"/>
      <c r="F769" s="79"/>
      <c r="G769" s="79"/>
      <c r="H769" s="92" t="s">
        <v>232</v>
      </c>
      <c r="I769" s="103">
        <f t="shared" si="84"/>
        <v>0.04</v>
      </c>
      <c r="J769" s="82">
        <f>+J766*I769</f>
        <v>14000.021856159847</v>
      </c>
    </row>
    <row r="770" spans="3:10">
      <c r="C770" s="83"/>
      <c r="D770" s="283" t="s">
        <v>170</v>
      </c>
      <c r="E770" s="283"/>
      <c r="F770" s="283"/>
      <c r="G770" s="283"/>
      <c r="H770" s="283"/>
      <c r="I770" s="283"/>
      <c r="J770" s="283"/>
    </row>
    <row r="771" spans="3:10">
      <c r="C771" s="94"/>
      <c r="D771" s="282" t="s">
        <v>423</v>
      </c>
      <c r="E771" s="282"/>
      <c r="F771" s="282"/>
      <c r="G771" s="95" t="s">
        <v>19</v>
      </c>
      <c r="H771"/>
      <c r="I771" s="102"/>
      <c r="J771" s="86">
        <f>+J777+J778+J779+J780</f>
        <v>5258</v>
      </c>
    </row>
    <row r="772" spans="3:10">
      <c r="C772" s="281"/>
      <c r="D772" s="281"/>
      <c r="E772" s="79" t="s">
        <v>424</v>
      </c>
      <c r="F772" s="79" t="s">
        <v>218</v>
      </c>
      <c r="G772" s="79" t="s">
        <v>81</v>
      </c>
      <c r="H772" s="89">
        <v>6.9984087315098836E-2</v>
      </c>
      <c r="I772" s="82">
        <v>13900</v>
      </c>
      <c r="J772" s="82">
        <f>+I772*H772</f>
        <v>972.77881367987379</v>
      </c>
    </row>
    <row r="773" spans="3:10">
      <c r="C773" s="281"/>
      <c r="D773" s="281"/>
      <c r="E773" s="79" t="s">
        <v>425</v>
      </c>
      <c r="F773" s="79" t="s">
        <v>218</v>
      </c>
      <c r="G773" s="79" t="s">
        <v>123</v>
      </c>
      <c r="H773" s="89">
        <v>0.1</v>
      </c>
      <c r="I773" s="82">
        <v>20029.950000000004</v>
      </c>
      <c r="J773" s="82">
        <f>+I773*H773</f>
        <v>2002.9950000000006</v>
      </c>
    </row>
    <row r="774" spans="3:10">
      <c r="C774" s="281"/>
      <c r="D774" s="281"/>
      <c r="E774" s="79" t="s">
        <v>243</v>
      </c>
      <c r="F774" s="79" t="s">
        <v>218</v>
      </c>
      <c r="G774" s="79" t="s">
        <v>226</v>
      </c>
      <c r="H774" s="89">
        <v>0.1</v>
      </c>
      <c r="I774" s="82">
        <v>9449</v>
      </c>
      <c r="J774" s="82">
        <f>+I774*H774</f>
        <v>944.90000000000009</v>
      </c>
    </row>
    <row r="775" spans="3:10">
      <c r="C775" s="281"/>
      <c r="D775" s="281"/>
      <c r="E775" s="79" t="s">
        <v>227</v>
      </c>
      <c r="F775" s="79" t="s">
        <v>218</v>
      </c>
      <c r="G775" s="79" t="s">
        <v>123</v>
      </c>
      <c r="H775" s="89">
        <v>4</v>
      </c>
      <c r="I775" s="82">
        <v>50</v>
      </c>
      <c r="J775" s="82">
        <f>+I775*H775</f>
        <v>200</v>
      </c>
    </row>
    <row r="776" spans="3:10">
      <c r="C776" s="281"/>
      <c r="D776" s="281"/>
      <c r="E776" s="79" t="s">
        <v>228</v>
      </c>
      <c r="F776" s="79" t="s">
        <v>218</v>
      </c>
      <c r="G776" s="79" t="s">
        <v>229</v>
      </c>
      <c r="H776" s="89">
        <v>5</v>
      </c>
      <c r="I776" s="82">
        <f>+J774</f>
        <v>944.90000000000009</v>
      </c>
      <c r="J776" s="82">
        <f>+I776*H776%</f>
        <v>47.245000000000005</v>
      </c>
    </row>
    <row r="777" spans="3:10">
      <c r="C777"/>
      <c r="D777"/>
      <c r="E777"/>
      <c r="F777" s="286"/>
      <c r="G777" s="286"/>
      <c r="H777" s="92"/>
      <c r="I777" s="96"/>
      <c r="J777" s="96">
        <f>+SUM(J772:J776)</f>
        <v>4167.9188136798739</v>
      </c>
    </row>
    <row r="778" spans="3:10">
      <c r="C778"/>
      <c r="D778"/>
      <c r="E778"/>
      <c r="F778" s="79"/>
      <c r="G778" s="79"/>
      <c r="H778" s="92" t="s">
        <v>230</v>
      </c>
      <c r="I778" s="111">
        <f t="shared" ref="I778:I780" si="85">I767</f>
        <v>0.21154088768290763</v>
      </c>
      <c r="J778" s="96">
        <f>+J777*I778</f>
        <v>881.68524563613187</v>
      </c>
    </row>
    <row r="779" spans="3:10">
      <c r="C779"/>
      <c r="D779"/>
      <c r="E779"/>
      <c r="F779" s="79"/>
      <c r="G779" s="79"/>
      <c r="H779" s="92" t="s">
        <v>231</v>
      </c>
      <c r="I779" s="111">
        <f t="shared" si="85"/>
        <v>0.01</v>
      </c>
      <c r="J779" s="96">
        <f>+J777*I779</f>
        <v>41.679188136798743</v>
      </c>
    </row>
    <row r="780" spans="3:10">
      <c r="C780"/>
      <c r="D780"/>
      <c r="E780"/>
      <c r="F780" s="79"/>
      <c r="G780" s="79"/>
      <c r="H780" s="92" t="s">
        <v>232</v>
      </c>
      <c r="I780" s="111">
        <f t="shared" si="85"/>
        <v>0.04</v>
      </c>
      <c r="J780" s="96">
        <f>+J777*I780</f>
        <v>166.71675254719497</v>
      </c>
    </row>
    <row r="781" spans="3:10">
      <c r="C781"/>
      <c r="D781"/>
      <c r="E781"/>
      <c r="F781" s="79"/>
      <c r="G781" s="79"/>
      <c r="H781"/>
      <c r="I781" s="96"/>
      <c r="J781" s="96"/>
    </row>
    <row r="782" spans="3:10">
      <c r="C782" s="94"/>
      <c r="D782" s="282" t="s">
        <v>174</v>
      </c>
      <c r="E782" s="282"/>
      <c r="F782" s="282"/>
      <c r="G782" s="95" t="s">
        <v>53</v>
      </c>
      <c r="H782"/>
      <c r="I782" s="114"/>
      <c r="J782" s="86">
        <f>+J786+J787+J788+J789</f>
        <v>33262</v>
      </c>
    </row>
    <row r="783" spans="3:10">
      <c r="C783" s="281"/>
      <c r="D783" s="281"/>
      <c r="E783" s="79" t="s">
        <v>239</v>
      </c>
      <c r="F783" s="79" t="s">
        <v>218</v>
      </c>
      <c r="G783" s="79" t="s">
        <v>226</v>
      </c>
      <c r="H783" s="89">
        <v>9.9977618564404416E-2</v>
      </c>
      <c r="I783" s="82">
        <v>22178</v>
      </c>
      <c r="J783" s="82">
        <f>+I783*H783</f>
        <v>2217.3036245213611</v>
      </c>
    </row>
    <row r="784" spans="3:10">
      <c r="C784" s="281"/>
      <c r="D784" s="281"/>
      <c r="E784" s="79" t="s">
        <v>244</v>
      </c>
      <c r="F784" s="79" t="s">
        <v>218</v>
      </c>
      <c r="G784" s="79" t="s">
        <v>53</v>
      </c>
      <c r="H784" s="89">
        <v>0.5</v>
      </c>
      <c r="I784" s="82">
        <v>48076</v>
      </c>
      <c r="J784" s="82">
        <f>+I784*H784</f>
        <v>24038</v>
      </c>
    </row>
    <row r="785" spans="3:10">
      <c r="C785" s="281"/>
      <c r="D785" s="281"/>
      <c r="E785" s="79" t="s">
        <v>228</v>
      </c>
      <c r="F785" s="79" t="s">
        <v>218</v>
      </c>
      <c r="G785" s="79" t="s">
        <v>229</v>
      </c>
      <c r="H785" s="89">
        <v>5</v>
      </c>
      <c r="I785" s="82">
        <f>+J783</f>
        <v>2217.3036245213611</v>
      </c>
      <c r="J785" s="82">
        <f>+I785*H785%</f>
        <v>110.86518122606806</v>
      </c>
    </row>
    <row r="786" spans="3:10">
      <c r="C786" s="81"/>
      <c r="D786" s="81"/>
      <c r="E786" s="79"/>
      <c r="F786" s="79"/>
      <c r="G786" s="79"/>
      <c r="H786" s="92"/>
      <c r="I786" s="82"/>
      <c r="J786" s="82">
        <f>+SUM(J783:J785)</f>
        <v>26366.168805747431</v>
      </c>
    </row>
    <row r="787" spans="3:10">
      <c r="C787" s="81"/>
      <c r="D787" s="81"/>
      <c r="E787" s="79"/>
      <c r="F787" s="79"/>
      <c r="G787" s="79"/>
      <c r="H787" s="92" t="s">
        <v>230</v>
      </c>
      <c r="I787" s="103">
        <f t="shared" ref="I787:I789" si="86">I778</f>
        <v>0.21154088768290763</v>
      </c>
      <c r="J787" s="82">
        <f>+J786*I787</f>
        <v>5577.5227539652005</v>
      </c>
    </row>
    <row r="788" spans="3:10">
      <c r="C788" s="81"/>
      <c r="D788" s="81"/>
      <c r="E788" s="79"/>
      <c r="F788" s="79"/>
      <c r="G788" s="79"/>
      <c r="H788" s="92" t="s">
        <v>231</v>
      </c>
      <c r="I788" s="103">
        <f t="shared" si="86"/>
        <v>0.01</v>
      </c>
      <c r="J788" s="82">
        <f>+J786*I788</f>
        <v>263.66168805747429</v>
      </c>
    </row>
    <row r="789" spans="3:10">
      <c r="C789"/>
      <c r="D789"/>
      <c r="E789"/>
      <c r="F789" s="286"/>
      <c r="G789" s="286"/>
      <c r="H789" s="92" t="s">
        <v>232</v>
      </c>
      <c r="I789" s="111">
        <f t="shared" si="86"/>
        <v>0.04</v>
      </c>
      <c r="J789" s="82">
        <f>+J786*I789</f>
        <v>1054.6467522298972</v>
      </c>
    </row>
    <row r="790" spans="3:10">
      <c r="C790"/>
      <c r="D790"/>
      <c r="E790"/>
      <c r="F790" s="286"/>
      <c r="G790" s="286"/>
      <c r="H790"/>
      <c r="I790" s="96"/>
      <c r="J790" s="96"/>
    </row>
    <row r="791" spans="3:10">
      <c r="C791"/>
      <c r="D791"/>
      <c r="E791"/>
      <c r="F791"/>
      <c r="G791"/>
      <c r="H791"/>
      <c r="I791" s="96"/>
      <c r="J791" s="96"/>
    </row>
    <row r="792" spans="3:10">
      <c r="C792"/>
      <c r="D792"/>
      <c r="E792" s="123" t="s">
        <v>426</v>
      </c>
      <c r="F792"/>
      <c r="G792"/>
      <c r="H792"/>
      <c r="I792" s="96"/>
      <c r="J792" s="96"/>
    </row>
    <row r="793" spans="3:10">
      <c r="C793"/>
      <c r="D793"/>
      <c r="E793" s="123" t="s">
        <v>427</v>
      </c>
      <c r="F793"/>
      <c r="G793"/>
      <c r="H793"/>
      <c r="I793" s="96"/>
      <c r="J793" s="96"/>
    </row>
    <row r="794" spans="3:10">
      <c r="C794"/>
      <c r="D794"/>
      <c r="E794" s="123" t="s">
        <v>427</v>
      </c>
      <c r="F794"/>
      <c r="G794"/>
      <c r="H794"/>
      <c r="I794" s="96"/>
      <c r="J794" s="96"/>
    </row>
  </sheetData>
  <mergeCells count="299">
    <mergeCell ref="B1:L1"/>
    <mergeCell ref="C35:D35"/>
    <mergeCell ref="C25:D25"/>
    <mergeCell ref="C8:E8"/>
    <mergeCell ref="C46:D46"/>
    <mergeCell ref="C47:D47"/>
    <mergeCell ref="C48:D48"/>
    <mergeCell ref="C49:D49"/>
    <mergeCell ref="C50:D50"/>
    <mergeCell ref="C36:D36"/>
    <mergeCell ref="C44:D44"/>
    <mergeCell ref="C45:D45"/>
    <mergeCell ref="C43:D43"/>
    <mergeCell ref="C24:D24"/>
    <mergeCell ref="D30:F30"/>
    <mergeCell ref="C31:D31"/>
    <mergeCell ref="E31:E32"/>
    <mergeCell ref="C34:D34"/>
    <mergeCell ref="D42:F42"/>
    <mergeCell ref="C66:D66"/>
    <mergeCell ref="C67:D67"/>
    <mergeCell ref="C68:D68"/>
    <mergeCell ref="C69:D69"/>
    <mergeCell ref="C59:D59"/>
    <mergeCell ref="D56:F56"/>
    <mergeCell ref="C58:D58"/>
    <mergeCell ref="D64:F64"/>
    <mergeCell ref="C65:D65"/>
    <mergeCell ref="C130:D130"/>
    <mergeCell ref="C111:D111"/>
    <mergeCell ref="C112:D112"/>
    <mergeCell ref="C113:D113"/>
    <mergeCell ref="C100:D100"/>
    <mergeCell ref="C108:D108"/>
    <mergeCell ref="D106:F106"/>
    <mergeCell ref="C107:D107"/>
    <mergeCell ref="C97:D97"/>
    <mergeCell ref="C98:D98"/>
    <mergeCell ref="C99:D99"/>
    <mergeCell ref="C141:D141"/>
    <mergeCell ref="C142:D142"/>
    <mergeCell ref="C150:D150"/>
    <mergeCell ref="D148:F148"/>
    <mergeCell ref="C149:D149"/>
    <mergeCell ref="C131:D131"/>
    <mergeCell ref="C132:D132"/>
    <mergeCell ref="C133:D133"/>
    <mergeCell ref="D139:F139"/>
    <mergeCell ref="C140:D140"/>
    <mergeCell ref="C168:D168"/>
    <mergeCell ref="D166:F166"/>
    <mergeCell ref="C167:D167"/>
    <mergeCell ref="D174:J174"/>
    <mergeCell ref="C159:D159"/>
    <mergeCell ref="C160:D160"/>
    <mergeCell ref="D156:J156"/>
    <mergeCell ref="D157:F157"/>
    <mergeCell ref="C158:D158"/>
    <mergeCell ref="C182:D182"/>
    <mergeCell ref="C191:D191"/>
    <mergeCell ref="D188:F188"/>
    <mergeCell ref="C190:D190"/>
    <mergeCell ref="C180:D180"/>
    <mergeCell ref="C181:D181"/>
    <mergeCell ref="D175:F176"/>
    <mergeCell ref="C177:D177"/>
    <mergeCell ref="E177:E178"/>
    <mergeCell ref="C179:D179"/>
    <mergeCell ref="C311:D311"/>
    <mergeCell ref="D310:F310"/>
    <mergeCell ref="C223:D223"/>
    <mergeCell ref="C224:D224"/>
    <mergeCell ref="C225:D225"/>
    <mergeCell ref="D231:F231"/>
    <mergeCell ref="C218:D218"/>
    <mergeCell ref="C219:D219"/>
    <mergeCell ref="C220:D220"/>
    <mergeCell ref="C221:D221"/>
    <mergeCell ref="C222:D222"/>
    <mergeCell ref="C332:D332"/>
    <mergeCell ref="C335:D335"/>
    <mergeCell ref="C336:D336"/>
    <mergeCell ref="C322:D322"/>
    <mergeCell ref="C323:D323"/>
    <mergeCell ref="C324:D324"/>
    <mergeCell ref="C312:D312"/>
    <mergeCell ref="C313:D313"/>
    <mergeCell ref="C314:D314"/>
    <mergeCell ref="C402:D402"/>
    <mergeCell ref="C397:D397"/>
    <mergeCell ref="C398:D398"/>
    <mergeCell ref="C399:D399"/>
    <mergeCell ref="C400:D400"/>
    <mergeCell ref="C396:D396"/>
    <mergeCell ref="D342:F342"/>
    <mergeCell ref="D361:F361"/>
    <mergeCell ref="D381:F381"/>
    <mergeCell ref="D394:J394"/>
    <mergeCell ref="D395:F395"/>
    <mergeCell ref="C414:D414"/>
    <mergeCell ref="C415:D415"/>
    <mergeCell ref="C416:D416"/>
    <mergeCell ref="D412:F412"/>
    <mergeCell ref="C413:D413"/>
    <mergeCell ref="C403:D403"/>
    <mergeCell ref="C404:D404"/>
    <mergeCell ref="C405:D405"/>
    <mergeCell ref="C406:D406"/>
    <mergeCell ref="C422:D422"/>
    <mergeCell ref="C431:D431"/>
    <mergeCell ref="D428:J428"/>
    <mergeCell ref="D429:F429"/>
    <mergeCell ref="C430:D430"/>
    <mergeCell ref="C417:D417"/>
    <mergeCell ref="C418:D418"/>
    <mergeCell ref="C419:D419"/>
    <mergeCell ref="C420:D420"/>
    <mergeCell ref="C421:D421"/>
    <mergeCell ref="C446:D446"/>
    <mergeCell ref="D442:F442"/>
    <mergeCell ref="C443:D443"/>
    <mergeCell ref="E443:E444"/>
    <mergeCell ref="C445:D445"/>
    <mergeCell ref="C432:D432"/>
    <mergeCell ref="C433:D433"/>
    <mergeCell ref="C434:D434"/>
    <mergeCell ref="C435:D435"/>
    <mergeCell ref="C436:D436"/>
    <mergeCell ref="C637:D637"/>
    <mergeCell ref="C638:D638"/>
    <mergeCell ref="C639:D639"/>
    <mergeCell ref="C640:D640"/>
    <mergeCell ref="C636:D636"/>
    <mergeCell ref="D635:F635"/>
    <mergeCell ref="D532:F532"/>
    <mergeCell ref="C474:D474"/>
    <mergeCell ref="C475:D475"/>
    <mergeCell ref="C476:D476"/>
    <mergeCell ref="C477:D477"/>
    <mergeCell ref="D606:F606"/>
    <mergeCell ref="D612:J612"/>
    <mergeCell ref="D614:F614"/>
    <mergeCell ref="D624:F624"/>
    <mergeCell ref="D634:J634"/>
    <mergeCell ref="D546:F546"/>
    <mergeCell ref="C548:D548"/>
    <mergeCell ref="D557:F557"/>
    <mergeCell ref="D573:F573"/>
    <mergeCell ref="D590:F590"/>
    <mergeCell ref="C650:D650"/>
    <mergeCell ref="C657:D657"/>
    <mergeCell ref="C658:D658"/>
    <mergeCell ref="D655:F655"/>
    <mergeCell ref="C656:D656"/>
    <mergeCell ref="C641:D641"/>
    <mergeCell ref="C648:D648"/>
    <mergeCell ref="C649:D649"/>
    <mergeCell ref="D646:F646"/>
    <mergeCell ref="C647:D647"/>
    <mergeCell ref="C679:D679"/>
    <mergeCell ref="C668:D668"/>
    <mergeCell ref="C669:D669"/>
    <mergeCell ref="C670:D670"/>
    <mergeCell ref="D675:F675"/>
    <mergeCell ref="C659:D659"/>
    <mergeCell ref="C660:D660"/>
    <mergeCell ref="C667:D667"/>
    <mergeCell ref="D665:F665"/>
    <mergeCell ref="C666:D666"/>
    <mergeCell ref="C784:D784"/>
    <mergeCell ref="C785:D785"/>
    <mergeCell ref="F790:G790"/>
    <mergeCell ref="C774:D774"/>
    <mergeCell ref="C775:D775"/>
    <mergeCell ref="C776:D776"/>
    <mergeCell ref="F777:G777"/>
    <mergeCell ref="C773:D773"/>
    <mergeCell ref="D764:F764"/>
    <mergeCell ref="D770:J770"/>
    <mergeCell ref="D771:F771"/>
    <mergeCell ref="C772:D772"/>
    <mergeCell ref="D782:F782"/>
    <mergeCell ref="C783:D783"/>
    <mergeCell ref="F789:G789"/>
    <mergeCell ref="C749:D749"/>
    <mergeCell ref="C759:D759"/>
    <mergeCell ref="C748:D748"/>
    <mergeCell ref="D754:F754"/>
    <mergeCell ref="C758:D758"/>
    <mergeCell ref="C745:D745"/>
    <mergeCell ref="C2:E2"/>
    <mergeCell ref="F2:J2"/>
    <mergeCell ref="C3:I3"/>
    <mergeCell ref="C5:E5"/>
    <mergeCell ref="C6:J6"/>
    <mergeCell ref="C7:E7"/>
    <mergeCell ref="D9:J9"/>
    <mergeCell ref="D10:F10"/>
    <mergeCell ref="D23:F23"/>
    <mergeCell ref="C4:I4"/>
    <mergeCell ref="C110:D110"/>
    <mergeCell ref="D119:F119"/>
    <mergeCell ref="C120:D120"/>
    <mergeCell ref="D128:F128"/>
    <mergeCell ref="C129:D129"/>
    <mergeCell ref="D74:F74"/>
    <mergeCell ref="C75:D75"/>
    <mergeCell ref="D83:F83"/>
    <mergeCell ref="D95:F95"/>
    <mergeCell ref="C121:D121"/>
    <mergeCell ref="C122:D122"/>
    <mergeCell ref="C96:D96"/>
    <mergeCell ref="C85:D85"/>
    <mergeCell ref="C86:D86"/>
    <mergeCell ref="C87:D87"/>
    <mergeCell ref="C88:D88"/>
    <mergeCell ref="C89:D89"/>
    <mergeCell ref="C76:D76"/>
    <mergeCell ref="C77:D77"/>
    <mergeCell ref="D248:F248"/>
    <mergeCell ref="D264:F264"/>
    <mergeCell ref="D275:F275"/>
    <mergeCell ref="D289:F289"/>
    <mergeCell ref="D309:J309"/>
    <mergeCell ref="D197:F197"/>
    <mergeCell ref="C198:D198"/>
    <mergeCell ref="D213:F213"/>
    <mergeCell ref="C214:D214"/>
    <mergeCell ref="E214:E215"/>
    <mergeCell ref="C217:D217"/>
    <mergeCell ref="C216:D216"/>
    <mergeCell ref="C203:D203"/>
    <mergeCell ref="C204:D204"/>
    <mergeCell ref="C205:D205"/>
    <mergeCell ref="C206:D206"/>
    <mergeCell ref="C207:D207"/>
    <mergeCell ref="C199:D199"/>
    <mergeCell ref="C200:D200"/>
    <mergeCell ref="C201:D201"/>
    <mergeCell ref="C202:D202"/>
    <mergeCell ref="C84:D84"/>
    <mergeCell ref="C473:D473"/>
    <mergeCell ref="D484:J484"/>
    <mergeCell ref="D485:F485"/>
    <mergeCell ref="D502:F502"/>
    <mergeCell ref="D514:F514"/>
    <mergeCell ref="D320:F320"/>
    <mergeCell ref="C321:D321"/>
    <mergeCell ref="D330:F330"/>
    <mergeCell ref="C331:D331"/>
    <mergeCell ref="C334:D334"/>
    <mergeCell ref="C464:D464"/>
    <mergeCell ref="C463:D463"/>
    <mergeCell ref="D470:F470"/>
    <mergeCell ref="C471:D471"/>
    <mergeCell ref="C452:D452"/>
    <mergeCell ref="C453:D453"/>
    <mergeCell ref="C461:D461"/>
    <mergeCell ref="D459:F459"/>
    <mergeCell ref="C460:D460"/>
    <mergeCell ref="C447:D447"/>
    <mergeCell ref="C448:D448"/>
    <mergeCell ref="C449:D449"/>
    <mergeCell ref="C450:D450"/>
    <mergeCell ref="C451:D451"/>
    <mergeCell ref="C723:D723"/>
    <mergeCell ref="D732:F732"/>
    <mergeCell ref="C733:D733"/>
    <mergeCell ref="D742:J742"/>
    <mergeCell ref="D743:F743"/>
    <mergeCell ref="C677:D677"/>
    <mergeCell ref="D685:F685"/>
    <mergeCell ref="D698:J698"/>
    <mergeCell ref="D699:F699"/>
    <mergeCell ref="C700:D700"/>
    <mergeCell ref="C714:D714"/>
    <mergeCell ref="C715:D715"/>
    <mergeCell ref="D720:F720"/>
    <mergeCell ref="C721:D721"/>
    <mergeCell ref="C705:D705"/>
    <mergeCell ref="C706:D706"/>
    <mergeCell ref="C707:D707"/>
    <mergeCell ref="D712:F712"/>
    <mergeCell ref="C713:D713"/>
    <mergeCell ref="C701:D701"/>
    <mergeCell ref="C702:D702"/>
    <mergeCell ref="C703:D703"/>
    <mergeCell ref="C704:D704"/>
    <mergeCell ref="C678:D678"/>
    <mergeCell ref="C746:D746"/>
    <mergeCell ref="C744:D744"/>
    <mergeCell ref="C734:D734"/>
    <mergeCell ref="C735:D735"/>
    <mergeCell ref="C736:D736"/>
    <mergeCell ref="C737:D737"/>
    <mergeCell ref="C724:D724"/>
    <mergeCell ref="C725:D725"/>
    <mergeCell ref="C726:D726"/>
    <mergeCell ref="C727:D727"/>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EF0161-5AD9-482E-A1D2-BF72206D4B3E}">
  <dimension ref="B1:L794"/>
  <sheetViews>
    <sheetView showGridLines="0" view="pageBreakPreview" topLeftCell="A75" zoomScaleNormal="80" zoomScaleSheetLayoutView="100" zoomScalePageLayoutView="85" workbookViewId="0">
      <selection activeCell="H84" sqref="H84"/>
    </sheetView>
  </sheetViews>
  <sheetFormatPr defaultColWidth="11.42578125" defaultRowHeight="14.25"/>
  <cols>
    <col min="1" max="2" width="3.140625" style="54" customWidth="1"/>
    <col min="3" max="3" width="14.7109375" style="54" customWidth="1"/>
    <col min="4" max="4" width="13" style="54" customWidth="1"/>
    <col min="5" max="5" width="48" style="54" customWidth="1"/>
    <col min="6" max="8" width="9.140625" style="54"/>
    <col min="9" max="9" width="12.28515625" style="54" bestFit="1" customWidth="1"/>
    <col min="10" max="10" width="14.5703125" style="54" bestFit="1" customWidth="1"/>
    <col min="11" max="11" width="9.140625" style="54"/>
    <col min="12" max="12" width="12.85546875" style="54" customWidth="1"/>
    <col min="13" max="14" width="9.140625" style="54"/>
    <col min="15" max="15" width="18.7109375" style="54" customWidth="1"/>
    <col min="16" max="17" width="3.140625" style="54" customWidth="1"/>
    <col min="18" max="16384" width="11.42578125" style="54"/>
  </cols>
  <sheetData>
    <row r="1" spans="2:12">
      <c r="B1" s="228"/>
      <c r="C1" s="228"/>
      <c r="D1" s="228"/>
      <c r="E1" s="228"/>
      <c r="F1" s="228"/>
      <c r="G1" s="228"/>
      <c r="H1" s="228"/>
      <c r="I1" s="228"/>
      <c r="J1" s="228"/>
      <c r="K1" s="228"/>
      <c r="L1" s="228"/>
    </row>
    <row r="2" spans="2:12">
      <c r="B2" s="72"/>
      <c r="C2" s="287"/>
      <c r="D2" s="287"/>
      <c r="E2" s="287"/>
      <c r="F2" s="288"/>
      <c r="G2" s="288"/>
      <c r="H2" s="288"/>
      <c r="I2" s="288"/>
      <c r="J2" s="288"/>
    </row>
    <row r="3" spans="2:12">
      <c r="B3" s="72"/>
      <c r="C3" s="285" t="s">
        <v>207</v>
      </c>
      <c r="D3" s="285"/>
      <c r="E3" s="285"/>
      <c r="F3" s="285"/>
      <c r="G3" s="285"/>
      <c r="H3" s="285"/>
      <c r="I3" s="285"/>
      <c r="J3" s="75" t="s">
        <v>208</v>
      </c>
    </row>
    <row r="4" spans="2:12" ht="25.5" customHeight="1">
      <c r="B4" s="72"/>
      <c r="C4" s="290" t="s">
        <v>209</v>
      </c>
      <c r="D4" s="290"/>
      <c r="E4" s="290"/>
      <c r="F4" s="290"/>
      <c r="G4" s="290"/>
      <c r="H4" s="290"/>
      <c r="I4" s="290"/>
      <c r="J4" s="77"/>
    </row>
    <row r="5" spans="2:12" ht="36.75" customHeight="1">
      <c r="B5" s="72"/>
      <c r="C5" s="288"/>
      <c r="D5" s="288"/>
      <c r="E5" s="288"/>
      <c r="F5" s="74"/>
      <c r="G5" s="74"/>
      <c r="H5" s="74"/>
      <c r="I5" s="78"/>
      <c r="J5" s="78"/>
    </row>
    <row r="6" spans="2:12">
      <c r="B6" s="72"/>
      <c r="C6" s="287"/>
      <c r="D6" s="287"/>
      <c r="E6" s="287"/>
      <c r="F6" s="287"/>
      <c r="G6" s="287"/>
      <c r="H6" s="287"/>
      <c r="I6" s="287"/>
      <c r="J6" s="287"/>
    </row>
    <row r="7" spans="2:12">
      <c r="B7" s="72"/>
      <c r="C7" s="288"/>
      <c r="D7" s="288"/>
      <c r="E7" s="288"/>
      <c r="F7" s="74"/>
      <c r="G7" s="74"/>
      <c r="H7" s="74"/>
      <c r="I7" s="78"/>
      <c r="J7" s="78"/>
    </row>
    <row r="8" spans="2:12">
      <c r="B8" s="72"/>
      <c r="C8" s="286" t="s">
        <v>210</v>
      </c>
      <c r="D8" s="286"/>
      <c r="E8" s="286"/>
      <c r="F8" s="79" t="s">
        <v>211</v>
      </c>
      <c r="G8" s="80" t="s">
        <v>212</v>
      </c>
      <c r="H8" s="81" t="s">
        <v>213</v>
      </c>
      <c r="I8" s="82" t="s">
        <v>214</v>
      </c>
      <c r="J8" s="82" t="s">
        <v>215</v>
      </c>
    </row>
    <row r="9" spans="2:12">
      <c r="B9" s="72"/>
      <c r="C9" s="83"/>
      <c r="D9" s="283" t="s">
        <v>216</v>
      </c>
      <c r="E9" s="283"/>
      <c r="F9" s="283"/>
      <c r="G9" s="283"/>
      <c r="H9" s="283"/>
      <c r="I9" s="283"/>
      <c r="J9" s="283"/>
    </row>
    <row r="10" spans="2:12" ht="15">
      <c r="B10" s="72"/>
      <c r="C10" s="124"/>
      <c r="D10" s="292" t="s">
        <v>18</v>
      </c>
      <c r="E10" s="292"/>
      <c r="F10" s="292"/>
      <c r="G10" s="125" t="s">
        <v>41</v>
      </c>
      <c r="H10" s="126"/>
      <c r="I10" s="127"/>
      <c r="J10" s="128">
        <f>+J18+J19+J20+J21</f>
        <v>0</v>
      </c>
    </row>
    <row r="11" spans="2:12" ht="12.75" customHeight="1">
      <c r="B11" s="72"/>
      <c r="C11" s="124"/>
      <c r="D11" s="129"/>
      <c r="E11" s="130" t="s">
        <v>217</v>
      </c>
      <c r="F11" s="131" t="s">
        <v>218</v>
      </c>
      <c r="G11" s="131" t="s">
        <v>219</v>
      </c>
      <c r="H11" s="132">
        <v>1.9948345388661172E-2</v>
      </c>
      <c r="I11" s="133"/>
      <c r="J11" s="133">
        <f t="shared" ref="J11:J16" si="0">+I11*H11</f>
        <v>0</v>
      </c>
    </row>
    <row r="12" spans="2:12">
      <c r="B12" s="72"/>
      <c r="C12" s="124"/>
      <c r="D12" s="129"/>
      <c r="E12" s="130" t="s">
        <v>220</v>
      </c>
      <c r="F12" s="131" t="s">
        <v>218</v>
      </c>
      <c r="G12" s="131" t="s">
        <v>123</v>
      </c>
      <c r="H12" s="132">
        <v>5.0006436311757836E-2</v>
      </c>
      <c r="I12" s="133"/>
      <c r="J12" s="133">
        <f t="shared" si="0"/>
        <v>0</v>
      </c>
    </row>
    <row r="13" spans="2:12">
      <c r="B13" s="72"/>
      <c r="C13" s="124"/>
      <c r="D13" s="129"/>
      <c r="E13" s="130" t="s">
        <v>221</v>
      </c>
      <c r="F13" s="131" t="s">
        <v>218</v>
      </c>
      <c r="G13" s="131" t="s">
        <v>222</v>
      </c>
      <c r="H13" s="132">
        <v>0.02</v>
      </c>
      <c r="I13" s="133"/>
      <c r="J13" s="133">
        <f t="shared" si="0"/>
        <v>0</v>
      </c>
    </row>
    <row r="14" spans="2:12">
      <c r="B14" s="72"/>
      <c r="C14" s="124"/>
      <c r="D14" s="129"/>
      <c r="E14" s="130" t="s">
        <v>223</v>
      </c>
      <c r="F14" s="131" t="s">
        <v>218</v>
      </c>
      <c r="G14" s="131" t="s">
        <v>224</v>
      </c>
      <c r="H14" s="132">
        <v>0.01</v>
      </c>
      <c r="I14" s="133"/>
      <c r="J14" s="133">
        <f t="shared" si="0"/>
        <v>0</v>
      </c>
    </row>
    <row r="15" spans="2:12">
      <c r="B15" s="72"/>
      <c r="C15" s="124"/>
      <c r="D15" s="134">
        <v>50011</v>
      </c>
      <c r="E15" s="130" t="s">
        <v>225</v>
      </c>
      <c r="F15" s="131" t="s">
        <v>218</v>
      </c>
      <c r="G15" s="131" t="s">
        <v>226</v>
      </c>
      <c r="H15" s="132">
        <v>0.1</v>
      </c>
      <c r="I15" s="133"/>
      <c r="J15" s="133">
        <f t="shared" si="0"/>
        <v>0</v>
      </c>
    </row>
    <row r="16" spans="2:12">
      <c r="B16" s="72"/>
      <c r="C16" s="124"/>
      <c r="D16" s="129"/>
      <c r="E16" s="130" t="s">
        <v>227</v>
      </c>
      <c r="F16" s="131" t="s">
        <v>218</v>
      </c>
      <c r="G16" s="131" t="s">
        <v>123</v>
      </c>
      <c r="H16" s="132">
        <v>0.11</v>
      </c>
      <c r="I16" s="133"/>
      <c r="J16" s="133">
        <f t="shared" si="0"/>
        <v>0</v>
      </c>
    </row>
    <row r="17" spans="2:10" ht="18" customHeight="1">
      <c r="B17" s="72"/>
      <c r="C17" s="124"/>
      <c r="D17" s="129"/>
      <c r="E17" s="130" t="s">
        <v>228</v>
      </c>
      <c r="F17" s="131" t="s">
        <v>218</v>
      </c>
      <c r="G17" s="131" t="s">
        <v>229</v>
      </c>
      <c r="H17" s="132">
        <v>5</v>
      </c>
      <c r="I17" s="133"/>
      <c r="J17" s="133">
        <f>+I17*H17%</f>
        <v>0</v>
      </c>
    </row>
    <row r="18" spans="2:10">
      <c r="B18" s="72"/>
      <c r="C18" s="124"/>
      <c r="D18" s="129"/>
      <c r="E18" s="130"/>
      <c r="F18" s="131"/>
      <c r="G18" s="131"/>
      <c r="H18" s="132"/>
      <c r="I18" s="133"/>
      <c r="J18" s="135">
        <f>SUM(J11:J17)</f>
        <v>0</v>
      </c>
    </row>
    <row r="19" spans="2:10">
      <c r="B19" s="72"/>
      <c r="C19" s="124"/>
      <c r="D19" s="129"/>
      <c r="E19" s="130"/>
      <c r="F19" s="131"/>
      <c r="G19" s="131"/>
      <c r="H19" s="136" t="s">
        <v>230</v>
      </c>
      <c r="I19" s="137"/>
      <c r="J19" s="133">
        <f>+J18*I19</f>
        <v>0</v>
      </c>
    </row>
    <row r="20" spans="2:10">
      <c r="B20" s="72"/>
      <c r="C20" s="124"/>
      <c r="D20" s="129"/>
      <c r="E20" s="130"/>
      <c r="F20" s="131"/>
      <c r="G20" s="131"/>
      <c r="H20" s="136" t="s">
        <v>231</v>
      </c>
      <c r="I20" s="137"/>
      <c r="J20" s="133">
        <f>+J18*I20</f>
        <v>0</v>
      </c>
    </row>
    <row r="21" spans="2:10">
      <c r="B21" s="72"/>
      <c r="C21" s="124"/>
      <c r="D21" s="129"/>
      <c r="E21" s="130"/>
      <c r="F21" s="131"/>
      <c r="G21" s="131"/>
      <c r="H21" s="136" t="s">
        <v>232</v>
      </c>
      <c r="I21" s="137"/>
      <c r="J21" s="133">
        <f>+J18*I21</f>
        <v>0</v>
      </c>
    </row>
    <row r="22" spans="2:10">
      <c r="B22" s="72"/>
      <c r="C22" s="124"/>
      <c r="D22" s="129"/>
      <c r="E22" s="129"/>
      <c r="F22" s="129"/>
      <c r="G22" s="129"/>
      <c r="H22" s="129"/>
      <c r="I22" s="129"/>
      <c r="J22" s="129"/>
    </row>
    <row r="23" spans="2:10">
      <c r="B23" s="72"/>
      <c r="C23" s="138"/>
      <c r="D23" s="293" t="s">
        <v>21</v>
      </c>
      <c r="E23" s="293"/>
      <c r="F23" s="293"/>
      <c r="G23" s="139" t="s">
        <v>19</v>
      </c>
      <c r="H23" s="126"/>
      <c r="I23" s="127"/>
      <c r="J23" s="127">
        <f>+J26+J27+J28+J29</f>
        <v>0</v>
      </c>
    </row>
    <row r="24" spans="2:10" ht="13.9" customHeight="1">
      <c r="B24" s="72"/>
      <c r="C24" s="294"/>
      <c r="D24" s="294"/>
      <c r="E24" s="130" t="s">
        <v>233</v>
      </c>
      <c r="F24" s="130" t="s">
        <v>218</v>
      </c>
      <c r="G24" s="130" t="s">
        <v>226</v>
      </c>
      <c r="H24" s="132">
        <v>0.81978123686758109</v>
      </c>
      <c r="I24" s="133"/>
      <c r="J24" s="133">
        <f>+I24*H24</f>
        <v>0</v>
      </c>
    </row>
    <row r="25" spans="2:10">
      <c r="B25" s="72"/>
      <c r="C25" s="294"/>
      <c r="D25" s="294"/>
      <c r="E25" s="130" t="s">
        <v>228</v>
      </c>
      <c r="F25" s="130" t="s">
        <v>218</v>
      </c>
      <c r="G25" s="130" t="s">
        <v>229</v>
      </c>
      <c r="H25" s="132">
        <v>5.0087999999999999</v>
      </c>
      <c r="I25" s="133"/>
      <c r="J25" s="133">
        <f>+I25*H25%</f>
        <v>0</v>
      </c>
    </row>
    <row r="26" spans="2:10">
      <c r="B26" s="72"/>
      <c r="C26" s="140"/>
      <c r="D26" s="140"/>
      <c r="E26" s="130"/>
      <c r="F26" s="130"/>
      <c r="G26" s="130"/>
      <c r="H26" s="132"/>
      <c r="I26" s="133"/>
      <c r="J26" s="135">
        <f>SUM(J24:J25)</f>
        <v>0</v>
      </c>
    </row>
    <row r="27" spans="2:10">
      <c r="B27" s="72"/>
      <c r="C27" s="140"/>
      <c r="D27" s="140"/>
      <c r="E27" s="130"/>
      <c r="F27" s="130"/>
      <c r="G27" s="130"/>
      <c r="H27" s="136" t="s">
        <v>230</v>
      </c>
      <c r="I27" s="137">
        <f t="shared" ref="I27:I29" si="1">I19</f>
        <v>0</v>
      </c>
      <c r="J27" s="133">
        <f>+J26*I27</f>
        <v>0</v>
      </c>
    </row>
    <row r="28" spans="2:10">
      <c r="B28" s="72"/>
      <c r="C28" s="140"/>
      <c r="D28" s="140"/>
      <c r="E28" s="130"/>
      <c r="F28" s="130"/>
      <c r="G28" s="130"/>
      <c r="H28" s="136" t="s">
        <v>231</v>
      </c>
      <c r="I28" s="137">
        <f t="shared" si="1"/>
        <v>0</v>
      </c>
      <c r="J28" s="133">
        <f>+J26*I28</f>
        <v>0</v>
      </c>
    </row>
    <row r="29" spans="2:10">
      <c r="B29" s="72"/>
      <c r="C29" s="140"/>
      <c r="D29" s="140"/>
      <c r="E29" s="130"/>
      <c r="F29" s="130"/>
      <c r="G29" s="130"/>
      <c r="H29" s="136" t="s">
        <v>232</v>
      </c>
      <c r="I29" s="137">
        <f t="shared" si="1"/>
        <v>0</v>
      </c>
      <c r="J29" s="133">
        <f>+J26*I29</f>
        <v>0</v>
      </c>
    </row>
    <row r="30" spans="2:10">
      <c r="B30" s="72"/>
      <c r="C30" s="138"/>
      <c r="D30" s="293" t="s">
        <v>234</v>
      </c>
      <c r="E30" s="293"/>
      <c r="F30" s="293"/>
      <c r="G30" s="139" t="s">
        <v>19</v>
      </c>
      <c r="H30" s="126"/>
      <c r="I30" s="127"/>
      <c r="J30" s="127">
        <f>+J37+J38+J39+J40</f>
        <v>0</v>
      </c>
    </row>
    <row r="31" spans="2:10" ht="13.9" customHeight="1">
      <c r="B31" s="72"/>
      <c r="C31" s="294"/>
      <c r="D31" s="294"/>
      <c r="E31" s="295" t="s">
        <v>235</v>
      </c>
      <c r="F31" s="130" t="s">
        <v>218</v>
      </c>
      <c r="G31" s="130" t="s">
        <v>81</v>
      </c>
      <c r="H31" s="132">
        <v>0.50014344465284</v>
      </c>
      <c r="I31" s="133"/>
      <c r="J31" s="133">
        <f>+I31*H31</f>
        <v>0</v>
      </c>
    </row>
    <row r="32" spans="2:10">
      <c r="B32" s="72"/>
      <c r="C32" s="126"/>
      <c r="D32" s="126"/>
      <c r="E32" s="295"/>
      <c r="F32" s="126"/>
      <c r="G32" s="126"/>
      <c r="H32" s="126"/>
      <c r="I32" s="141"/>
      <c r="J32" s="133">
        <f>+I32*H32</f>
        <v>0</v>
      </c>
    </row>
    <row r="33" spans="2:10" ht="13.5" customHeight="1">
      <c r="B33" s="72"/>
      <c r="C33" s="142"/>
      <c r="D33" s="134">
        <v>40002</v>
      </c>
      <c r="E33" s="143" t="s">
        <v>236</v>
      </c>
      <c r="F33" s="130" t="s">
        <v>218</v>
      </c>
      <c r="G33" s="130" t="s">
        <v>237</v>
      </c>
      <c r="H33" s="132">
        <v>0.1</v>
      </c>
      <c r="I33" s="133"/>
      <c r="J33" s="133">
        <f>+I33*H33</f>
        <v>0</v>
      </c>
    </row>
    <row r="34" spans="2:10">
      <c r="B34" s="72"/>
      <c r="C34" s="294"/>
      <c r="D34" s="294"/>
      <c r="E34" s="130" t="s">
        <v>238</v>
      </c>
      <c r="F34" s="130" t="s">
        <v>218</v>
      </c>
      <c r="G34" s="130" t="s">
        <v>237</v>
      </c>
      <c r="H34" s="132">
        <v>0.5</v>
      </c>
      <c r="I34" s="133"/>
      <c r="J34" s="133">
        <f>+I34*H34</f>
        <v>0</v>
      </c>
    </row>
    <row r="35" spans="2:10">
      <c r="B35" s="72"/>
      <c r="C35" s="294"/>
      <c r="D35" s="294"/>
      <c r="E35" s="130" t="s">
        <v>239</v>
      </c>
      <c r="F35" s="130" t="s">
        <v>218</v>
      </c>
      <c r="G35" s="130" t="s">
        <v>226</v>
      </c>
      <c r="H35" s="132">
        <v>0.6</v>
      </c>
      <c r="I35" s="133"/>
      <c r="J35" s="133">
        <f>+I35*H35</f>
        <v>0</v>
      </c>
    </row>
    <row r="36" spans="2:10">
      <c r="B36" s="72"/>
      <c r="C36" s="294"/>
      <c r="D36" s="294"/>
      <c r="E36" s="130" t="s">
        <v>228</v>
      </c>
      <c r="F36" s="130" t="s">
        <v>218</v>
      </c>
      <c r="G36" s="130" t="s">
        <v>229</v>
      </c>
      <c r="H36" s="132">
        <v>5</v>
      </c>
      <c r="I36" s="133"/>
      <c r="J36" s="133">
        <f>+I36*H36%</f>
        <v>0</v>
      </c>
    </row>
    <row r="37" spans="2:10">
      <c r="B37" s="72"/>
      <c r="C37" s="140"/>
      <c r="D37" s="140"/>
      <c r="E37" s="130"/>
      <c r="F37" s="130"/>
      <c r="G37" s="130"/>
      <c r="H37" s="132"/>
      <c r="I37" s="133"/>
      <c r="J37" s="135">
        <f>SUM(J31:J36)</f>
        <v>0</v>
      </c>
    </row>
    <row r="38" spans="2:10">
      <c r="B38" s="72"/>
      <c r="C38" s="140"/>
      <c r="D38" s="140"/>
      <c r="E38" s="130"/>
      <c r="F38" s="130"/>
      <c r="G38" s="130"/>
      <c r="H38" s="136" t="s">
        <v>230</v>
      </c>
      <c r="I38" s="137">
        <f>$I$27</f>
        <v>0</v>
      </c>
      <c r="J38" s="133">
        <f>+J37*I38</f>
        <v>0</v>
      </c>
    </row>
    <row r="39" spans="2:10">
      <c r="B39" s="72"/>
      <c r="C39" s="140"/>
      <c r="D39" s="140"/>
      <c r="E39" s="130"/>
      <c r="F39" s="130"/>
      <c r="G39" s="130"/>
      <c r="H39" s="136" t="s">
        <v>231</v>
      </c>
      <c r="I39" s="137">
        <f>$I$28</f>
        <v>0</v>
      </c>
      <c r="J39" s="133">
        <f>+J37*I39</f>
        <v>0</v>
      </c>
    </row>
    <row r="40" spans="2:10">
      <c r="B40" s="72"/>
      <c r="C40" s="140"/>
      <c r="D40" s="140"/>
      <c r="E40" s="130"/>
      <c r="F40" s="130"/>
      <c r="G40" s="130"/>
      <c r="H40" s="136" t="s">
        <v>232</v>
      </c>
      <c r="I40" s="137">
        <f>$I$29</f>
        <v>0</v>
      </c>
      <c r="J40" s="133">
        <f>+J37*I40</f>
        <v>0</v>
      </c>
    </row>
    <row r="41" spans="2:10">
      <c r="B41" s="72"/>
      <c r="C41" s="140"/>
      <c r="D41" s="140"/>
      <c r="E41" s="130"/>
      <c r="F41" s="130"/>
      <c r="G41" s="130"/>
      <c r="H41" s="132"/>
      <c r="I41" s="133"/>
      <c r="J41" s="133"/>
    </row>
    <row r="42" spans="2:10">
      <c r="B42" s="72"/>
      <c r="C42" s="138"/>
      <c r="D42" s="293" t="s">
        <v>25</v>
      </c>
      <c r="E42" s="293"/>
      <c r="F42" s="293"/>
      <c r="G42" s="139" t="s">
        <v>26</v>
      </c>
      <c r="H42" s="126"/>
      <c r="I42" s="127"/>
      <c r="J42" s="127">
        <f>+J51+J52+J53+J54</f>
        <v>0</v>
      </c>
    </row>
    <row r="43" spans="2:10" ht="13.9" customHeight="1">
      <c r="B43" s="72"/>
      <c r="C43" s="294"/>
      <c r="D43" s="294"/>
      <c r="E43" s="130" t="s">
        <v>240</v>
      </c>
      <c r="F43" s="130" t="s">
        <v>218</v>
      </c>
      <c r="G43" s="130" t="s">
        <v>237</v>
      </c>
      <c r="H43" s="132">
        <v>0.30000598664027633</v>
      </c>
      <c r="I43" s="133"/>
      <c r="J43" s="133">
        <f t="shared" ref="J43:J49" si="2">+I43*H43</f>
        <v>0</v>
      </c>
    </row>
    <row r="44" spans="2:10">
      <c r="B44" s="72"/>
      <c r="C44" s="294"/>
      <c r="D44" s="294"/>
      <c r="E44" s="130" t="s">
        <v>241</v>
      </c>
      <c r="F44" s="130" t="s">
        <v>218</v>
      </c>
      <c r="G44" s="130" t="s">
        <v>123</v>
      </c>
      <c r="H44" s="132">
        <v>0.02</v>
      </c>
      <c r="I44" s="133"/>
      <c r="J44" s="133">
        <f t="shared" si="2"/>
        <v>0</v>
      </c>
    </row>
    <row r="45" spans="2:10">
      <c r="B45" s="72"/>
      <c r="C45" s="294"/>
      <c r="D45" s="294"/>
      <c r="E45" s="130" t="s">
        <v>242</v>
      </c>
      <c r="F45" s="130" t="s">
        <v>218</v>
      </c>
      <c r="G45" s="130" t="s">
        <v>53</v>
      </c>
      <c r="H45" s="132">
        <v>0.02</v>
      </c>
      <c r="I45" s="133"/>
      <c r="J45" s="133">
        <f t="shared" si="2"/>
        <v>0</v>
      </c>
    </row>
    <row r="46" spans="2:10">
      <c r="B46" s="72"/>
      <c r="C46" s="294"/>
      <c r="D46" s="294"/>
      <c r="E46" s="130" t="s">
        <v>243</v>
      </c>
      <c r="F46" s="130" t="s">
        <v>218</v>
      </c>
      <c r="G46" s="130" t="s">
        <v>226</v>
      </c>
      <c r="H46" s="132">
        <v>0.5</v>
      </c>
      <c r="I46" s="133"/>
      <c r="J46" s="133">
        <f t="shared" si="2"/>
        <v>0</v>
      </c>
    </row>
    <row r="47" spans="2:10">
      <c r="B47" s="72"/>
      <c r="C47" s="294"/>
      <c r="D47" s="294"/>
      <c r="E47" s="130" t="s">
        <v>227</v>
      </c>
      <c r="F47" s="130" t="s">
        <v>218</v>
      </c>
      <c r="G47" s="130" t="s">
        <v>123</v>
      </c>
      <c r="H47" s="132">
        <v>1.22</v>
      </c>
      <c r="I47" s="133"/>
      <c r="J47" s="133">
        <f t="shared" si="2"/>
        <v>0</v>
      </c>
    </row>
    <row r="48" spans="2:10">
      <c r="B48" s="72"/>
      <c r="C48" s="294"/>
      <c r="D48" s="294"/>
      <c r="E48" s="130" t="s">
        <v>244</v>
      </c>
      <c r="F48" s="130" t="s">
        <v>218</v>
      </c>
      <c r="G48" s="130" t="s">
        <v>53</v>
      </c>
      <c r="H48" s="132">
        <v>5.0000000000000001E-3</v>
      </c>
      <c r="I48" s="133"/>
      <c r="J48" s="133">
        <f t="shared" si="2"/>
        <v>0</v>
      </c>
    </row>
    <row r="49" spans="2:10">
      <c r="B49" s="72"/>
      <c r="C49" s="294"/>
      <c r="D49" s="294"/>
      <c r="E49" s="130" t="s">
        <v>245</v>
      </c>
      <c r="F49" s="130" t="s">
        <v>218</v>
      </c>
      <c r="G49" s="130" t="s">
        <v>123</v>
      </c>
      <c r="H49" s="132">
        <v>0.7</v>
      </c>
      <c r="I49" s="133"/>
      <c r="J49" s="133">
        <f t="shared" si="2"/>
        <v>0</v>
      </c>
    </row>
    <row r="50" spans="2:10">
      <c r="B50" s="72"/>
      <c r="C50" s="294"/>
      <c r="D50" s="294"/>
      <c r="E50" s="130" t="s">
        <v>228</v>
      </c>
      <c r="F50" s="130" t="s">
        <v>218</v>
      </c>
      <c r="G50" s="130" t="s">
        <v>229</v>
      </c>
      <c r="H50" s="132">
        <v>5</v>
      </c>
      <c r="I50" s="133"/>
      <c r="J50" s="133">
        <f>+I50*H50%</f>
        <v>0</v>
      </c>
    </row>
    <row r="51" spans="2:10">
      <c r="B51" s="72"/>
      <c r="C51" s="140"/>
      <c r="D51" s="140"/>
      <c r="E51" s="130"/>
      <c r="F51" s="130"/>
      <c r="G51" s="130"/>
      <c r="H51" s="132"/>
      <c r="I51" s="133"/>
      <c r="J51" s="135">
        <f>SUM(J43:J50)</f>
        <v>0</v>
      </c>
    </row>
    <row r="52" spans="2:10">
      <c r="B52" s="72"/>
      <c r="C52" s="140"/>
      <c r="D52" s="140"/>
      <c r="E52" s="130"/>
      <c r="F52" s="130"/>
      <c r="G52" s="130"/>
      <c r="H52" s="136" t="str">
        <f t="shared" ref="H52:I54" si="3">H38</f>
        <v>A</v>
      </c>
      <c r="I52" s="144">
        <f t="shared" si="3"/>
        <v>0</v>
      </c>
      <c r="J52" s="133">
        <f>+J51*I52</f>
        <v>0</v>
      </c>
    </row>
    <row r="53" spans="2:10">
      <c r="B53" s="72"/>
      <c r="C53" s="140"/>
      <c r="D53" s="140"/>
      <c r="E53" s="130"/>
      <c r="F53" s="130"/>
      <c r="G53" s="130"/>
      <c r="H53" s="136" t="str">
        <f t="shared" si="3"/>
        <v>I</v>
      </c>
      <c r="I53" s="144">
        <f t="shared" si="3"/>
        <v>0</v>
      </c>
      <c r="J53" s="133">
        <f>+J51*I53</f>
        <v>0</v>
      </c>
    </row>
    <row r="54" spans="2:10">
      <c r="B54" s="72"/>
      <c r="C54" s="140"/>
      <c r="D54" s="140"/>
      <c r="E54" s="130"/>
      <c r="F54" s="130"/>
      <c r="G54" s="130"/>
      <c r="H54" s="136" t="str">
        <f t="shared" si="3"/>
        <v>U</v>
      </c>
      <c r="I54" s="144">
        <f t="shared" si="3"/>
        <v>0</v>
      </c>
      <c r="J54" s="133">
        <f>+J51*I54</f>
        <v>0</v>
      </c>
    </row>
    <row r="55" spans="2:10">
      <c r="B55" s="72"/>
      <c r="C55" s="140"/>
      <c r="D55" s="140"/>
      <c r="E55" s="130"/>
      <c r="F55" s="130"/>
      <c r="G55" s="130"/>
      <c r="H55" s="132"/>
      <c r="I55" s="133"/>
      <c r="J55" s="133"/>
    </row>
    <row r="56" spans="2:10">
      <c r="B56" s="72"/>
      <c r="C56" s="138"/>
      <c r="D56" s="293" t="s">
        <v>28</v>
      </c>
      <c r="E56" s="293"/>
      <c r="F56" s="293"/>
      <c r="G56" s="139" t="s">
        <v>19</v>
      </c>
      <c r="H56" s="126"/>
      <c r="I56" s="127"/>
      <c r="J56" s="127">
        <f>+J60+J61+J62+J63</f>
        <v>0</v>
      </c>
    </row>
    <row r="57" spans="2:10" ht="13.9" customHeight="1">
      <c r="B57" s="72"/>
      <c r="C57" s="142"/>
      <c r="D57" s="134">
        <v>40002</v>
      </c>
      <c r="E57" s="143" t="s">
        <v>236</v>
      </c>
      <c r="F57" s="130" t="s">
        <v>218</v>
      </c>
      <c r="G57" s="130" t="s">
        <v>237</v>
      </c>
      <c r="H57" s="132">
        <v>0.06</v>
      </c>
      <c r="I57" s="133"/>
      <c r="J57" s="133">
        <f>+I57*H57</f>
        <v>0</v>
      </c>
    </row>
    <row r="58" spans="2:10">
      <c r="B58" s="72"/>
      <c r="C58" s="294"/>
      <c r="D58" s="294"/>
      <c r="E58" s="130" t="s">
        <v>243</v>
      </c>
      <c r="F58" s="130" t="s">
        <v>218</v>
      </c>
      <c r="G58" s="130" t="s">
        <v>226</v>
      </c>
      <c r="H58" s="132">
        <v>0.40001699748958575</v>
      </c>
      <c r="I58" s="133"/>
      <c r="J58" s="133">
        <f>+I58*H58</f>
        <v>0</v>
      </c>
    </row>
    <row r="59" spans="2:10">
      <c r="B59" s="72"/>
      <c r="C59" s="294"/>
      <c r="D59" s="294"/>
      <c r="E59" s="130" t="s">
        <v>228</v>
      </c>
      <c r="F59" s="130" t="s">
        <v>218</v>
      </c>
      <c r="G59" s="130" t="s">
        <v>229</v>
      </c>
      <c r="H59" s="132">
        <v>5</v>
      </c>
      <c r="I59" s="133"/>
      <c r="J59" s="133">
        <f>+I59*H59%</f>
        <v>0</v>
      </c>
    </row>
    <row r="60" spans="2:10">
      <c r="B60" s="72"/>
      <c r="C60" s="140"/>
      <c r="D60" s="140"/>
      <c r="E60" s="130"/>
      <c r="F60" s="130"/>
      <c r="G60" s="130"/>
      <c r="H60" s="132"/>
      <c r="I60" s="133"/>
      <c r="J60" s="133">
        <f>+J57+J58+J59</f>
        <v>0</v>
      </c>
    </row>
    <row r="61" spans="2:10">
      <c r="B61" s="72"/>
      <c r="C61" s="140"/>
      <c r="D61" s="140"/>
      <c r="E61" s="130"/>
      <c r="F61" s="130"/>
      <c r="G61" s="130"/>
      <c r="H61" s="136" t="str">
        <f t="shared" ref="H61:I63" si="4">H52</f>
        <v>A</v>
      </c>
      <c r="I61" s="144">
        <f t="shared" si="4"/>
        <v>0</v>
      </c>
      <c r="J61" s="133">
        <f>+J60*I61</f>
        <v>0</v>
      </c>
    </row>
    <row r="62" spans="2:10">
      <c r="B62" s="72"/>
      <c r="C62" s="140"/>
      <c r="D62" s="140"/>
      <c r="E62" s="130"/>
      <c r="F62" s="130"/>
      <c r="G62" s="130"/>
      <c r="H62" s="136" t="str">
        <f t="shared" si="4"/>
        <v>I</v>
      </c>
      <c r="I62" s="144">
        <f t="shared" si="4"/>
        <v>0</v>
      </c>
      <c r="J62" s="133">
        <f>+J60*I62</f>
        <v>0</v>
      </c>
    </row>
    <row r="63" spans="2:10">
      <c r="B63" s="72"/>
      <c r="C63" s="140"/>
      <c r="D63" s="140"/>
      <c r="E63" s="130"/>
      <c r="F63" s="130"/>
      <c r="G63" s="130"/>
      <c r="H63" s="136" t="str">
        <f t="shared" si="4"/>
        <v>U</v>
      </c>
      <c r="I63" s="144">
        <f t="shared" si="4"/>
        <v>0</v>
      </c>
      <c r="J63" s="133">
        <f>+J60*I63</f>
        <v>0</v>
      </c>
    </row>
    <row r="64" spans="2:10">
      <c r="B64" s="72"/>
      <c r="C64" s="138"/>
      <c r="D64" s="293" t="s">
        <v>30</v>
      </c>
      <c r="E64" s="293"/>
      <c r="F64" s="293"/>
      <c r="G64" s="139" t="s">
        <v>26</v>
      </c>
      <c r="H64" s="126"/>
      <c r="I64" s="127"/>
      <c r="J64" s="127">
        <f>+J70+J71+J72+J73</f>
        <v>0</v>
      </c>
    </row>
    <row r="65" spans="2:10" ht="13.9" customHeight="1">
      <c r="B65" s="72"/>
      <c r="C65" s="294"/>
      <c r="D65" s="294"/>
      <c r="E65" s="130" t="s">
        <v>246</v>
      </c>
      <c r="F65" s="130" t="s">
        <v>247</v>
      </c>
      <c r="G65" s="130" t="s">
        <v>53</v>
      </c>
      <c r="H65" s="132">
        <v>2.0000087942331712E-2</v>
      </c>
      <c r="I65" s="133"/>
      <c r="J65" s="133">
        <f>+I65*H65</f>
        <v>0</v>
      </c>
    </row>
    <row r="66" spans="2:10">
      <c r="B66" s="72"/>
      <c r="C66" s="294"/>
      <c r="D66" s="294"/>
      <c r="E66" s="130" t="s">
        <v>248</v>
      </c>
      <c r="F66" s="130" t="s">
        <v>247</v>
      </c>
      <c r="G66" s="130" t="s">
        <v>249</v>
      </c>
      <c r="H66" s="132">
        <v>0.45</v>
      </c>
      <c r="I66" s="133"/>
      <c r="J66" s="133">
        <f>+I66*H66</f>
        <v>0</v>
      </c>
    </row>
    <row r="67" spans="2:10">
      <c r="B67" s="72"/>
      <c r="C67" s="294"/>
      <c r="D67" s="294"/>
      <c r="E67" s="130" t="s">
        <v>250</v>
      </c>
      <c r="F67" s="130" t="s">
        <v>218</v>
      </c>
      <c r="G67" s="130" t="s">
        <v>222</v>
      </c>
      <c r="H67" s="132">
        <v>1</v>
      </c>
      <c r="I67" s="133"/>
      <c r="J67" s="133">
        <f>+I67*H67</f>
        <v>0</v>
      </c>
    </row>
    <row r="68" spans="2:10">
      <c r="B68" s="72"/>
      <c r="C68" s="294"/>
      <c r="D68" s="294"/>
      <c r="E68" s="130" t="s">
        <v>251</v>
      </c>
      <c r="F68" s="130" t="s">
        <v>218</v>
      </c>
      <c r="G68" s="130" t="s">
        <v>81</v>
      </c>
      <c r="H68" s="132">
        <v>0.35</v>
      </c>
      <c r="I68" s="133"/>
      <c r="J68" s="133">
        <f>+I68*H68</f>
        <v>0</v>
      </c>
    </row>
    <row r="69" spans="2:10">
      <c r="B69" s="72"/>
      <c r="C69" s="294"/>
      <c r="D69" s="294"/>
      <c r="E69" s="130" t="s">
        <v>228</v>
      </c>
      <c r="F69" s="130" t="s">
        <v>218</v>
      </c>
      <c r="G69" s="130" t="s">
        <v>229</v>
      </c>
      <c r="H69" s="132">
        <v>5</v>
      </c>
      <c r="I69" s="133"/>
      <c r="J69" s="133">
        <f>+I69*H69%</f>
        <v>0</v>
      </c>
    </row>
    <row r="70" spans="2:10">
      <c r="B70" s="72"/>
      <c r="C70" s="140"/>
      <c r="D70" s="140"/>
      <c r="E70" s="130"/>
      <c r="F70" s="130"/>
      <c r="G70" s="130"/>
      <c r="H70" s="132"/>
      <c r="I70" s="133"/>
      <c r="J70" s="133">
        <f>+J67+J68+J69+J66+J65</f>
        <v>0</v>
      </c>
    </row>
    <row r="71" spans="2:10">
      <c r="B71" s="72"/>
      <c r="C71" s="140"/>
      <c r="D71" s="140"/>
      <c r="E71" s="130"/>
      <c r="F71" s="130"/>
      <c r="G71" s="130"/>
      <c r="H71" s="145" t="str">
        <f t="shared" ref="H71:I73" si="5">H61</f>
        <v>A</v>
      </c>
      <c r="I71" s="146">
        <f t="shared" si="5"/>
        <v>0</v>
      </c>
      <c r="J71" s="133">
        <f>+J70*I71</f>
        <v>0</v>
      </c>
    </row>
    <row r="72" spans="2:10">
      <c r="B72" s="72"/>
      <c r="C72" s="140"/>
      <c r="D72" s="140"/>
      <c r="E72" s="130"/>
      <c r="F72" s="130"/>
      <c r="G72" s="130"/>
      <c r="H72" s="145" t="str">
        <f t="shared" si="5"/>
        <v>I</v>
      </c>
      <c r="I72" s="144">
        <f t="shared" si="5"/>
        <v>0</v>
      </c>
      <c r="J72" s="133">
        <f>+J70*I72</f>
        <v>0</v>
      </c>
    </row>
    <row r="73" spans="2:10">
      <c r="B73" s="72"/>
      <c r="C73" s="140"/>
      <c r="D73" s="140"/>
      <c r="E73" s="130"/>
      <c r="F73" s="130"/>
      <c r="G73" s="130"/>
      <c r="H73" s="145" t="str">
        <f t="shared" si="5"/>
        <v>U</v>
      </c>
      <c r="I73" s="144">
        <f t="shared" si="5"/>
        <v>0</v>
      </c>
      <c r="J73" s="133">
        <f>+J70*I73</f>
        <v>0</v>
      </c>
    </row>
    <row r="74" spans="2:10">
      <c r="B74" s="72"/>
      <c r="C74" s="138"/>
      <c r="D74" s="293" t="s">
        <v>32</v>
      </c>
      <c r="E74" s="293"/>
      <c r="F74" s="293"/>
      <c r="G74" s="139" t="s">
        <v>19</v>
      </c>
      <c r="H74" s="126"/>
      <c r="I74" s="127"/>
      <c r="J74" s="127">
        <f>+J78+J79+J80+J81</f>
        <v>0</v>
      </c>
    </row>
    <row r="75" spans="2:10">
      <c r="B75" s="72"/>
      <c r="C75" s="294"/>
      <c r="D75" s="294"/>
      <c r="E75" s="130" t="s">
        <v>248</v>
      </c>
      <c r="F75" s="130" t="s">
        <v>247</v>
      </c>
      <c r="G75" s="130" t="s">
        <v>249</v>
      </c>
      <c r="H75" s="132">
        <v>0.25</v>
      </c>
      <c r="I75" s="133"/>
      <c r="J75" s="133">
        <f>+I75*H75</f>
        <v>0</v>
      </c>
    </row>
    <row r="76" spans="2:10" ht="32.450000000000003" customHeight="1">
      <c r="B76" s="72"/>
      <c r="C76" s="294"/>
      <c r="D76" s="294"/>
      <c r="E76" s="130" t="s">
        <v>244</v>
      </c>
      <c r="F76" s="130" t="s">
        <v>218</v>
      </c>
      <c r="G76" s="130" t="s">
        <v>53</v>
      </c>
      <c r="H76" s="89">
        <v>4.9999950424207684E-2</v>
      </c>
      <c r="I76" s="133"/>
      <c r="J76" s="133">
        <f>+I76*H76</f>
        <v>0</v>
      </c>
    </row>
    <row r="77" spans="2:10" ht="32.450000000000003" customHeight="1">
      <c r="B77" s="72"/>
      <c r="C77" s="294"/>
      <c r="D77" s="294"/>
      <c r="E77" s="130" t="s">
        <v>228</v>
      </c>
      <c r="F77" s="130" t="s">
        <v>218</v>
      </c>
      <c r="G77" s="130" t="s">
        <v>229</v>
      </c>
      <c r="H77" s="132">
        <v>10</v>
      </c>
      <c r="I77" s="133"/>
      <c r="J77" s="133">
        <f>+I77*H77%</f>
        <v>0</v>
      </c>
    </row>
    <row r="78" spans="2:10" ht="21.6" customHeight="1">
      <c r="B78" s="72"/>
      <c r="C78" s="140"/>
      <c r="D78" s="140"/>
      <c r="E78" s="130"/>
      <c r="F78" s="130"/>
      <c r="G78" s="130"/>
      <c r="H78" s="132"/>
      <c r="I78" s="133"/>
      <c r="J78" s="133">
        <f>+J75+J76+J77</f>
        <v>0</v>
      </c>
    </row>
    <row r="79" spans="2:10">
      <c r="B79" s="72"/>
      <c r="C79" s="140"/>
      <c r="D79" s="140"/>
      <c r="E79" s="130"/>
      <c r="F79" s="130"/>
      <c r="G79" s="130"/>
      <c r="H79" s="136" t="s">
        <v>230</v>
      </c>
      <c r="I79" s="137">
        <f t="shared" ref="I79:I81" si="6">I71</f>
        <v>0</v>
      </c>
      <c r="J79" s="133">
        <f>+J78*I79</f>
        <v>0</v>
      </c>
    </row>
    <row r="80" spans="2:10">
      <c r="B80" s="72"/>
      <c r="C80" s="140"/>
      <c r="D80" s="140"/>
      <c r="E80" s="130"/>
      <c r="F80" s="130"/>
      <c r="G80" s="130"/>
      <c r="H80" s="136" t="s">
        <v>231</v>
      </c>
      <c r="I80" s="137">
        <f t="shared" si="6"/>
        <v>0</v>
      </c>
      <c r="J80" s="133">
        <f>+J78*I80</f>
        <v>0</v>
      </c>
    </row>
    <row r="81" spans="2:10" ht="12.75" customHeight="1">
      <c r="B81" s="72"/>
      <c r="C81" s="140"/>
      <c r="D81" s="140"/>
      <c r="E81" s="130"/>
      <c r="F81" s="130"/>
      <c r="G81" s="130"/>
      <c r="H81" s="136" t="s">
        <v>232</v>
      </c>
      <c r="I81" s="137">
        <f t="shared" si="6"/>
        <v>0</v>
      </c>
      <c r="J81" s="133">
        <f>+J78*I81</f>
        <v>0</v>
      </c>
    </row>
    <row r="82" spans="2:10">
      <c r="B82" s="72"/>
      <c r="C82" s="140"/>
      <c r="D82" s="140"/>
      <c r="E82" s="130"/>
      <c r="F82" s="130"/>
      <c r="G82" s="130"/>
      <c r="H82" s="132"/>
      <c r="I82" s="133"/>
      <c r="J82" s="133"/>
    </row>
    <row r="83" spans="2:10" ht="12.95" customHeight="1">
      <c r="B83" s="72"/>
      <c r="C83" s="138"/>
      <c r="D83" s="293" t="s">
        <v>252</v>
      </c>
      <c r="E83" s="293"/>
      <c r="F83" s="293"/>
      <c r="G83" s="139" t="s">
        <v>19</v>
      </c>
      <c r="H83" s="126"/>
      <c r="I83" s="147"/>
      <c r="J83" s="127">
        <f>+J90+J91+J92+J93</f>
        <v>0</v>
      </c>
    </row>
    <row r="84" spans="2:10" ht="13.9" customHeight="1">
      <c r="B84" s="72"/>
      <c r="C84" s="294"/>
      <c r="D84" s="294"/>
      <c r="E84" s="130" t="s">
        <v>253</v>
      </c>
      <c r="F84" s="130" t="s">
        <v>218</v>
      </c>
      <c r="G84" s="130" t="s">
        <v>237</v>
      </c>
      <c r="H84" s="168">
        <v>1E-3</v>
      </c>
      <c r="I84" s="133"/>
      <c r="J84" s="133">
        <f>+I84*H84</f>
        <v>0</v>
      </c>
    </row>
    <row r="85" spans="2:10" ht="32.450000000000003" customHeight="1">
      <c r="B85" s="72"/>
      <c r="C85" s="294"/>
      <c r="D85" s="294"/>
      <c r="E85" s="130" t="s">
        <v>254</v>
      </c>
      <c r="F85" s="130" t="s">
        <v>218</v>
      </c>
      <c r="G85" s="130" t="s">
        <v>81</v>
      </c>
      <c r="H85" s="89">
        <v>0.30000001270282084</v>
      </c>
      <c r="I85" s="133"/>
      <c r="J85" s="133">
        <f>+I85*H85</f>
        <v>0</v>
      </c>
    </row>
    <row r="86" spans="2:10" ht="43.15" customHeight="1">
      <c r="B86" s="72"/>
      <c r="C86" s="294"/>
      <c r="D86" s="294"/>
      <c r="E86" s="130" t="s">
        <v>255</v>
      </c>
      <c r="F86" s="130" t="s">
        <v>218</v>
      </c>
      <c r="G86" s="130" t="s">
        <v>237</v>
      </c>
      <c r="H86" s="132">
        <v>1.7999999999999999E-2</v>
      </c>
      <c r="I86" s="133"/>
      <c r="J86" s="133">
        <f>+I86*H86</f>
        <v>0</v>
      </c>
    </row>
    <row r="87" spans="2:10" ht="43.15" customHeight="1">
      <c r="B87" s="72"/>
      <c r="C87" s="294"/>
      <c r="D87" s="294"/>
      <c r="E87" s="130" t="s">
        <v>256</v>
      </c>
      <c r="F87" s="130" t="s">
        <v>218</v>
      </c>
      <c r="G87" s="130" t="s">
        <v>226</v>
      </c>
      <c r="H87" s="132">
        <v>0.25</v>
      </c>
      <c r="I87" s="133"/>
      <c r="J87" s="133">
        <f>+I87*H87</f>
        <v>0</v>
      </c>
    </row>
    <row r="88" spans="2:10" ht="43.15" customHeight="1">
      <c r="B88" s="72"/>
      <c r="C88" s="294"/>
      <c r="D88" s="294"/>
      <c r="E88" s="130" t="s">
        <v>227</v>
      </c>
      <c r="F88" s="130" t="s">
        <v>218</v>
      </c>
      <c r="G88" s="130" t="s">
        <v>123</v>
      </c>
      <c r="H88" s="132">
        <v>0.3</v>
      </c>
      <c r="I88" s="133"/>
      <c r="J88" s="133">
        <f>+I88*H88</f>
        <v>0</v>
      </c>
    </row>
    <row r="89" spans="2:10" ht="21.6" customHeight="1">
      <c r="B89" s="72"/>
      <c r="C89" s="294"/>
      <c r="D89" s="294"/>
      <c r="E89" s="130" t="s">
        <v>228</v>
      </c>
      <c r="F89" s="130" t="s">
        <v>218</v>
      </c>
      <c r="G89" s="130" t="s">
        <v>229</v>
      </c>
      <c r="H89" s="132">
        <v>5</v>
      </c>
      <c r="I89" s="133"/>
      <c r="J89" s="133">
        <f>+I89*H89%</f>
        <v>0</v>
      </c>
    </row>
    <row r="90" spans="2:10" ht="17.25" customHeight="1">
      <c r="B90" s="72"/>
      <c r="C90" s="140"/>
      <c r="D90" s="140"/>
      <c r="E90" s="130"/>
      <c r="F90" s="130"/>
      <c r="G90" s="130"/>
      <c r="H90" s="132"/>
      <c r="I90" s="133"/>
      <c r="J90" s="133">
        <f>+J84+J85+J86+J87+J88+J89</f>
        <v>0</v>
      </c>
    </row>
    <row r="91" spans="2:10" ht="18.75" customHeight="1">
      <c r="B91" s="72"/>
      <c r="C91" s="140"/>
      <c r="D91" s="140"/>
      <c r="E91" s="130"/>
      <c r="F91" s="130"/>
      <c r="G91" s="130"/>
      <c r="H91" s="136" t="s">
        <v>230</v>
      </c>
      <c r="I91" s="137">
        <f t="shared" ref="I91:I93" si="7">I79</f>
        <v>0</v>
      </c>
      <c r="J91" s="133">
        <f>+J90*I91</f>
        <v>0</v>
      </c>
    </row>
    <row r="92" spans="2:10">
      <c r="B92" s="72"/>
      <c r="C92" s="140"/>
      <c r="D92" s="140"/>
      <c r="E92" s="130"/>
      <c r="F92" s="130"/>
      <c r="G92" s="130"/>
      <c r="H92" s="136" t="s">
        <v>231</v>
      </c>
      <c r="I92" s="137">
        <f t="shared" si="7"/>
        <v>0</v>
      </c>
      <c r="J92" s="133">
        <f>+J90*I92</f>
        <v>0</v>
      </c>
    </row>
    <row r="93" spans="2:10">
      <c r="B93" s="72"/>
      <c r="C93" s="140"/>
      <c r="D93" s="140"/>
      <c r="E93" s="130"/>
      <c r="F93" s="130"/>
      <c r="G93" s="130"/>
      <c r="H93" s="136" t="s">
        <v>232</v>
      </c>
      <c r="I93" s="137">
        <f t="shared" si="7"/>
        <v>0</v>
      </c>
      <c r="J93" s="133">
        <f>+J90*I93</f>
        <v>0</v>
      </c>
    </row>
    <row r="94" spans="2:10">
      <c r="C94" s="140"/>
      <c r="D94" s="140"/>
      <c r="E94" s="130"/>
      <c r="F94" s="130"/>
      <c r="G94" s="130"/>
      <c r="H94" s="132"/>
      <c r="I94" s="133"/>
      <c r="J94" s="133"/>
    </row>
    <row r="95" spans="2:10">
      <c r="C95" s="138"/>
      <c r="D95" s="293" t="s">
        <v>36</v>
      </c>
      <c r="E95" s="293"/>
      <c r="F95" s="293"/>
      <c r="G95" s="139" t="s">
        <v>19</v>
      </c>
      <c r="H95" s="126"/>
      <c r="I95" s="147"/>
      <c r="J95" s="127">
        <f>+J101+J102+J103+J104</f>
        <v>0</v>
      </c>
    </row>
    <row r="96" spans="2:10" ht="13.9" customHeight="1">
      <c r="C96" s="294"/>
      <c r="D96" s="294"/>
      <c r="E96" s="130" t="s">
        <v>257</v>
      </c>
      <c r="F96" s="130" t="s">
        <v>218</v>
      </c>
      <c r="G96" s="130" t="s">
        <v>237</v>
      </c>
      <c r="H96" s="132">
        <v>0.10000455795360949</v>
      </c>
      <c r="I96" s="133"/>
      <c r="J96" s="133">
        <f>+I96*H96</f>
        <v>0</v>
      </c>
    </row>
    <row r="97" spans="3:10" ht="43.15" customHeight="1">
      <c r="C97" s="294"/>
      <c r="D97" s="294"/>
      <c r="E97" s="130" t="s">
        <v>258</v>
      </c>
      <c r="F97" s="130" t="s">
        <v>218</v>
      </c>
      <c r="G97" s="130" t="s">
        <v>81</v>
      </c>
      <c r="H97" s="132">
        <v>0.5</v>
      </c>
      <c r="I97" s="133"/>
      <c r="J97" s="133">
        <f>+I97*H97</f>
        <v>0</v>
      </c>
    </row>
    <row r="98" spans="3:10" ht="43.15" customHeight="1">
      <c r="C98" s="294"/>
      <c r="D98" s="294"/>
      <c r="E98" s="130" t="s">
        <v>259</v>
      </c>
      <c r="F98" s="130" t="s">
        <v>218</v>
      </c>
      <c r="G98" s="130" t="s">
        <v>226</v>
      </c>
      <c r="H98" s="132">
        <v>0.5</v>
      </c>
      <c r="I98" s="133"/>
      <c r="J98" s="133">
        <f>+I98*H98</f>
        <v>0</v>
      </c>
    </row>
    <row r="99" spans="3:10" ht="32.450000000000003" customHeight="1">
      <c r="C99" s="294"/>
      <c r="D99" s="294"/>
      <c r="E99" s="130" t="s">
        <v>244</v>
      </c>
      <c r="F99" s="130" t="s">
        <v>218</v>
      </c>
      <c r="G99" s="130" t="s">
        <v>53</v>
      </c>
      <c r="H99" s="132">
        <v>0.08</v>
      </c>
      <c r="I99" s="133"/>
      <c r="J99" s="133">
        <f>+I99*H99</f>
        <v>0</v>
      </c>
    </row>
    <row r="100" spans="3:10" ht="32.450000000000003" customHeight="1">
      <c r="C100" s="294"/>
      <c r="D100" s="294"/>
      <c r="E100" s="130" t="s">
        <v>228</v>
      </c>
      <c r="F100" s="130" t="s">
        <v>218</v>
      </c>
      <c r="G100" s="130" t="s">
        <v>229</v>
      </c>
      <c r="H100" s="132">
        <v>5</v>
      </c>
      <c r="I100" s="133"/>
      <c r="J100" s="133">
        <f>+I100*H100%</f>
        <v>0</v>
      </c>
    </row>
    <row r="101" spans="3:10" ht="21.6" customHeight="1">
      <c r="C101" s="140"/>
      <c r="D101" s="140"/>
      <c r="E101" s="130"/>
      <c r="F101" s="130"/>
      <c r="G101" s="130"/>
      <c r="H101" s="132"/>
      <c r="I101" s="144"/>
      <c r="J101" s="133">
        <f>+J96+J97+J98+J99+J100</f>
        <v>0</v>
      </c>
    </row>
    <row r="102" spans="3:10">
      <c r="C102" s="140"/>
      <c r="D102" s="140"/>
      <c r="E102" s="130"/>
      <c r="F102" s="130"/>
      <c r="G102" s="130"/>
      <c r="H102" s="136" t="s">
        <v>230</v>
      </c>
      <c r="I102" s="144">
        <f t="shared" ref="I102:I104" si="8">I91</f>
        <v>0</v>
      </c>
      <c r="J102" s="133">
        <f>+J101*I102</f>
        <v>0</v>
      </c>
    </row>
    <row r="103" spans="3:10">
      <c r="C103" s="140"/>
      <c r="D103" s="140"/>
      <c r="E103" s="130"/>
      <c r="F103" s="130"/>
      <c r="G103" s="130"/>
      <c r="H103" s="136" t="s">
        <v>231</v>
      </c>
      <c r="I103" s="144">
        <f t="shared" si="8"/>
        <v>0</v>
      </c>
      <c r="J103" s="133">
        <f>+J101*I103</f>
        <v>0</v>
      </c>
    </row>
    <row r="104" spans="3:10">
      <c r="C104" s="140"/>
      <c r="D104" s="140"/>
      <c r="E104" s="130"/>
      <c r="F104" s="130"/>
      <c r="G104" s="130"/>
      <c r="H104" s="136" t="s">
        <v>232</v>
      </c>
      <c r="I104" s="144">
        <f t="shared" si="8"/>
        <v>0</v>
      </c>
      <c r="J104" s="133">
        <f>+J101*I104</f>
        <v>0</v>
      </c>
    </row>
    <row r="105" spans="3:10">
      <c r="C105" s="140"/>
      <c r="D105" s="140"/>
      <c r="E105" s="130"/>
      <c r="F105" s="130"/>
      <c r="G105" s="130"/>
      <c r="H105" s="132"/>
      <c r="I105" s="133"/>
      <c r="J105" s="133"/>
    </row>
    <row r="106" spans="3:10">
      <c r="C106" s="138"/>
      <c r="D106" s="293" t="s">
        <v>38</v>
      </c>
      <c r="E106" s="293"/>
      <c r="F106" s="293"/>
      <c r="G106" s="139" t="s">
        <v>19</v>
      </c>
      <c r="H106" s="126"/>
      <c r="I106" s="147"/>
      <c r="J106" s="127">
        <f>+J114+J115+J116+J117</f>
        <v>0</v>
      </c>
    </row>
    <row r="107" spans="3:10" ht="13.9" customHeight="1">
      <c r="C107" s="294"/>
      <c r="D107" s="294"/>
      <c r="E107" s="130" t="s">
        <v>235</v>
      </c>
      <c r="F107" s="130" t="s">
        <v>218</v>
      </c>
      <c r="G107" s="130" t="s">
        <v>81</v>
      </c>
      <c r="H107" s="132">
        <v>0.13</v>
      </c>
      <c r="I107" s="133"/>
      <c r="J107" s="133">
        <f t="shared" ref="J107:J112" si="9">+I107*H107</f>
        <v>0</v>
      </c>
    </row>
    <row r="108" spans="3:10" ht="54" customHeight="1">
      <c r="C108" s="294"/>
      <c r="D108" s="294"/>
      <c r="E108" s="130" t="s">
        <v>258</v>
      </c>
      <c r="F108" s="130" t="s">
        <v>218</v>
      </c>
      <c r="G108" s="130" t="s">
        <v>81</v>
      </c>
      <c r="H108" s="132">
        <v>0.80017801753651963</v>
      </c>
      <c r="I108" s="133"/>
      <c r="J108" s="133">
        <f t="shared" si="9"/>
        <v>0</v>
      </c>
    </row>
    <row r="109" spans="3:10" ht="43.15" customHeight="1">
      <c r="C109" s="142"/>
      <c r="D109" s="134">
        <v>40002</v>
      </c>
      <c r="E109" s="143" t="s">
        <v>236</v>
      </c>
      <c r="F109" s="130" t="s">
        <v>218</v>
      </c>
      <c r="G109" s="130" t="s">
        <v>237</v>
      </c>
      <c r="H109" s="132">
        <v>8.4000000000000005E-2</v>
      </c>
      <c r="I109" s="133"/>
      <c r="J109" s="133">
        <f t="shared" si="9"/>
        <v>0</v>
      </c>
    </row>
    <row r="110" spans="3:10" ht="20.45" customHeight="1">
      <c r="C110" s="294"/>
      <c r="D110" s="294"/>
      <c r="E110" s="130" t="s">
        <v>238</v>
      </c>
      <c r="F110" s="130" t="s">
        <v>218</v>
      </c>
      <c r="G110" s="130" t="s">
        <v>237</v>
      </c>
      <c r="H110" s="132">
        <v>0.13400000000000001</v>
      </c>
      <c r="I110" s="133"/>
      <c r="J110" s="133">
        <f t="shared" si="9"/>
        <v>0</v>
      </c>
    </row>
    <row r="111" spans="3:10" ht="43.15" customHeight="1">
      <c r="C111" s="294"/>
      <c r="D111" s="294"/>
      <c r="E111" s="130" t="s">
        <v>239</v>
      </c>
      <c r="F111" s="130" t="s">
        <v>218</v>
      </c>
      <c r="G111" s="130" t="s">
        <v>226</v>
      </c>
      <c r="H111" s="132">
        <v>0.32</v>
      </c>
      <c r="I111" s="133"/>
      <c r="J111" s="133">
        <f t="shared" si="9"/>
        <v>0</v>
      </c>
    </row>
    <row r="112" spans="3:10" ht="32.450000000000003" customHeight="1">
      <c r="C112" s="294"/>
      <c r="D112" s="294"/>
      <c r="E112" s="130" t="s">
        <v>244</v>
      </c>
      <c r="F112" s="130" t="s">
        <v>218</v>
      </c>
      <c r="G112" s="130" t="s">
        <v>53</v>
      </c>
      <c r="H112" s="132">
        <v>0.03</v>
      </c>
      <c r="I112" s="133"/>
      <c r="J112" s="133">
        <f t="shared" si="9"/>
        <v>0</v>
      </c>
    </row>
    <row r="113" spans="3:10" ht="32.450000000000003" customHeight="1">
      <c r="C113" s="294"/>
      <c r="D113" s="294"/>
      <c r="E113" s="130" t="s">
        <v>228</v>
      </c>
      <c r="F113" s="130" t="s">
        <v>218</v>
      </c>
      <c r="G113" s="130" t="s">
        <v>229</v>
      </c>
      <c r="H113" s="132">
        <v>5</v>
      </c>
      <c r="I113" s="133"/>
      <c r="J113" s="133">
        <f>+I113*H113%</f>
        <v>0</v>
      </c>
    </row>
    <row r="114" spans="3:10" ht="21.6" customHeight="1">
      <c r="C114" s="140"/>
      <c r="D114" s="140"/>
      <c r="E114" s="130"/>
      <c r="F114" s="130"/>
      <c r="G114" s="130"/>
      <c r="H114" s="136"/>
      <c r="I114" s="133"/>
      <c r="J114" s="133">
        <f>+J109+J110+J111+J112+J113+J108+J107</f>
        <v>0</v>
      </c>
    </row>
    <row r="115" spans="3:10">
      <c r="C115" s="140"/>
      <c r="D115" s="140"/>
      <c r="E115" s="130"/>
      <c r="F115" s="130"/>
      <c r="G115" s="130"/>
      <c r="H115" s="136" t="s">
        <v>230</v>
      </c>
      <c r="I115" s="148">
        <f t="shared" ref="I115:I117" si="10">I102</f>
        <v>0</v>
      </c>
      <c r="J115" s="133">
        <f>+J114*I115</f>
        <v>0</v>
      </c>
    </row>
    <row r="116" spans="3:10">
      <c r="C116" s="140"/>
      <c r="D116" s="140"/>
      <c r="E116" s="130"/>
      <c r="F116" s="130"/>
      <c r="G116" s="130"/>
      <c r="H116" s="136" t="s">
        <v>231</v>
      </c>
      <c r="I116" s="148">
        <f t="shared" si="10"/>
        <v>0</v>
      </c>
      <c r="J116" s="133">
        <f>+J114*I116</f>
        <v>0</v>
      </c>
    </row>
    <row r="117" spans="3:10">
      <c r="C117" s="140"/>
      <c r="D117" s="140"/>
      <c r="E117" s="130"/>
      <c r="F117" s="130"/>
      <c r="G117" s="130"/>
      <c r="H117" s="136" t="s">
        <v>232</v>
      </c>
      <c r="I117" s="148">
        <f t="shared" si="10"/>
        <v>0</v>
      </c>
      <c r="J117" s="133">
        <f>+J114*I117</f>
        <v>0</v>
      </c>
    </row>
    <row r="118" spans="3:10">
      <c r="C118" s="140"/>
      <c r="D118" s="140"/>
      <c r="E118" s="130"/>
      <c r="F118" s="130"/>
      <c r="G118" s="130"/>
      <c r="H118" s="132"/>
      <c r="I118" s="133"/>
      <c r="J118" s="133"/>
    </row>
    <row r="119" spans="3:10">
      <c r="C119" s="138"/>
      <c r="D119" s="293" t="s">
        <v>40</v>
      </c>
      <c r="E119" s="293"/>
      <c r="F119" s="293"/>
      <c r="G119" s="139" t="s">
        <v>26</v>
      </c>
      <c r="H119" s="126"/>
      <c r="I119" s="149"/>
      <c r="J119" s="127">
        <f>+J123+J124+J125+J126</f>
        <v>0</v>
      </c>
    </row>
    <row r="120" spans="3:10" ht="13.9" customHeight="1">
      <c r="C120" s="294"/>
      <c r="D120" s="294"/>
      <c r="E120" s="130" t="s">
        <v>233</v>
      </c>
      <c r="F120" s="130" t="s">
        <v>218</v>
      </c>
      <c r="G120" s="130" t="s">
        <v>226</v>
      </c>
      <c r="H120" s="132">
        <v>0.94997949513040147</v>
      </c>
      <c r="I120" s="133"/>
      <c r="J120" s="133">
        <f>+I120*H120</f>
        <v>0</v>
      </c>
    </row>
    <row r="121" spans="3:10" ht="43.15" customHeight="1">
      <c r="C121" s="294"/>
      <c r="D121" s="294"/>
      <c r="E121" s="130" t="s">
        <v>260</v>
      </c>
      <c r="F121" s="130" t="s">
        <v>218</v>
      </c>
      <c r="G121" s="130" t="s">
        <v>53</v>
      </c>
      <c r="H121" s="132">
        <v>0.8</v>
      </c>
      <c r="I121" s="133"/>
      <c r="J121" s="133">
        <f>+I121*H121</f>
        <v>0</v>
      </c>
    </row>
    <row r="122" spans="3:10" ht="32.450000000000003" customHeight="1">
      <c r="C122" s="294"/>
      <c r="D122" s="294"/>
      <c r="E122" s="130" t="s">
        <v>228</v>
      </c>
      <c r="F122" s="130" t="s">
        <v>218</v>
      </c>
      <c r="G122" s="130" t="s">
        <v>229</v>
      </c>
      <c r="H122" s="132">
        <v>5</v>
      </c>
      <c r="I122" s="133"/>
      <c r="J122" s="133">
        <f>+I122*H122%</f>
        <v>0</v>
      </c>
    </row>
    <row r="123" spans="3:10" ht="21.6" customHeight="1">
      <c r="C123" s="140"/>
      <c r="D123" s="140"/>
      <c r="E123" s="130"/>
      <c r="F123" s="130"/>
      <c r="G123" s="130"/>
      <c r="H123" s="136"/>
      <c r="I123" s="133"/>
      <c r="J123" s="133">
        <f>+J120+J121+J122</f>
        <v>0</v>
      </c>
    </row>
    <row r="124" spans="3:10">
      <c r="C124" s="140"/>
      <c r="D124" s="140"/>
      <c r="E124" s="130"/>
      <c r="F124" s="130"/>
      <c r="G124" s="130"/>
      <c r="H124" s="136" t="s">
        <v>230</v>
      </c>
      <c r="I124" s="148">
        <f t="shared" ref="I124:I126" si="11">I115</f>
        <v>0</v>
      </c>
      <c r="J124" s="133">
        <f>+J123*I124</f>
        <v>0</v>
      </c>
    </row>
    <row r="125" spans="3:10">
      <c r="C125" s="140"/>
      <c r="D125" s="140"/>
      <c r="E125" s="130"/>
      <c r="F125" s="130"/>
      <c r="G125" s="130"/>
      <c r="H125" s="136" t="s">
        <v>231</v>
      </c>
      <c r="I125" s="148">
        <f t="shared" si="11"/>
        <v>0</v>
      </c>
      <c r="J125" s="133">
        <f>+J123*I125</f>
        <v>0</v>
      </c>
    </row>
    <row r="126" spans="3:10">
      <c r="C126" s="140"/>
      <c r="D126" s="140"/>
      <c r="E126" s="130"/>
      <c r="F126" s="130"/>
      <c r="G126" s="130"/>
      <c r="H126" s="136" t="s">
        <v>232</v>
      </c>
      <c r="I126" s="148">
        <f t="shared" si="11"/>
        <v>0</v>
      </c>
      <c r="J126" s="133">
        <f>+J123*I126</f>
        <v>0</v>
      </c>
    </row>
    <row r="127" spans="3:10">
      <c r="C127" s="140"/>
      <c r="D127" s="140"/>
      <c r="E127" s="130"/>
      <c r="F127" s="130"/>
      <c r="G127" s="130"/>
      <c r="H127" s="132"/>
      <c r="I127" s="133"/>
      <c r="J127" s="133"/>
    </row>
    <row r="128" spans="3:10">
      <c r="C128" s="138"/>
      <c r="D128" s="293" t="s">
        <v>43</v>
      </c>
      <c r="E128" s="293"/>
      <c r="F128" s="293"/>
      <c r="G128" s="139" t="s">
        <v>19</v>
      </c>
      <c r="H128" s="126"/>
      <c r="I128" s="149"/>
      <c r="J128" s="127">
        <f>+J134+J135+J136+J137</f>
        <v>0</v>
      </c>
    </row>
    <row r="129" spans="3:10" ht="13.9" customHeight="1">
      <c r="C129" s="294"/>
      <c r="D129" s="294"/>
      <c r="E129" s="130" t="s">
        <v>257</v>
      </c>
      <c r="F129" s="130" t="s">
        <v>218</v>
      </c>
      <c r="G129" s="130" t="s">
        <v>237</v>
      </c>
      <c r="H129" s="132">
        <v>0.05</v>
      </c>
      <c r="I129" s="133"/>
      <c r="J129" s="133">
        <f>+I129*H129</f>
        <v>0</v>
      </c>
    </row>
    <row r="130" spans="3:10" ht="43.15" customHeight="1">
      <c r="C130" s="294"/>
      <c r="D130" s="294"/>
      <c r="E130" s="130" t="s">
        <v>258</v>
      </c>
      <c r="F130" s="130" t="s">
        <v>218</v>
      </c>
      <c r="G130" s="130" t="s">
        <v>81</v>
      </c>
      <c r="H130" s="132">
        <v>1.5</v>
      </c>
      <c r="I130" s="133"/>
      <c r="J130" s="133">
        <f>+I130*H130</f>
        <v>0</v>
      </c>
    </row>
    <row r="131" spans="3:10" ht="43.15" customHeight="1">
      <c r="C131" s="294"/>
      <c r="D131" s="294"/>
      <c r="E131" s="130" t="s">
        <v>248</v>
      </c>
      <c r="F131" s="130" t="s">
        <v>218</v>
      </c>
      <c r="G131" s="130" t="s">
        <v>249</v>
      </c>
      <c r="H131" s="132">
        <v>0.25000443970671121</v>
      </c>
      <c r="I131" s="133"/>
      <c r="J131" s="133">
        <f>+I131*H131</f>
        <v>0</v>
      </c>
    </row>
    <row r="132" spans="3:10" ht="32.450000000000003" customHeight="1">
      <c r="C132" s="294"/>
      <c r="D132" s="294"/>
      <c r="E132" s="130" t="s">
        <v>244</v>
      </c>
      <c r="F132" s="130" t="s">
        <v>218</v>
      </c>
      <c r="G132" s="130" t="s">
        <v>53</v>
      </c>
      <c r="H132" s="132">
        <v>0.02</v>
      </c>
      <c r="I132" s="133"/>
      <c r="J132" s="133">
        <f>+I132*H132</f>
        <v>0</v>
      </c>
    </row>
    <row r="133" spans="3:10" ht="32.450000000000003" customHeight="1">
      <c r="C133" s="294"/>
      <c r="D133" s="294"/>
      <c r="E133" s="130" t="s">
        <v>228</v>
      </c>
      <c r="F133" s="130" t="s">
        <v>218</v>
      </c>
      <c r="G133" s="130" t="s">
        <v>229</v>
      </c>
      <c r="H133" s="132">
        <v>10</v>
      </c>
      <c r="I133" s="133"/>
      <c r="J133" s="133">
        <f>+I133*H133%</f>
        <v>0</v>
      </c>
    </row>
    <row r="134" spans="3:10" ht="21.6" customHeight="1">
      <c r="C134" s="140"/>
      <c r="D134" s="140"/>
      <c r="E134" s="130"/>
      <c r="F134" s="130"/>
      <c r="G134" s="130"/>
      <c r="H134" s="136"/>
      <c r="I134" s="133"/>
      <c r="J134" s="133">
        <f>+J129+J130+J131+J132+J133</f>
        <v>0</v>
      </c>
    </row>
    <row r="135" spans="3:10">
      <c r="C135" s="140"/>
      <c r="D135" s="140"/>
      <c r="E135" s="130"/>
      <c r="F135" s="130"/>
      <c r="G135" s="130"/>
      <c r="H135" s="136" t="s">
        <v>230</v>
      </c>
      <c r="I135" s="148">
        <f t="shared" ref="I135:I137" si="12">I124</f>
        <v>0</v>
      </c>
      <c r="J135" s="133">
        <f>+J134*I135</f>
        <v>0</v>
      </c>
    </row>
    <row r="136" spans="3:10">
      <c r="C136" s="140"/>
      <c r="D136" s="140"/>
      <c r="E136" s="130"/>
      <c r="F136" s="130"/>
      <c r="G136" s="130"/>
      <c r="H136" s="136" t="s">
        <v>231</v>
      </c>
      <c r="I136" s="148">
        <f t="shared" si="12"/>
        <v>0</v>
      </c>
      <c r="J136" s="133">
        <f>+J134*I136</f>
        <v>0</v>
      </c>
    </row>
    <row r="137" spans="3:10">
      <c r="C137" s="140"/>
      <c r="D137" s="140"/>
      <c r="E137" s="130"/>
      <c r="F137" s="130"/>
      <c r="G137" s="130"/>
      <c r="H137" s="136" t="s">
        <v>232</v>
      </c>
      <c r="I137" s="148">
        <f t="shared" si="12"/>
        <v>0</v>
      </c>
      <c r="J137" s="133">
        <f>+J134*I137</f>
        <v>0</v>
      </c>
    </row>
    <row r="138" spans="3:10">
      <c r="C138" s="140"/>
      <c r="D138" s="140"/>
      <c r="E138" s="130"/>
      <c r="F138" s="130"/>
      <c r="G138" s="130"/>
      <c r="H138" s="132"/>
      <c r="I138" s="133"/>
      <c r="J138" s="133"/>
    </row>
    <row r="139" spans="3:10">
      <c r="C139" s="138"/>
      <c r="D139" s="293" t="s">
        <v>45</v>
      </c>
      <c r="E139" s="293"/>
      <c r="F139" s="293"/>
      <c r="G139" s="139" t="s">
        <v>19</v>
      </c>
      <c r="H139" s="126"/>
      <c r="I139" s="149"/>
      <c r="J139" s="127">
        <f>+J143+J144+J145+J146</f>
        <v>0</v>
      </c>
    </row>
    <row r="140" spans="3:10" ht="13.9" customHeight="1">
      <c r="C140" s="294"/>
      <c r="D140" s="294"/>
      <c r="E140" s="130" t="s">
        <v>233</v>
      </c>
      <c r="F140" s="130" t="s">
        <v>218</v>
      </c>
      <c r="G140" s="130" t="s">
        <v>226</v>
      </c>
      <c r="H140" s="132">
        <v>0.9072074577428888</v>
      </c>
      <c r="I140" s="133"/>
      <c r="J140" s="133">
        <f>+I140*H140</f>
        <v>0</v>
      </c>
    </row>
    <row r="141" spans="3:10" ht="43.15" customHeight="1">
      <c r="C141" s="294"/>
      <c r="D141" s="294"/>
      <c r="E141" s="130" t="s">
        <v>260</v>
      </c>
      <c r="F141" s="130" t="s">
        <v>218</v>
      </c>
      <c r="G141" s="130" t="s">
        <v>53</v>
      </c>
      <c r="H141" s="132">
        <v>0.2</v>
      </c>
      <c r="I141" s="133"/>
      <c r="J141" s="133">
        <f>+I141*H141</f>
        <v>0</v>
      </c>
    </row>
    <row r="142" spans="3:10" ht="32.450000000000003" customHeight="1">
      <c r="C142" s="294"/>
      <c r="D142" s="294"/>
      <c r="E142" s="130" t="s">
        <v>228</v>
      </c>
      <c r="F142" s="130" t="s">
        <v>218</v>
      </c>
      <c r="G142" s="130" t="s">
        <v>229</v>
      </c>
      <c r="H142" s="132">
        <v>5</v>
      </c>
      <c r="I142" s="133"/>
      <c r="J142" s="133">
        <f>+I142*H142%</f>
        <v>0</v>
      </c>
    </row>
    <row r="143" spans="3:10" ht="21.6" customHeight="1">
      <c r="C143" s="140"/>
      <c r="D143" s="140"/>
      <c r="E143" s="130"/>
      <c r="F143" s="130"/>
      <c r="G143" s="130"/>
      <c r="H143" s="136"/>
      <c r="I143" s="133"/>
      <c r="J143" s="133">
        <f>+J140+J141+J142</f>
        <v>0</v>
      </c>
    </row>
    <row r="144" spans="3:10">
      <c r="C144" s="140"/>
      <c r="D144" s="140"/>
      <c r="E144" s="130"/>
      <c r="F144" s="130"/>
      <c r="G144" s="130"/>
      <c r="H144" s="136" t="s">
        <v>230</v>
      </c>
      <c r="I144" s="148">
        <f t="shared" ref="I144:I146" si="13">I135</f>
        <v>0</v>
      </c>
      <c r="J144" s="133">
        <f>+J143*I144</f>
        <v>0</v>
      </c>
    </row>
    <row r="145" spans="3:10">
      <c r="C145" s="140"/>
      <c r="D145" s="140"/>
      <c r="E145" s="130"/>
      <c r="F145" s="130"/>
      <c r="G145" s="130"/>
      <c r="H145" s="136" t="s">
        <v>231</v>
      </c>
      <c r="I145" s="148">
        <f t="shared" si="13"/>
        <v>0</v>
      </c>
      <c r="J145" s="133">
        <f>+J143*I145</f>
        <v>0</v>
      </c>
    </row>
    <row r="146" spans="3:10">
      <c r="C146" s="140"/>
      <c r="D146" s="140"/>
      <c r="E146" s="130"/>
      <c r="F146" s="130"/>
      <c r="G146" s="130"/>
      <c r="H146" s="136" t="s">
        <v>232</v>
      </c>
      <c r="I146" s="148">
        <f t="shared" si="13"/>
        <v>0</v>
      </c>
      <c r="J146" s="133">
        <f>+J143*I146</f>
        <v>0</v>
      </c>
    </row>
    <row r="147" spans="3:10">
      <c r="C147" s="140"/>
      <c r="D147" s="140"/>
      <c r="E147" s="130"/>
      <c r="F147" s="130"/>
      <c r="G147" s="130"/>
      <c r="H147" s="132"/>
      <c r="I147" s="133"/>
      <c r="J147" s="133"/>
    </row>
    <row r="148" spans="3:10">
      <c r="C148" s="138"/>
      <c r="D148" s="293" t="s">
        <v>48</v>
      </c>
      <c r="E148" s="293"/>
      <c r="F148" s="293"/>
      <c r="G148" s="139" t="s">
        <v>46</v>
      </c>
      <c r="H148" s="126"/>
      <c r="I148" s="127"/>
      <c r="J148" s="127">
        <f>+J151+J152+J153+J154</f>
        <v>0</v>
      </c>
    </row>
    <row r="149" spans="3:10" ht="13.9" customHeight="1">
      <c r="C149" s="294"/>
      <c r="D149" s="294"/>
      <c r="E149" s="130" t="s">
        <v>233</v>
      </c>
      <c r="F149" s="130" t="s">
        <v>218</v>
      </c>
      <c r="G149" s="130" t="s">
        <v>226</v>
      </c>
      <c r="H149" s="132">
        <v>0.9072159133948281</v>
      </c>
      <c r="I149" s="133"/>
      <c r="J149" s="133">
        <f>+I149*H149</f>
        <v>0</v>
      </c>
    </row>
    <row r="150" spans="3:10" ht="43.15" customHeight="1">
      <c r="C150" s="294"/>
      <c r="D150" s="294"/>
      <c r="E150" s="130" t="s">
        <v>228</v>
      </c>
      <c r="F150" s="130" t="s">
        <v>218</v>
      </c>
      <c r="G150" s="130" t="s">
        <v>229</v>
      </c>
      <c r="H150" s="132">
        <v>5</v>
      </c>
      <c r="I150" s="133"/>
      <c r="J150" s="133">
        <f>+I150*0.05</f>
        <v>0</v>
      </c>
    </row>
    <row r="151" spans="3:10" ht="21.6" customHeight="1">
      <c r="C151" s="140"/>
      <c r="D151" s="140"/>
      <c r="E151" s="130"/>
      <c r="F151" s="130"/>
      <c r="G151" s="130"/>
      <c r="H151" s="136"/>
      <c r="I151" s="133"/>
      <c r="J151" s="133">
        <f>+J149+J150</f>
        <v>0</v>
      </c>
    </row>
    <row r="152" spans="3:10">
      <c r="C152" s="140"/>
      <c r="D152" s="140"/>
      <c r="E152" s="130"/>
      <c r="F152" s="130"/>
      <c r="G152" s="130"/>
      <c r="H152" s="136" t="s">
        <v>230</v>
      </c>
      <c r="I152" s="148">
        <f t="shared" ref="I152:I154" si="14">I144</f>
        <v>0</v>
      </c>
      <c r="J152" s="133">
        <f>+J151*I152</f>
        <v>0</v>
      </c>
    </row>
    <row r="153" spans="3:10">
      <c r="C153" s="140"/>
      <c r="D153" s="140"/>
      <c r="E153" s="130"/>
      <c r="F153" s="130"/>
      <c r="G153" s="130"/>
      <c r="H153" s="136" t="s">
        <v>231</v>
      </c>
      <c r="I153" s="148">
        <f t="shared" si="14"/>
        <v>0</v>
      </c>
      <c r="J153" s="133">
        <f>+J151*I153</f>
        <v>0</v>
      </c>
    </row>
    <row r="154" spans="3:10">
      <c r="C154" s="140"/>
      <c r="D154" s="140"/>
      <c r="E154" s="130"/>
      <c r="F154" s="130"/>
      <c r="G154" s="130"/>
      <c r="H154" s="136" t="s">
        <v>232</v>
      </c>
      <c r="I154" s="148">
        <f t="shared" si="14"/>
        <v>0</v>
      </c>
      <c r="J154" s="133">
        <f>+J151*I154</f>
        <v>0</v>
      </c>
    </row>
    <row r="155" spans="3:10">
      <c r="C155" s="140"/>
      <c r="D155" s="140"/>
      <c r="E155" s="130"/>
      <c r="F155" s="130"/>
      <c r="G155" s="130"/>
      <c r="H155" s="132"/>
      <c r="I155" s="133"/>
      <c r="J155" s="133"/>
    </row>
    <row r="156" spans="3:10">
      <c r="C156" s="150"/>
      <c r="D156" s="296" t="s">
        <v>50</v>
      </c>
      <c r="E156" s="296"/>
      <c r="F156" s="296"/>
      <c r="G156" s="296"/>
      <c r="H156" s="296"/>
      <c r="I156" s="296"/>
      <c r="J156" s="296"/>
    </row>
    <row r="157" spans="3:10" ht="13.9" customHeight="1">
      <c r="C157" s="138"/>
      <c r="D157" s="293" t="s">
        <v>52</v>
      </c>
      <c r="E157" s="293"/>
      <c r="F157" s="293"/>
      <c r="G157" s="139" t="s">
        <v>53</v>
      </c>
      <c r="H157" s="126"/>
      <c r="I157" s="149"/>
      <c r="J157" s="127">
        <f>+J161+J162+J163+J164</f>
        <v>0</v>
      </c>
    </row>
    <row r="158" spans="3:10" ht="13.9" customHeight="1">
      <c r="C158" s="294"/>
      <c r="D158" s="294"/>
      <c r="E158" s="130" t="s">
        <v>261</v>
      </c>
      <c r="F158" s="130" t="s">
        <v>247</v>
      </c>
      <c r="G158" s="130" t="s">
        <v>53</v>
      </c>
      <c r="H158" s="132">
        <v>0.45660232794735839</v>
      </c>
      <c r="I158" s="133"/>
      <c r="J158" s="133">
        <f>+I158*H158</f>
        <v>0</v>
      </c>
    </row>
    <row r="159" spans="3:10" ht="32.450000000000003" customHeight="1">
      <c r="C159" s="294"/>
      <c r="D159" s="294"/>
      <c r="E159" s="130" t="s">
        <v>248</v>
      </c>
      <c r="F159" s="130" t="s">
        <v>247</v>
      </c>
      <c r="G159" s="130" t="s">
        <v>249</v>
      </c>
      <c r="H159" s="132">
        <v>0.48</v>
      </c>
      <c r="I159" s="133"/>
      <c r="J159" s="133">
        <f>+I159*H159</f>
        <v>0</v>
      </c>
    </row>
    <row r="160" spans="3:10" ht="32.450000000000003" customHeight="1">
      <c r="C160" s="294"/>
      <c r="D160" s="294"/>
      <c r="E160" s="130" t="s">
        <v>228</v>
      </c>
      <c r="F160" s="130" t="s">
        <v>218</v>
      </c>
      <c r="G160" s="130" t="s">
        <v>229</v>
      </c>
      <c r="H160" s="132">
        <v>5</v>
      </c>
      <c r="I160" s="133"/>
      <c r="J160" s="133">
        <f>+I160*H160%</f>
        <v>0</v>
      </c>
    </row>
    <row r="161" spans="3:10" ht="21.6" customHeight="1">
      <c r="C161" s="140"/>
      <c r="D161" s="140"/>
      <c r="E161" s="130"/>
      <c r="F161" s="130"/>
      <c r="G161" s="130"/>
      <c r="H161" s="136"/>
      <c r="I161" s="133"/>
      <c r="J161" s="133">
        <f>+J160+J159+J158</f>
        <v>0</v>
      </c>
    </row>
    <row r="162" spans="3:10">
      <c r="C162" s="140"/>
      <c r="D162" s="140"/>
      <c r="E162" s="130"/>
      <c r="F162" s="130"/>
      <c r="G162" s="130"/>
      <c r="H162" s="136" t="s">
        <v>230</v>
      </c>
      <c r="I162" s="148">
        <f t="shared" ref="I162:I164" si="15">I152</f>
        <v>0</v>
      </c>
      <c r="J162" s="133">
        <f>+J161*I162</f>
        <v>0</v>
      </c>
    </row>
    <row r="163" spans="3:10">
      <c r="C163" s="140"/>
      <c r="D163" s="140"/>
      <c r="E163" s="130"/>
      <c r="F163" s="130"/>
      <c r="G163" s="130"/>
      <c r="H163" s="136" t="s">
        <v>231</v>
      </c>
      <c r="I163" s="148">
        <f t="shared" si="15"/>
        <v>0</v>
      </c>
      <c r="J163" s="133">
        <f>+J161*I163</f>
        <v>0</v>
      </c>
    </row>
    <row r="164" spans="3:10">
      <c r="C164" s="140"/>
      <c r="D164" s="140"/>
      <c r="E164" s="130"/>
      <c r="F164" s="130"/>
      <c r="G164" s="130"/>
      <c r="H164" s="136" t="s">
        <v>232</v>
      </c>
      <c r="I164" s="148">
        <f t="shared" si="15"/>
        <v>0</v>
      </c>
      <c r="J164" s="133">
        <f>+J161*I164</f>
        <v>0</v>
      </c>
    </row>
    <row r="165" spans="3:10">
      <c r="C165" s="140"/>
      <c r="D165" s="140"/>
      <c r="E165" s="130"/>
      <c r="F165" s="130"/>
      <c r="G165" s="130"/>
      <c r="H165" s="132"/>
      <c r="I165" s="133"/>
      <c r="J165" s="133"/>
    </row>
    <row r="166" spans="3:10">
      <c r="C166" s="138"/>
      <c r="D166" s="293" t="s">
        <v>55</v>
      </c>
      <c r="E166" s="293"/>
      <c r="F166" s="293"/>
      <c r="G166" s="139" t="s">
        <v>53</v>
      </c>
      <c r="H166" s="126"/>
      <c r="I166" s="149"/>
      <c r="J166" s="127">
        <f>+J169+J170+J171+J172</f>
        <v>0</v>
      </c>
    </row>
    <row r="167" spans="3:10" ht="13.9" customHeight="1">
      <c r="C167" s="294"/>
      <c r="D167" s="294"/>
      <c r="E167" s="130" t="s">
        <v>259</v>
      </c>
      <c r="F167" s="130" t="s">
        <v>218</v>
      </c>
      <c r="G167" s="130" t="s">
        <v>226</v>
      </c>
      <c r="H167" s="132">
        <v>1.0000261393537035</v>
      </c>
      <c r="I167" s="133"/>
      <c r="J167" s="133">
        <f>+I167*H167</f>
        <v>0</v>
      </c>
    </row>
    <row r="168" spans="3:10" ht="32.450000000000003" customHeight="1">
      <c r="C168" s="294"/>
      <c r="D168" s="294"/>
      <c r="E168" s="130" t="s">
        <v>228</v>
      </c>
      <c r="F168" s="130" t="s">
        <v>218</v>
      </c>
      <c r="G168" s="130" t="s">
        <v>229</v>
      </c>
      <c r="H168" s="132">
        <v>8</v>
      </c>
      <c r="I168" s="133"/>
      <c r="J168" s="133">
        <f>+I168*H168%</f>
        <v>0</v>
      </c>
    </row>
    <row r="169" spans="3:10" ht="21.6" customHeight="1">
      <c r="C169" s="140"/>
      <c r="D169" s="140"/>
      <c r="E169" s="130"/>
      <c r="F169" s="130"/>
      <c r="G169" s="130"/>
      <c r="H169" s="136"/>
      <c r="I169" s="133"/>
      <c r="J169" s="133">
        <f>+J167+J168</f>
        <v>0</v>
      </c>
    </row>
    <row r="170" spans="3:10">
      <c r="C170" s="140"/>
      <c r="D170" s="140"/>
      <c r="E170" s="130"/>
      <c r="F170" s="130"/>
      <c r="G170" s="130"/>
      <c r="H170" s="136" t="s">
        <v>230</v>
      </c>
      <c r="I170" s="148">
        <f t="shared" ref="I170:I172" si="16">I162</f>
        <v>0</v>
      </c>
      <c r="J170" s="133">
        <f>+J169*I170</f>
        <v>0</v>
      </c>
    </row>
    <row r="171" spans="3:10">
      <c r="C171" s="140"/>
      <c r="D171" s="140"/>
      <c r="E171" s="130"/>
      <c r="F171" s="130"/>
      <c r="G171" s="130"/>
      <c r="H171" s="136" t="s">
        <v>231</v>
      </c>
      <c r="I171" s="148">
        <f t="shared" si="16"/>
        <v>0</v>
      </c>
      <c r="J171" s="133">
        <f>+J169*I171</f>
        <v>0</v>
      </c>
    </row>
    <row r="172" spans="3:10">
      <c r="C172" s="140"/>
      <c r="D172" s="140"/>
      <c r="E172" s="130"/>
      <c r="F172" s="130"/>
      <c r="G172" s="130"/>
      <c r="H172" s="136" t="s">
        <v>232</v>
      </c>
      <c r="I172" s="148">
        <f t="shared" si="16"/>
        <v>0</v>
      </c>
      <c r="J172" s="133">
        <f>+J169*I172</f>
        <v>0</v>
      </c>
    </row>
    <row r="173" spans="3:10">
      <c r="C173" s="140"/>
      <c r="D173" s="140"/>
      <c r="E173" s="130"/>
      <c r="F173" s="130"/>
      <c r="G173" s="130"/>
      <c r="H173" s="132"/>
      <c r="I173" s="133"/>
      <c r="J173" s="133"/>
    </row>
    <row r="174" spans="3:10">
      <c r="C174" s="150"/>
      <c r="D174" s="296" t="s">
        <v>57</v>
      </c>
      <c r="E174" s="296"/>
      <c r="F174" s="296"/>
      <c r="G174" s="296"/>
      <c r="H174" s="296"/>
      <c r="I174" s="296"/>
      <c r="J174" s="296"/>
    </row>
    <row r="175" spans="3:10" ht="15">
      <c r="C175" s="138"/>
      <c r="D175" s="293" t="s">
        <v>59</v>
      </c>
      <c r="E175" s="293"/>
      <c r="F175" s="293"/>
      <c r="G175" s="139" t="s">
        <v>19</v>
      </c>
      <c r="H175" s="151"/>
      <c r="I175" s="127"/>
      <c r="J175" s="127">
        <f>+J183+J184+J185+J186</f>
        <v>0</v>
      </c>
    </row>
    <row r="176" spans="3:10" ht="14.45" customHeight="1">
      <c r="C176" s="126"/>
      <c r="D176" s="293"/>
      <c r="E176" s="293"/>
      <c r="F176" s="293"/>
      <c r="G176" s="126"/>
      <c r="H176" s="126"/>
      <c r="I176" s="141"/>
      <c r="J176" s="141"/>
    </row>
    <row r="177" spans="3:10">
      <c r="C177" s="294"/>
      <c r="D177" s="294"/>
      <c r="E177" s="295" t="s">
        <v>262</v>
      </c>
      <c r="F177" s="130" t="s">
        <v>218</v>
      </c>
      <c r="G177" s="130" t="s">
        <v>263</v>
      </c>
      <c r="H177" s="132">
        <v>4.9997375229085636E-2</v>
      </c>
      <c r="I177" s="133"/>
      <c r="J177" s="133">
        <f>+I177*H177</f>
        <v>0</v>
      </c>
    </row>
    <row r="178" spans="3:10" ht="13.9" customHeight="1">
      <c r="C178" s="126"/>
      <c r="D178" s="126"/>
      <c r="E178" s="295"/>
      <c r="F178" s="126"/>
      <c r="G178" s="126"/>
      <c r="H178" s="126"/>
      <c r="I178" s="141"/>
      <c r="J178" s="141"/>
    </row>
    <row r="179" spans="3:10">
      <c r="C179" s="294"/>
      <c r="D179" s="294"/>
      <c r="E179" s="130" t="s">
        <v>264</v>
      </c>
      <c r="F179" s="130" t="s">
        <v>218</v>
      </c>
      <c r="G179" s="130" t="s">
        <v>263</v>
      </c>
      <c r="H179" s="132">
        <v>0.05</v>
      </c>
      <c r="I179" s="133"/>
      <c r="J179" s="133">
        <f>+I179*H179</f>
        <v>0</v>
      </c>
    </row>
    <row r="180" spans="3:10" ht="43.15" customHeight="1">
      <c r="C180" s="294"/>
      <c r="D180" s="294"/>
      <c r="E180" s="130" t="s">
        <v>265</v>
      </c>
      <c r="F180" s="130" t="s">
        <v>218</v>
      </c>
      <c r="G180" s="130" t="s">
        <v>226</v>
      </c>
      <c r="H180" s="132">
        <v>0.16</v>
      </c>
      <c r="I180" s="133"/>
      <c r="J180" s="133">
        <f>+I180*H180</f>
        <v>0</v>
      </c>
    </row>
    <row r="181" spans="3:10" ht="43.15" customHeight="1">
      <c r="C181" s="294"/>
      <c r="D181" s="294"/>
      <c r="E181" s="130" t="s">
        <v>266</v>
      </c>
      <c r="F181" s="130" t="s">
        <v>218</v>
      </c>
      <c r="G181" s="130" t="s">
        <v>263</v>
      </c>
      <c r="H181" s="132">
        <v>0.05</v>
      </c>
      <c r="I181" s="133"/>
      <c r="J181" s="133">
        <f>+I181*H181</f>
        <v>0</v>
      </c>
    </row>
    <row r="182" spans="3:10" ht="32.450000000000003" customHeight="1">
      <c r="C182" s="294"/>
      <c r="D182" s="294"/>
      <c r="E182" s="130" t="s">
        <v>228</v>
      </c>
      <c r="F182" s="130" t="s">
        <v>218</v>
      </c>
      <c r="G182" s="130" t="s">
        <v>229</v>
      </c>
      <c r="H182" s="132">
        <v>5</v>
      </c>
      <c r="I182" s="133"/>
      <c r="J182" s="133">
        <f>+I182*H182%</f>
        <v>0</v>
      </c>
    </row>
    <row r="183" spans="3:10" ht="21.6" customHeight="1">
      <c r="C183" s="140"/>
      <c r="D183" s="140"/>
      <c r="E183" s="130"/>
      <c r="F183" s="130"/>
      <c r="G183" s="130"/>
      <c r="H183" s="136"/>
      <c r="I183" s="133"/>
      <c r="J183" s="133">
        <f>+J177+J179+J180+J181+J182</f>
        <v>0</v>
      </c>
    </row>
    <row r="184" spans="3:10">
      <c r="C184" s="140"/>
      <c r="D184" s="140"/>
      <c r="E184" s="130"/>
      <c r="F184" s="130"/>
      <c r="G184" s="130"/>
      <c r="H184" s="136" t="s">
        <v>230</v>
      </c>
      <c r="I184" s="148">
        <f t="shared" ref="I184:I186" si="17">I170</f>
        <v>0</v>
      </c>
      <c r="J184" s="133">
        <f>+J183*I184</f>
        <v>0</v>
      </c>
    </row>
    <row r="185" spans="3:10">
      <c r="C185" s="140"/>
      <c r="D185" s="140"/>
      <c r="E185" s="130"/>
      <c r="F185" s="130"/>
      <c r="G185" s="130"/>
      <c r="H185" s="136" t="s">
        <v>231</v>
      </c>
      <c r="I185" s="148">
        <f t="shared" si="17"/>
        <v>0</v>
      </c>
      <c r="J185" s="133">
        <f>+J183*I185</f>
        <v>0</v>
      </c>
    </row>
    <row r="186" spans="3:10">
      <c r="C186" s="140"/>
      <c r="D186" s="140"/>
      <c r="E186" s="130"/>
      <c r="F186" s="130"/>
      <c r="G186" s="130"/>
      <c r="H186" s="136" t="s">
        <v>232</v>
      </c>
      <c r="I186" s="148">
        <f t="shared" si="17"/>
        <v>0</v>
      </c>
      <c r="J186" s="133">
        <f>+J183*I186</f>
        <v>0</v>
      </c>
    </row>
    <row r="187" spans="3:10">
      <c r="C187" s="140"/>
      <c r="D187" s="140"/>
      <c r="E187" s="130"/>
      <c r="F187" s="130"/>
      <c r="G187" s="130"/>
      <c r="H187" s="132"/>
      <c r="I187" s="133"/>
      <c r="J187" s="133"/>
    </row>
    <row r="188" spans="3:10">
      <c r="C188" s="138"/>
      <c r="D188" s="293" t="s">
        <v>61</v>
      </c>
      <c r="E188" s="293"/>
      <c r="F188" s="293"/>
      <c r="G188" s="139" t="s">
        <v>19</v>
      </c>
      <c r="H188" s="126"/>
      <c r="I188" s="149"/>
      <c r="J188" s="127">
        <f>+J192+J193+J194+J195</f>
        <v>0</v>
      </c>
    </row>
    <row r="189" spans="3:10" ht="13.9" customHeight="1">
      <c r="C189" s="142"/>
      <c r="D189" s="134">
        <v>50011</v>
      </c>
      <c r="E189" s="130" t="s">
        <v>225</v>
      </c>
      <c r="F189" s="130" t="s">
        <v>218</v>
      </c>
      <c r="G189" s="130" t="s">
        <v>226</v>
      </c>
      <c r="H189" s="132">
        <v>0.22999368620597166</v>
      </c>
      <c r="I189" s="133"/>
      <c r="J189" s="133">
        <f>+I189*H189</f>
        <v>0</v>
      </c>
    </row>
    <row r="190" spans="3:10" ht="43.15" customHeight="1">
      <c r="C190" s="294"/>
      <c r="D190" s="294"/>
      <c r="E190" s="130" t="s">
        <v>267</v>
      </c>
      <c r="F190" s="130" t="s">
        <v>218</v>
      </c>
      <c r="G190" s="130" t="s">
        <v>53</v>
      </c>
      <c r="H190" s="132">
        <v>0.05</v>
      </c>
      <c r="I190" s="133"/>
      <c r="J190" s="133">
        <f>+I190*H190</f>
        <v>0</v>
      </c>
    </row>
    <row r="191" spans="3:10" ht="43.15" customHeight="1">
      <c r="C191" s="294"/>
      <c r="D191" s="294"/>
      <c r="E191" s="130" t="s">
        <v>228</v>
      </c>
      <c r="F191" s="130" t="s">
        <v>218</v>
      </c>
      <c r="G191" s="130" t="s">
        <v>229</v>
      </c>
      <c r="H191" s="132">
        <v>5</v>
      </c>
      <c r="I191" s="133"/>
      <c r="J191" s="133">
        <f>+I191*H191%</f>
        <v>0</v>
      </c>
    </row>
    <row r="192" spans="3:10" ht="21.6" customHeight="1">
      <c r="C192" s="140"/>
      <c r="D192" s="140"/>
      <c r="E192" s="130"/>
      <c r="F192" s="130"/>
      <c r="G192" s="130"/>
      <c r="H192" s="136"/>
      <c r="I192" s="133"/>
      <c r="J192" s="133">
        <f>+J189+J190+J191</f>
        <v>0</v>
      </c>
    </row>
    <row r="193" spans="3:10">
      <c r="C193" s="140"/>
      <c r="D193" s="140"/>
      <c r="E193" s="130"/>
      <c r="F193" s="130"/>
      <c r="G193" s="130"/>
      <c r="H193" s="136" t="s">
        <v>230</v>
      </c>
      <c r="I193" s="148">
        <f t="shared" ref="I193:I195" si="18">I184</f>
        <v>0</v>
      </c>
      <c r="J193" s="133">
        <f>+J192*I193</f>
        <v>0</v>
      </c>
    </row>
    <row r="194" spans="3:10">
      <c r="C194" s="140"/>
      <c r="D194" s="140"/>
      <c r="E194" s="130"/>
      <c r="F194" s="130"/>
      <c r="G194" s="130"/>
      <c r="H194" s="136" t="s">
        <v>231</v>
      </c>
      <c r="I194" s="148">
        <f t="shared" si="18"/>
        <v>0</v>
      </c>
      <c r="J194" s="133">
        <f>+J192*I194</f>
        <v>0</v>
      </c>
    </row>
    <row r="195" spans="3:10">
      <c r="C195" s="140"/>
      <c r="D195" s="140"/>
      <c r="E195" s="130"/>
      <c r="F195" s="130"/>
      <c r="G195" s="130"/>
      <c r="H195" s="136" t="s">
        <v>232</v>
      </c>
      <c r="I195" s="148">
        <f t="shared" si="18"/>
        <v>0</v>
      </c>
      <c r="J195" s="133">
        <f>+J192*I195</f>
        <v>0</v>
      </c>
    </row>
    <row r="196" spans="3:10">
      <c r="C196" s="140"/>
      <c r="D196" s="140"/>
      <c r="E196" s="130"/>
      <c r="F196" s="130"/>
      <c r="G196" s="130"/>
      <c r="H196" s="132"/>
      <c r="I196" s="133"/>
      <c r="J196" s="133"/>
    </row>
    <row r="197" spans="3:10" ht="57.6" customHeight="1">
      <c r="C197" s="138"/>
      <c r="D197" s="293" t="s">
        <v>63</v>
      </c>
      <c r="E197" s="293"/>
      <c r="F197" s="293"/>
      <c r="G197" s="139" t="s">
        <v>53</v>
      </c>
      <c r="H197" s="126"/>
      <c r="I197" s="149"/>
      <c r="J197" s="127">
        <f>+J208+J209+J210+J211</f>
        <v>0</v>
      </c>
    </row>
    <row r="198" spans="3:10" ht="13.9" customHeight="1">
      <c r="C198" s="294"/>
      <c r="D198" s="294"/>
      <c r="E198" s="130" t="s">
        <v>268</v>
      </c>
      <c r="F198" s="130" t="s">
        <v>218</v>
      </c>
      <c r="G198" s="130" t="s">
        <v>81</v>
      </c>
      <c r="H198" s="132">
        <v>1.050011815459591</v>
      </c>
      <c r="I198" s="133"/>
      <c r="J198" s="133">
        <f t="shared" ref="J198:J206" si="19">+I198*H198</f>
        <v>0</v>
      </c>
    </row>
    <row r="199" spans="3:10" ht="43.15" customHeight="1">
      <c r="C199" s="294"/>
      <c r="D199" s="294"/>
      <c r="E199" s="130" t="s">
        <v>269</v>
      </c>
      <c r="F199" s="130" t="s">
        <v>218</v>
      </c>
      <c r="G199" s="130" t="s">
        <v>81</v>
      </c>
      <c r="H199" s="132">
        <v>1.5</v>
      </c>
      <c r="I199" s="133"/>
      <c r="J199" s="133">
        <f t="shared" si="19"/>
        <v>0</v>
      </c>
    </row>
    <row r="200" spans="3:10" ht="32.450000000000003" customHeight="1">
      <c r="C200" s="294"/>
      <c r="D200" s="294"/>
      <c r="E200" s="130" t="s">
        <v>270</v>
      </c>
      <c r="F200" s="130" t="s">
        <v>218</v>
      </c>
      <c r="G200" s="130" t="s">
        <v>81</v>
      </c>
      <c r="H200" s="132">
        <v>4</v>
      </c>
      <c r="I200" s="133"/>
      <c r="J200" s="133">
        <f t="shared" si="19"/>
        <v>0</v>
      </c>
    </row>
    <row r="201" spans="3:10" ht="54" customHeight="1">
      <c r="C201" s="294"/>
      <c r="D201" s="294"/>
      <c r="E201" s="130" t="s">
        <v>271</v>
      </c>
      <c r="F201" s="130" t="s">
        <v>218</v>
      </c>
      <c r="G201" s="130" t="s">
        <v>81</v>
      </c>
      <c r="H201" s="132">
        <v>0.35</v>
      </c>
      <c r="I201" s="133"/>
      <c r="J201" s="133">
        <f t="shared" si="19"/>
        <v>0</v>
      </c>
    </row>
    <row r="202" spans="3:10" ht="54" customHeight="1">
      <c r="C202" s="294"/>
      <c r="D202" s="294"/>
      <c r="E202" s="130" t="s">
        <v>223</v>
      </c>
      <c r="F202" s="130" t="s">
        <v>218</v>
      </c>
      <c r="G202" s="130" t="s">
        <v>224</v>
      </c>
      <c r="H202" s="132">
        <v>0.1</v>
      </c>
      <c r="I202" s="133"/>
      <c r="J202" s="133">
        <f t="shared" si="19"/>
        <v>0</v>
      </c>
    </row>
    <row r="203" spans="3:10" ht="21.6" customHeight="1">
      <c r="C203" s="294"/>
      <c r="D203" s="294"/>
      <c r="E203" s="130" t="s">
        <v>272</v>
      </c>
      <c r="F203" s="130" t="s">
        <v>218</v>
      </c>
      <c r="G203" s="130" t="s">
        <v>237</v>
      </c>
      <c r="H203" s="132">
        <v>0.1</v>
      </c>
      <c r="I203" s="133"/>
      <c r="J203" s="133">
        <f t="shared" si="19"/>
        <v>0</v>
      </c>
    </row>
    <row r="204" spans="3:10" ht="21.6" customHeight="1">
      <c r="C204" s="294"/>
      <c r="D204" s="294"/>
      <c r="E204" s="130" t="s">
        <v>265</v>
      </c>
      <c r="F204" s="130" t="s">
        <v>218</v>
      </c>
      <c r="G204" s="130" t="s">
        <v>226</v>
      </c>
      <c r="H204" s="132">
        <v>8.8000000000000007</v>
      </c>
      <c r="I204" s="133"/>
      <c r="J204" s="133">
        <f t="shared" si="19"/>
        <v>0</v>
      </c>
    </row>
    <row r="205" spans="3:10" ht="43.15" customHeight="1">
      <c r="C205" s="294"/>
      <c r="D205" s="294"/>
      <c r="E205" s="130" t="s">
        <v>227</v>
      </c>
      <c r="F205" s="130" t="s">
        <v>218</v>
      </c>
      <c r="G205" s="130" t="s">
        <v>123</v>
      </c>
      <c r="H205" s="132">
        <v>2324.3498879999993</v>
      </c>
      <c r="I205" s="133"/>
      <c r="J205" s="133">
        <f t="shared" si="19"/>
        <v>0</v>
      </c>
    </row>
    <row r="206" spans="3:10" ht="21.6" customHeight="1">
      <c r="C206" s="294"/>
      <c r="D206" s="294"/>
      <c r="E206" s="130" t="s">
        <v>273</v>
      </c>
      <c r="F206" s="130" t="s">
        <v>218</v>
      </c>
      <c r="G206" s="130" t="s">
        <v>53</v>
      </c>
      <c r="H206" s="132">
        <v>1.03</v>
      </c>
      <c r="I206" s="133"/>
      <c r="J206" s="133">
        <f t="shared" si="19"/>
        <v>0</v>
      </c>
    </row>
    <row r="207" spans="3:10" ht="43.15" customHeight="1">
      <c r="C207" s="294"/>
      <c r="D207" s="294"/>
      <c r="E207" s="130" t="s">
        <v>228</v>
      </c>
      <c r="F207" s="130" t="s">
        <v>218</v>
      </c>
      <c r="G207" s="130" t="s">
        <v>229</v>
      </c>
      <c r="H207" s="132">
        <v>5</v>
      </c>
      <c r="I207" s="133"/>
      <c r="J207" s="133">
        <f>+I207*H207%</f>
        <v>0</v>
      </c>
    </row>
    <row r="208" spans="3:10" ht="21.6" customHeight="1">
      <c r="C208" s="140"/>
      <c r="D208" s="140"/>
      <c r="E208" s="130"/>
      <c r="F208" s="130"/>
      <c r="G208" s="130"/>
      <c r="H208" s="136"/>
      <c r="I208" s="133"/>
      <c r="J208" s="133">
        <f>+SUM(J198:J207)</f>
        <v>0</v>
      </c>
    </row>
    <row r="209" spans="3:10">
      <c r="C209" s="140"/>
      <c r="D209" s="140"/>
      <c r="E209" s="130"/>
      <c r="F209" s="130"/>
      <c r="G209" s="130"/>
      <c r="H209" s="136" t="s">
        <v>230</v>
      </c>
      <c r="I209" s="148">
        <f t="shared" ref="I209:I211" si="20">I193</f>
        <v>0</v>
      </c>
      <c r="J209" s="133">
        <f>+J208*I209</f>
        <v>0</v>
      </c>
    </row>
    <row r="210" spans="3:10">
      <c r="C210" s="140"/>
      <c r="D210" s="140"/>
      <c r="E210" s="130"/>
      <c r="F210" s="130"/>
      <c r="G210" s="130"/>
      <c r="H210" s="136" t="s">
        <v>231</v>
      </c>
      <c r="I210" s="148">
        <f t="shared" si="20"/>
        <v>0</v>
      </c>
      <c r="J210" s="133">
        <f>+J208*I210</f>
        <v>0</v>
      </c>
    </row>
    <row r="211" spans="3:10">
      <c r="C211" s="140"/>
      <c r="D211" s="140"/>
      <c r="E211" s="130"/>
      <c r="F211" s="130"/>
      <c r="G211" s="130"/>
      <c r="H211" s="136" t="s">
        <v>232</v>
      </c>
      <c r="I211" s="148">
        <f t="shared" si="20"/>
        <v>0</v>
      </c>
      <c r="J211" s="133">
        <f>+J208*I211</f>
        <v>0</v>
      </c>
    </row>
    <row r="212" spans="3:10">
      <c r="C212" s="140"/>
      <c r="D212" s="140"/>
      <c r="E212" s="130"/>
      <c r="F212" s="130"/>
      <c r="G212" s="130"/>
      <c r="H212" s="132"/>
      <c r="I212" s="133"/>
      <c r="J212" s="133"/>
    </row>
    <row r="213" spans="3:10" ht="51.6" customHeight="1">
      <c r="C213" s="138"/>
      <c r="D213" s="293" t="s">
        <v>65</v>
      </c>
      <c r="E213" s="293"/>
      <c r="F213" s="293"/>
      <c r="G213" s="139" t="s">
        <v>53</v>
      </c>
      <c r="H213" s="126"/>
      <c r="I213" s="147"/>
      <c r="J213" s="127">
        <f>+J226+J227+J228+J229</f>
        <v>679444.65</v>
      </c>
    </row>
    <row r="214" spans="3:10" ht="13.9" customHeight="1">
      <c r="C214" s="294"/>
      <c r="D214" s="294"/>
      <c r="E214" s="295" t="s">
        <v>274</v>
      </c>
      <c r="F214" s="130" t="s">
        <v>218</v>
      </c>
      <c r="G214" s="130" t="s">
        <v>81</v>
      </c>
      <c r="H214" s="132">
        <v>0.03</v>
      </c>
      <c r="I214" s="133"/>
      <c r="J214" s="133">
        <f t="shared" ref="J214:J224" si="21">+I214*H214</f>
        <v>0</v>
      </c>
    </row>
    <row r="215" spans="3:10">
      <c r="C215" s="126"/>
      <c r="D215" s="126"/>
      <c r="E215" s="295"/>
      <c r="F215" s="126"/>
      <c r="G215" s="126"/>
      <c r="H215" s="126"/>
      <c r="I215" s="141"/>
      <c r="J215" s="133">
        <f t="shared" si="21"/>
        <v>0</v>
      </c>
    </row>
    <row r="216" spans="3:10">
      <c r="C216" s="294"/>
      <c r="D216" s="294"/>
      <c r="E216" s="130" t="s">
        <v>268</v>
      </c>
      <c r="F216" s="130" t="s">
        <v>218</v>
      </c>
      <c r="G216" s="130" t="s">
        <v>81</v>
      </c>
      <c r="H216" s="132">
        <v>2.639984501714661</v>
      </c>
      <c r="I216" s="133"/>
      <c r="J216" s="133">
        <f t="shared" si="21"/>
        <v>0</v>
      </c>
    </row>
    <row r="217" spans="3:10" ht="43.15" customHeight="1">
      <c r="C217" s="294"/>
      <c r="D217" s="294"/>
      <c r="E217" s="130" t="s">
        <v>275</v>
      </c>
      <c r="F217" s="130" t="s">
        <v>218</v>
      </c>
      <c r="G217" s="130" t="s">
        <v>81</v>
      </c>
      <c r="H217" s="132">
        <v>2</v>
      </c>
      <c r="I217" s="133"/>
      <c r="J217" s="133">
        <f t="shared" si="21"/>
        <v>0</v>
      </c>
    </row>
    <row r="218" spans="3:10" ht="32.450000000000003" customHeight="1">
      <c r="C218" s="294"/>
      <c r="D218" s="294"/>
      <c r="E218" s="130" t="s">
        <v>276</v>
      </c>
      <c r="F218" s="130" t="s">
        <v>218</v>
      </c>
      <c r="G218" s="130" t="s">
        <v>81</v>
      </c>
      <c r="H218" s="132">
        <v>4</v>
      </c>
      <c r="I218" s="133"/>
      <c r="J218" s="133">
        <f t="shared" si="21"/>
        <v>0</v>
      </c>
    </row>
    <row r="219" spans="3:10" ht="54" customHeight="1">
      <c r="C219" s="294"/>
      <c r="D219" s="294"/>
      <c r="E219" s="130" t="s">
        <v>277</v>
      </c>
      <c r="F219" s="130" t="s">
        <v>218</v>
      </c>
      <c r="G219" s="130" t="s">
        <v>123</v>
      </c>
      <c r="H219" s="132">
        <v>0.1</v>
      </c>
      <c r="I219" s="133"/>
      <c r="J219" s="133">
        <f t="shared" si="21"/>
        <v>0</v>
      </c>
    </row>
    <row r="220" spans="3:10" ht="54" customHeight="1">
      <c r="C220" s="294"/>
      <c r="D220" s="294"/>
      <c r="E220" s="130" t="s">
        <v>271</v>
      </c>
      <c r="F220" s="130" t="s">
        <v>218</v>
      </c>
      <c r="G220" s="130" t="s">
        <v>81</v>
      </c>
      <c r="H220" s="132">
        <v>0.15</v>
      </c>
      <c r="I220" s="133"/>
      <c r="J220" s="133">
        <f t="shared" si="21"/>
        <v>0</v>
      </c>
    </row>
    <row r="221" spans="3:10" ht="54" customHeight="1">
      <c r="C221" s="294"/>
      <c r="D221" s="294"/>
      <c r="E221" s="130" t="s">
        <v>223</v>
      </c>
      <c r="F221" s="130" t="s">
        <v>218</v>
      </c>
      <c r="G221" s="130" t="s">
        <v>224</v>
      </c>
      <c r="H221" s="132">
        <v>1</v>
      </c>
      <c r="I221" s="133"/>
      <c r="J221" s="133">
        <f t="shared" si="21"/>
        <v>0</v>
      </c>
    </row>
    <row r="222" spans="3:10" ht="21.6" customHeight="1">
      <c r="C222" s="294"/>
      <c r="D222" s="294"/>
      <c r="E222" s="130" t="s">
        <v>272</v>
      </c>
      <c r="F222" s="130" t="s">
        <v>218</v>
      </c>
      <c r="G222" s="130" t="s">
        <v>237</v>
      </c>
      <c r="H222" s="132">
        <v>0.1</v>
      </c>
      <c r="I222" s="133"/>
      <c r="J222" s="133">
        <f t="shared" si="21"/>
        <v>0</v>
      </c>
    </row>
    <row r="223" spans="3:10" ht="21.6" customHeight="1">
      <c r="C223" s="294"/>
      <c r="D223" s="294"/>
      <c r="E223" s="130" t="s">
        <v>265</v>
      </c>
      <c r="F223" s="130" t="s">
        <v>218</v>
      </c>
      <c r="G223" s="130" t="s">
        <v>226</v>
      </c>
      <c r="H223" s="132">
        <v>7.4</v>
      </c>
      <c r="I223" s="133"/>
      <c r="J223" s="133">
        <f t="shared" si="21"/>
        <v>0</v>
      </c>
    </row>
    <row r="224" spans="3:10" ht="43.15" customHeight="1">
      <c r="C224" s="294"/>
      <c r="D224" s="294"/>
      <c r="E224" s="130" t="s">
        <v>227</v>
      </c>
      <c r="F224" s="130" t="s">
        <v>218</v>
      </c>
      <c r="G224" s="130" t="s">
        <v>123</v>
      </c>
      <c r="H224" s="132">
        <v>2100</v>
      </c>
      <c r="I224" s="133"/>
      <c r="J224" s="133">
        <f t="shared" si="21"/>
        <v>0</v>
      </c>
    </row>
    <row r="225" spans="3:10" ht="21.6" customHeight="1">
      <c r="C225" s="294"/>
      <c r="D225" s="294"/>
      <c r="E225" s="130" t="s">
        <v>278</v>
      </c>
      <c r="F225" s="130" t="s">
        <v>218</v>
      </c>
      <c r="G225" s="130" t="s">
        <v>53</v>
      </c>
      <c r="H225" s="132">
        <v>1.03</v>
      </c>
      <c r="I225" s="133"/>
      <c r="J225" s="133">
        <v>679444.65</v>
      </c>
    </row>
    <row r="226" spans="3:10" ht="43.15" customHeight="1">
      <c r="C226" s="140"/>
      <c r="D226" s="140"/>
      <c r="E226" s="130"/>
      <c r="F226" s="130"/>
      <c r="G226" s="130"/>
      <c r="H226" s="136"/>
      <c r="I226" s="133"/>
      <c r="J226" s="133">
        <f>+SUM(J214:J225)</f>
        <v>679444.65</v>
      </c>
    </row>
    <row r="227" spans="3:10">
      <c r="C227" s="140"/>
      <c r="D227" s="140"/>
      <c r="E227" s="130"/>
      <c r="F227" s="130"/>
      <c r="G227" s="130"/>
      <c r="H227" s="136" t="s">
        <v>230</v>
      </c>
      <c r="I227" s="148">
        <f t="shared" ref="I227:I229" si="22">I209</f>
        <v>0</v>
      </c>
      <c r="J227" s="141">
        <f>+J226*I227</f>
        <v>0</v>
      </c>
    </row>
    <row r="228" spans="3:10">
      <c r="C228" s="140"/>
      <c r="D228" s="140"/>
      <c r="E228" s="130"/>
      <c r="F228" s="130"/>
      <c r="G228" s="130"/>
      <c r="H228" s="136" t="s">
        <v>231</v>
      </c>
      <c r="I228" s="148">
        <f t="shared" si="22"/>
        <v>0</v>
      </c>
      <c r="J228" s="133">
        <f>+J226*I228</f>
        <v>0</v>
      </c>
    </row>
    <row r="229" spans="3:10">
      <c r="C229" s="140"/>
      <c r="D229" s="140"/>
      <c r="E229" s="130"/>
      <c r="F229" s="130"/>
      <c r="G229" s="130"/>
      <c r="H229" s="136" t="s">
        <v>232</v>
      </c>
      <c r="I229" s="148">
        <f t="shared" si="22"/>
        <v>0</v>
      </c>
      <c r="J229" s="133">
        <f>+J226*I229</f>
        <v>0</v>
      </c>
    </row>
    <row r="230" spans="3:10">
      <c r="C230" s="140"/>
      <c r="D230" s="140"/>
      <c r="E230" s="130"/>
      <c r="F230" s="130"/>
      <c r="G230" s="130"/>
      <c r="H230" s="132"/>
      <c r="I230" s="133"/>
      <c r="J230" s="133"/>
    </row>
    <row r="231" spans="3:10">
      <c r="C231" s="140"/>
      <c r="D231" s="293" t="s">
        <v>67</v>
      </c>
      <c r="E231" s="293"/>
      <c r="F231" s="293"/>
      <c r="G231" s="139" t="s">
        <v>72</v>
      </c>
      <c r="H231" s="132"/>
      <c r="I231" s="133"/>
      <c r="J231" s="127">
        <f>+J243+J244+J245+J246</f>
        <v>0</v>
      </c>
    </row>
    <row r="232" spans="3:10" ht="13.9" customHeight="1">
      <c r="C232" s="140"/>
      <c r="D232" s="140"/>
      <c r="E232" s="130" t="s">
        <v>274</v>
      </c>
      <c r="F232" s="131" t="s">
        <v>218</v>
      </c>
      <c r="G232" s="152" t="s">
        <v>81</v>
      </c>
      <c r="H232" s="132">
        <v>0.02</v>
      </c>
      <c r="I232" s="133"/>
      <c r="J232" s="133">
        <f t="shared" ref="J232:J241" si="23">+I232*H232</f>
        <v>0</v>
      </c>
    </row>
    <row r="233" spans="3:10" ht="54" customHeight="1">
      <c r="C233" s="140"/>
      <c r="D233" s="140"/>
      <c r="E233" s="130" t="s">
        <v>279</v>
      </c>
      <c r="F233" s="131" t="s">
        <v>218</v>
      </c>
      <c r="G233" s="152" t="s">
        <v>81</v>
      </c>
      <c r="H233" s="132">
        <v>1.2599821139454248</v>
      </c>
      <c r="I233" s="133"/>
      <c r="J233" s="133">
        <f t="shared" si="23"/>
        <v>0</v>
      </c>
    </row>
    <row r="234" spans="3:10" ht="32.450000000000003" customHeight="1">
      <c r="C234" s="140"/>
      <c r="D234" s="140"/>
      <c r="E234" s="130" t="s">
        <v>268</v>
      </c>
      <c r="F234" s="130" t="s">
        <v>218</v>
      </c>
      <c r="G234" s="152" t="s">
        <v>81</v>
      </c>
      <c r="H234" s="132">
        <v>0.9</v>
      </c>
      <c r="I234" s="133"/>
      <c r="J234" s="133">
        <f t="shared" si="23"/>
        <v>0</v>
      </c>
    </row>
    <row r="235" spans="3:10" ht="43.15" customHeight="1">
      <c r="C235" s="126"/>
      <c r="D235" s="140"/>
      <c r="E235" s="130" t="s">
        <v>280</v>
      </c>
      <c r="F235" s="131" t="s">
        <v>218</v>
      </c>
      <c r="G235" s="152" t="s">
        <v>81</v>
      </c>
      <c r="H235" s="132">
        <v>4</v>
      </c>
      <c r="I235" s="133"/>
      <c r="J235" s="133">
        <f t="shared" si="23"/>
        <v>0</v>
      </c>
    </row>
    <row r="236" spans="3:10">
      <c r="C236" s="126"/>
      <c r="D236" s="140"/>
      <c r="E236" s="130" t="s">
        <v>271</v>
      </c>
      <c r="F236" s="131" t="s">
        <v>218</v>
      </c>
      <c r="G236" s="152" t="s">
        <v>81</v>
      </c>
      <c r="H236" s="132">
        <v>0.11206277016742769</v>
      </c>
      <c r="I236" s="133"/>
      <c r="J236" s="133">
        <f t="shared" si="23"/>
        <v>0</v>
      </c>
    </row>
    <row r="237" spans="3:10">
      <c r="C237" s="126"/>
      <c r="D237" s="140"/>
      <c r="E237" s="130" t="s">
        <v>223</v>
      </c>
      <c r="F237" s="131" t="s">
        <v>218</v>
      </c>
      <c r="G237" s="152" t="s">
        <v>224</v>
      </c>
      <c r="H237" s="132">
        <v>0.3</v>
      </c>
      <c r="I237" s="133"/>
      <c r="J237" s="133">
        <f t="shared" si="23"/>
        <v>0</v>
      </c>
    </row>
    <row r="238" spans="3:10">
      <c r="C238" s="126"/>
      <c r="D238" s="140"/>
      <c r="E238" s="130" t="s">
        <v>272</v>
      </c>
      <c r="F238" s="130" t="s">
        <v>218</v>
      </c>
      <c r="G238" s="152" t="s">
        <v>237</v>
      </c>
      <c r="H238" s="132">
        <v>0.1</v>
      </c>
      <c r="I238" s="133"/>
      <c r="J238" s="133">
        <f t="shared" si="23"/>
        <v>0</v>
      </c>
    </row>
    <row r="239" spans="3:10" ht="21.6" customHeight="1">
      <c r="C239" s="126"/>
      <c r="D239" s="140"/>
      <c r="E239" s="130" t="s">
        <v>225</v>
      </c>
      <c r="F239" s="131" t="s">
        <v>218</v>
      </c>
      <c r="G239" s="152" t="s">
        <v>226</v>
      </c>
      <c r="H239" s="132">
        <v>1.3</v>
      </c>
      <c r="I239" s="133"/>
      <c r="J239" s="133">
        <f t="shared" si="23"/>
        <v>0</v>
      </c>
    </row>
    <row r="240" spans="3:10">
      <c r="C240" s="126"/>
      <c r="D240" s="140"/>
      <c r="E240" s="130" t="s">
        <v>227</v>
      </c>
      <c r="F240" s="130" t="s">
        <v>218</v>
      </c>
      <c r="G240" s="152" t="s">
        <v>120</v>
      </c>
      <c r="H240" s="132">
        <v>13.35</v>
      </c>
      <c r="I240" s="133"/>
      <c r="J240" s="133">
        <f t="shared" si="23"/>
        <v>0</v>
      </c>
    </row>
    <row r="241" spans="3:10" ht="21.6" customHeight="1">
      <c r="C241" s="126"/>
      <c r="D241" s="140"/>
      <c r="E241" s="130" t="s">
        <v>278</v>
      </c>
      <c r="F241" s="130" t="s">
        <v>218</v>
      </c>
      <c r="G241" s="130" t="s">
        <v>53</v>
      </c>
      <c r="H241" s="132">
        <v>0.13</v>
      </c>
      <c r="I241" s="133"/>
      <c r="J241" s="133">
        <f t="shared" si="23"/>
        <v>0</v>
      </c>
    </row>
    <row r="242" spans="3:10">
      <c r="C242" s="126"/>
      <c r="D242" s="140"/>
      <c r="E242" s="130" t="s">
        <v>228</v>
      </c>
      <c r="F242" s="131" t="s">
        <v>218</v>
      </c>
      <c r="G242" s="152" t="s">
        <v>229</v>
      </c>
      <c r="H242" s="132">
        <v>5</v>
      </c>
      <c r="I242" s="133"/>
      <c r="J242" s="133">
        <f>+I242*H242%</f>
        <v>0</v>
      </c>
    </row>
    <row r="243" spans="3:10" ht="21.6" customHeight="1">
      <c r="C243" s="126"/>
      <c r="D243" s="140"/>
      <c r="E243" s="130"/>
      <c r="F243" s="131"/>
      <c r="G243" s="152"/>
      <c r="H243" s="136"/>
      <c r="I243" s="133"/>
      <c r="J243" s="133">
        <f>+SUM(J232:J242)</f>
        <v>0</v>
      </c>
    </row>
    <row r="244" spans="3:10">
      <c r="C244" s="126"/>
      <c r="D244" s="140"/>
      <c r="E244" s="130"/>
      <c r="F244" s="131"/>
      <c r="G244" s="152"/>
      <c r="H244" s="136" t="s">
        <v>230</v>
      </c>
      <c r="I244" s="148">
        <f t="shared" ref="I244:I246" si="24">I227</f>
        <v>0</v>
      </c>
      <c r="J244" s="133">
        <f>+J243*I244</f>
        <v>0</v>
      </c>
    </row>
    <row r="245" spans="3:10">
      <c r="C245" s="126"/>
      <c r="D245" s="140"/>
      <c r="E245" s="130"/>
      <c r="F245" s="131"/>
      <c r="G245" s="152"/>
      <c r="H245" s="136" t="s">
        <v>231</v>
      </c>
      <c r="I245" s="148">
        <f t="shared" si="24"/>
        <v>0</v>
      </c>
      <c r="J245" s="133">
        <f>+J243*I245</f>
        <v>0</v>
      </c>
    </row>
    <row r="246" spans="3:10">
      <c r="C246" s="126"/>
      <c r="D246" s="140"/>
      <c r="E246" s="130"/>
      <c r="F246" s="131"/>
      <c r="G246" s="152"/>
      <c r="H246" s="136" t="s">
        <v>232</v>
      </c>
      <c r="I246" s="148">
        <f t="shared" si="24"/>
        <v>0</v>
      </c>
      <c r="J246" s="133">
        <f>+J243*I246</f>
        <v>0</v>
      </c>
    </row>
    <row r="247" spans="3:10">
      <c r="C247" s="126"/>
      <c r="D247" s="140"/>
      <c r="E247" s="130"/>
      <c r="F247" s="131"/>
      <c r="G247" s="152"/>
      <c r="H247" s="132"/>
      <c r="I247" s="133"/>
      <c r="J247" s="133"/>
    </row>
    <row r="248" spans="3:10" ht="42.6" customHeight="1">
      <c r="C248" s="126"/>
      <c r="D248" s="297" t="s">
        <v>69</v>
      </c>
      <c r="E248" s="297"/>
      <c r="F248" s="297"/>
      <c r="G248" s="139" t="s">
        <v>53</v>
      </c>
      <c r="H248" s="126"/>
      <c r="I248" s="126"/>
      <c r="J248" s="127">
        <f>+J259+J260+J261+J261+J262</f>
        <v>0</v>
      </c>
    </row>
    <row r="249" spans="3:10">
      <c r="C249" s="126"/>
      <c r="D249" s="153"/>
      <c r="E249" s="130" t="s">
        <v>281</v>
      </c>
      <c r="F249" s="130" t="s">
        <v>218</v>
      </c>
      <c r="G249" s="130" t="s">
        <v>81</v>
      </c>
      <c r="H249" s="132">
        <v>0.7</v>
      </c>
      <c r="I249" s="133"/>
      <c r="J249" s="133">
        <f t="shared" ref="J249:J257" si="25">+I249*H249</f>
        <v>0</v>
      </c>
    </row>
    <row r="250" spans="3:10">
      <c r="C250" s="126"/>
      <c r="D250" s="140"/>
      <c r="E250" s="130" t="s">
        <v>268</v>
      </c>
      <c r="F250" s="130" t="s">
        <v>218</v>
      </c>
      <c r="G250" s="130" t="s">
        <v>81</v>
      </c>
      <c r="H250" s="132">
        <v>0.7</v>
      </c>
      <c r="I250" s="133"/>
      <c r="J250" s="133">
        <f t="shared" si="25"/>
        <v>0</v>
      </c>
    </row>
    <row r="251" spans="3:10">
      <c r="C251" s="126"/>
      <c r="D251" s="140"/>
      <c r="E251" s="130" t="s">
        <v>268</v>
      </c>
      <c r="F251" s="130" t="s">
        <v>218</v>
      </c>
      <c r="G251" s="130" t="s">
        <v>81</v>
      </c>
      <c r="H251" s="132">
        <v>1.3500128233310091</v>
      </c>
      <c r="I251" s="133"/>
      <c r="J251" s="133">
        <f t="shared" si="25"/>
        <v>0</v>
      </c>
    </row>
    <row r="252" spans="3:10">
      <c r="C252" s="126"/>
      <c r="D252" s="140"/>
      <c r="E252" s="130" t="s">
        <v>280</v>
      </c>
      <c r="F252" s="130" t="s">
        <v>218</v>
      </c>
      <c r="G252" s="130" t="s">
        <v>81</v>
      </c>
      <c r="H252" s="132">
        <v>8</v>
      </c>
      <c r="I252" s="133"/>
      <c r="J252" s="133">
        <f t="shared" si="25"/>
        <v>0</v>
      </c>
    </row>
    <row r="253" spans="3:10">
      <c r="C253" s="126"/>
      <c r="D253" s="140"/>
      <c r="E253" s="130" t="s">
        <v>223</v>
      </c>
      <c r="F253" s="130" t="s">
        <v>218</v>
      </c>
      <c r="G253" s="130" t="s">
        <v>224</v>
      </c>
      <c r="H253" s="132">
        <v>0.1</v>
      </c>
      <c r="I253" s="133"/>
      <c r="J253" s="133">
        <f t="shared" si="25"/>
        <v>0</v>
      </c>
    </row>
    <row r="254" spans="3:10" ht="21.6" customHeight="1">
      <c r="C254" s="126"/>
      <c r="D254" s="140"/>
      <c r="E254" s="130" t="s">
        <v>272</v>
      </c>
      <c r="F254" s="130" t="s">
        <v>218</v>
      </c>
      <c r="G254" s="130" t="s">
        <v>237</v>
      </c>
      <c r="H254" s="132">
        <v>0.1</v>
      </c>
      <c r="I254" s="133"/>
      <c r="J254" s="133">
        <f t="shared" si="25"/>
        <v>0</v>
      </c>
    </row>
    <row r="255" spans="3:10">
      <c r="C255" s="126"/>
      <c r="D255" s="140"/>
      <c r="E255" s="130" t="s">
        <v>225</v>
      </c>
      <c r="F255" s="130" t="s">
        <v>218</v>
      </c>
      <c r="G255" s="130" t="s">
        <v>226</v>
      </c>
      <c r="H255" s="132">
        <v>9.3875594153154136</v>
      </c>
      <c r="I255" s="133"/>
      <c r="J255" s="133">
        <f t="shared" si="25"/>
        <v>0</v>
      </c>
    </row>
    <row r="256" spans="3:10">
      <c r="C256" s="126"/>
      <c r="D256" s="140"/>
      <c r="E256" s="130" t="s">
        <v>227</v>
      </c>
      <c r="F256" s="130" t="s">
        <v>218</v>
      </c>
      <c r="G256" s="130" t="s">
        <v>123</v>
      </c>
      <c r="H256" s="132">
        <v>380</v>
      </c>
      <c r="I256" s="133"/>
      <c r="J256" s="133">
        <f t="shared" si="25"/>
        <v>0</v>
      </c>
    </row>
    <row r="257" spans="3:10">
      <c r="C257" s="126"/>
      <c r="D257" s="140"/>
      <c r="E257" s="130" t="s">
        <v>278</v>
      </c>
      <c r="F257" s="130" t="s">
        <v>218</v>
      </c>
      <c r="G257" s="130" t="s">
        <v>53</v>
      </c>
      <c r="H257" s="132">
        <v>1.03</v>
      </c>
      <c r="I257" s="133"/>
      <c r="J257" s="133">
        <f t="shared" si="25"/>
        <v>0</v>
      </c>
    </row>
    <row r="258" spans="3:10">
      <c r="C258" s="126"/>
      <c r="D258" s="140"/>
      <c r="E258" s="130" t="s">
        <v>228</v>
      </c>
      <c r="F258" s="130" t="s">
        <v>218</v>
      </c>
      <c r="G258" s="130" t="s">
        <v>229</v>
      </c>
      <c r="H258" s="132">
        <v>5</v>
      </c>
      <c r="I258" s="133"/>
      <c r="J258" s="133">
        <f>+I258*H258%</f>
        <v>0</v>
      </c>
    </row>
    <row r="259" spans="3:10" ht="21.6" customHeight="1">
      <c r="C259" s="126"/>
      <c r="D259" s="140"/>
      <c r="E259" s="130"/>
      <c r="F259" s="130"/>
      <c r="G259" s="130"/>
      <c r="H259" s="136"/>
      <c r="I259" s="133"/>
      <c r="J259" s="133">
        <f>+SUM(J249:J258)</f>
        <v>0</v>
      </c>
    </row>
    <row r="260" spans="3:10">
      <c r="C260" s="126"/>
      <c r="D260" s="140"/>
      <c r="E260" s="130"/>
      <c r="F260" s="130"/>
      <c r="G260" s="130"/>
      <c r="H260" s="136" t="s">
        <v>230</v>
      </c>
      <c r="I260" s="148">
        <f t="shared" ref="I260:I262" si="26">I244</f>
        <v>0</v>
      </c>
      <c r="J260" s="133">
        <f>+J259*I260</f>
        <v>0</v>
      </c>
    </row>
    <row r="261" spans="3:10">
      <c r="C261" s="126"/>
      <c r="D261" s="140"/>
      <c r="E261" s="130"/>
      <c r="F261" s="130"/>
      <c r="G261" s="130"/>
      <c r="H261" s="136" t="s">
        <v>231</v>
      </c>
      <c r="I261" s="148">
        <f t="shared" si="26"/>
        <v>0</v>
      </c>
      <c r="J261" s="133">
        <f>+J259*I261</f>
        <v>0</v>
      </c>
    </row>
    <row r="262" spans="3:10">
      <c r="C262" s="126"/>
      <c r="D262" s="140"/>
      <c r="E262" s="130"/>
      <c r="F262" s="130"/>
      <c r="G262" s="130"/>
      <c r="H262" s="136" t="s">
        <v>232</v>
      </c>
      <c r="I262" s="148">
        <f t="shared" si="26"/>
        <v>0</v>
      </c>
      <c r="J262" s="133">
        <f>+J259*I262</f>
        <v>0</v>
      </c>
    </row>
    <row r="263" spans="3:10">
      <c r="C263" s="126"/>
      <c r="D263" s="140"/>
      <c r="E263" s="130"/>
      <c r="F263" s="130"/>
      <c r="G263" s="130"/>
      <c r="H263" s="132"/>
      <c r="I263" s="133"/>
      <c r="J263" s="133"/>
    </row>
    <row r="264" spans="3:10">
      <c r="C264" s="126"/>
      <c r="D264" s="293" t="s">
        <v>71</v>
      </c>
      <c r="E264" s="293"/>
      <c r="F264" s="293"/>
      <c r="G264" s="139" t="s">
        <v>72</v>
      </c>
      <c r="H264" s="126"/>
      <c r="I264" s="147"/>
      <c r="J264" s="127">
        <f>+J270+J271+J272+J273</f>
        <v>0</v>
      </c>
    </row>
    <row r="265" spans="3:10" ht="13.9" customHeight="1">
      <c r="C265" s="126"/>
      <c r="D265" s="140"/>
      <c r="E265" s="130" t="s">
        <v>282</v>
      </c>
      <c r="F265" s="130" t="s">
        <v>218</v>
      </c>
      <c r="G265" s="152" t="s">
        <v>283</v>
      </c>
      <c r="H265" s="132">
        <v>1.9997107796820544E-2</v>
      </c>
      <c r="I265" s="133"/>
      <c r="J265" s="133">
        <f t="shared" ref="J265:J266" si="27">+I265*H265</f>
        <v>0</v>
      </c>
    </row>
    <row r="266" spans="3:10">
      <c r="C266" s="126"/>
      <c r="D266" s="140"/>
      <c r="E266" s="130" t="s">
        <v>284</v>
      </c>
      <c r="F266" s="130" t="s">
        <v>218</v>
      </c>
      <c r="G266" s="152" t="s">
        <v>285</v>
      </c>
      <c r="H266" s="132">
        <v>0.04</v>
      </c>
      <c r="I266" s="133"/>
      <c r="J266" s="133">
        <f t="shared" si="27"/>
        <v>0</v>
      </c>
    </row>
    <row r="267" spans="3:10">
      <c r="C267" s="126"/>
      <c r="D267" s="140"/>
      <c r="E267" s="130" t="s">
        <v>286</v>
      </c>
      <c r="F267" s="130" t="s">
        <v>218</v>
      </c>
      <c r="G267" s="152" t="s">
        <v>229</v>
      </c>
      <c r="H267" s="132">
        <v>0.1</v>
      </c>
      <c r="I267" s="133"/>
      <c r="J267" s="133">
        <f>+I267*H267</f>
        <v>0</v>
      </c>
    </row>
    <row r="268" spans="3:10">
      <c r="C268" s="126"/>
      <c r="D268" s="140"/>
      <c r="E268" s="130" t="s">
        <v>227</v>
      </c>
      <c r="F268" s="130" t="s">
        <v>218</v>
      </c>
      <c r="G268" s="152" t="s">
        <v>283</v>
      </c>
      <c r="H268" s="132">
        <v>15</v>
      </c>
      <c r="I268" s="133"/>
      <c r="J268" s="133">
        <f>+I268*H268</f>
        <v>0</v>
      </c>
    </row>
    <row r="269" spans="3:10" ht="21.6" customHeight="1">
      <c r="C269" s="126"/>
      <c r="D269" s="134">
        <v>50011</v>
      </c>
      <c r="E269" s="130" t="s">
        <v>287</v>
      </c>
      <c r="F269" s="130" t="s">
        <v>218</v>
      </c>
      <c r="G269" s="130" t="s">
        <v>226</v>
      </c>
      <c r="H269" s="132">
        <v>0.5</v>
      </c>
      <c r="I269" s="133"/>
      <c r="J269" s="133">
        <f>+I269*H269</f>
        <v>0</v>
      </c>
    </row>
    <row r="270" spans="3:10">
      <c r="C270" s="126"/>
      <c r="D270" s="134"/>
      <c r="E270" s="130"/>
      <c r="F270" s="130"/>
      <c r="G270" s="130"/>
      <c r="H270" s="136"/>
      <c r="I270" s="133"/>
      <c r="J270" s="133">
        <f>J265+J266+J267+J268+J269</f>
        <v>0</v>
      </c>
    </row>
    <row r="271" spans="3:10">
      <c r="C271" s="126"/>
      <c r="D271" s="134"/>
      <c r="E271" s="130"/>
      <c r="F271" s="130"/>
      <c r="G271" s="130"/>
      <c r="H271" s="136" t="s">
        <v>230</v>
      </c>
      <c r="I271" s="148">
        <f t="shared" ref="I271:I273" si="28">I260</f>
        <v>0</v>
      </c>
      <c r="J271" s="133">
        <f>+J270*I271</f>
        <v>0</v>
      </c>
    </row>
    <row r="272" spans="3:10">
      <c r="C272" s="126"/>
      <c r="D272" s="134"/>
      <c r="E272" s="130"/>
      <c r="F272" s="130"/>
      <c r="G272" s="130"/>
      <c r="H272" s="136" t="s">
        <v>231</v>
      </c>
      <c r="I272" s="148">
        <f t="shared" si="28"/>
        <v>0</v>
      </c>
      <c r="J272" s="133">
        <f>+J270*I272</f>
        <v>0</v>
      </c>
    </row>
    <row r="273" spans="3:10">
      <c r="C273" s="126"/>
      <c r="D273" s="134"/>
      <c r="E273" s="130"/>
      <c r="F273" s="130"/>
      <c r="G273" s="130"/>
      <c r="H273" s="136" t="s">
        <v>232</v>
      </c>
      <c r="I273" s="148">
        <f t="shared" si="28"/>
        <v>0</v>
      </c>
      <c r="J273" s="133">
        <f>+J270*I273</f>
        <v>0</v>
      </c>
    </row>
    <row r="274" spans="3:10">
      <c r="C274" s="126"/>
      <c r="D274" s="134"/>
      <c r="E274" s="130"/>
      <c r="F274" s="130"/>
      <c r="G274" s="130"/>
      <c r="H274" s="132"/>
      <c r="I274" s="133"/>
      <c r="J274" s="133"/>
    </row>
    <row r="275" spans="3:10">
      <c r="C275" s="126"/>
      <c r="D275" s="298" t="s">
        <v>74</v>
      </c>
      <c r="E275" s="298"/>
      <c r="F275" s="298"/>
      <c r="G275" s="152" t="s">
        <v>46</v>
      </c>
      <c r="H275" s="132"/>
      <c r="I275" s="133"/>
      <c r="J275" s="127">
        <f>+J284+J285+J286+J287</f>
        <v>0</v>
      </c>
    </row>
    <row r="276" spans="3:10" ht="13.9" customHeight="1">
      <c r="C276" s="126"/>
      <c r="D276" s="142"/>
      <c r="E276" s="142" t="s">
        <v>288</v>
      </c>
      <c r="F276" s="130" t="s">
        <v>218</v>
      </c>
      <c r="G276" s="152" t="s">
        <v>81</v>
      </c>
      <c r="H276" s="132">
        <v>7.0000000000000001E-3</v>
      </c>
      <c r="I276" s="133"/>
      <c r="J276" s="133">
        <f t="shared" ref="J276:J283" si="29">+I276*H276</f>
        <v>0</v>
      </c>
    </row>
    <row r="277" spans="3:10">
      <c r="C277" s="126"/>
      <c r="D277" s="140"/>
      <c r="E277" s="130" t="s">
        <v>289</v>
      </c>
      <c r="F277" s="130" t="s">
        <v>218</v>
      </c>
      <c r="G277" s="152" t="s">
        <v>81</v>
      </c>
      <c r="H277" s="132">
        <v>0.02</v>
      </c>
      <c r="I277" s="133"/>
      <c r="J277" s="133">
        <f t="shared" si="29"/>
        <v>0</v>
      </c>
    </row>
    <row r="278" spans="3:10">
      <c r="C278" s="126"/>
      <c r="D278" s="140"/>
      <c r="E278" s="130" t="s">
        <v>290</v>
      </c>
      <c r="F278" s="130" t="s">
        <v>218</v>
      </c>
      <c r="G278" s="152" t="s">
        <v>46</v>
      </c>
      <c r="H278" s="155">
        <v>2.0009134296506323E-3</v>
      </c>
      <c r="I278" s="133"/>
      <c r="J278" s="133">
        <f t="shared" si="29"/>
        <v>0</v>
      </c>
    </row>
    <row r="279" spans="3:10">
      <c r="C279" s="126"/>
      <c r="D279" s="140"/>
      <c r="E279" s="130" t="s">
        <v>291</v>
      </c>
      <c r="F279" s="130" t="s">
        <v>218</v>
      </c>
      <c r="G279" s="152" t="s">
        <v>283</v>
      </c>
      <c r="H279" s="132">
        <v>0.2</v>
      </c>
      <c r="I279" s="133"/>
      <c r="J279" s="133">
        <f t="shared" si="29"/>
        <v>0</v>
      </c>
    </row>
    <row r="280" spans="3:10" ht="21.6" customHeight="1">
      <c r="C280" s="126"/>
      <c r="D280" s="140"/>
      <c r="E280" s="130" t="s">
        <v>286</v>
      </c>
      <c r="F280" s="130" t="s">
        <v>218</v>
      </c>
      <c r="G280" s="152" t="s">
        <v>229</v>
      </c>
      <c r="H280" s="132">
        <v>0.1</v>
      </c>
      <c r="I280" s="133"/>
      <c r="J280" s="133">
        <f>+I280*H280</f>
        <v>0</v>
      </c>
    </row>
    <row r="281" spans="3:10">
      <c r="C281" s="126"/>
      <c r="D281" s="140"/>
      <c r="E281" s="130" t="s">
        <v>292</v>
      </c>
      <c r="F281" s="130" t="s">
        <v>218</v>
      </c>
      <c r="G281" s="152" t="s">
        <v>229</v>
      </c>
      <c r="H281" s="132">
        <v>0.1</v>
      </c>
      <c r="I281" s="133"/>
      <c r="J281" s="133">
        <f t="shared" si="29"/>
        <v>0</v>
      </c>
    </row>
    <row r="282" spans="3:10">
      <c r="C282" s="126"/>
      <c r="D282" s="140"/>
      <c r="E282" s="130" t="s">
        <v>227</v>
      </c>
      <c r="F282" s="130" t="s">
        <v>218</v>
      </c>
      <c r="G282" s="152" t="s">
        <v>283</v>
      </c>
      <c r="H282" s="132">
        <v>1</v>
      </c>
      <c r="I282" s="133"/>
      <c r="J282" s="141">
        <f t="shared" si="29"/>
        <v>0</v>
      </c>
    </row>
    <row r="283" spans="3:10">
      <c r="C283" s="126"/>
      <c r="D283" s="140"/>
      <c r="E283" s="130" t="s">
        <v>293</v>
      </c>
      <c r="F283" s="130" t="s">
        <v>218</v>
      </c>
      <c r="G283" s="152" t="s">
        <v>294</v>
      </c>
      <c r="H283" s="132">
        <v>1.6899984086577458</v>
      </c>
      <c r="I283" s="133"/>
      <c r="J283" s="141">
        <f t="shared" si="29"/>
        <v>0</v>
      </c>
    </row>
    <row r="284" spans="3:10" ht="32.450000000000003" customHeight="1">
      <c r="C284" s="126"/>
      <c r="D284" s="140"/>
      <c r="E284" s="130"/>
      <c r="F284" s="130"/>
      <c r="G284" s="152"/>
      <c r="H284" s="136"/>
      <c r="I284" s="133"/>
      <c r="J284" s="141">
        <f>J279+J280+J281+J282+J283+J278+J277+J276</f>
        <v>0</v>
      </c>
    </row>
    <row r="285" spans="3:10">
      <c r="C285" s="126"/>
      <c r="D285" s="140"/>
      <c r="E285" s="130"/>
      <c r="F285" s="130"/>
      <c r="G285" s="152"/>
      <c r="H285" s="136" t="s">
        <v>230</v>
      </c>
      <c r="I285" s="148">
        <f t="shared" ref="I285:I287" si="30">I271</f>
        <v>0</v>
      </c>
      <c r="J285" s="141">
        <f>+J284*I285</f>
        <v>0</v>
      </c>
    </row>
    <row r="286" spans="3:10">
      <c r="C286" s="126"/>
      <c r="D286" s="140"/>
      <c r="E286" s="130"/>
      <c r="F286" s="130"/>
      <c r="G286" s="152"/>
      <c r="H286" s="136" t="s">
        <v>231</v>
      </c>
      <c r="I286" s="148">
        <f t="shared" si="30"/>
        <v>0</v>
      </c>
      <c r="J286" s="141">
        <f>+J284*I286</f>
        <v>0</v>
      </c>
    </row>
    <row r="287" spans="3:10">
      <c r="C287" s="126"/>
      <c r="D287" s="140"/>
      <c r="E287" s="130"/>
      <c r="F287" s="130"/>
      <c r="G287" s="152"/>
      <c r="H287" s="136" t="s">
        <v>232</v>
      </c>
      <c r="I287" s="148">
        <f t="shared" si="30"/>
        <v>0</v>
      </c>
      <c r="J287" s="141">
        <f>+J284*I287</f>
        <v>0</v>
      </c>
    </row>
    <row r="288" spans="3:10">
      <c r="C288" s="126"/>
      <c r="D288" s="140"/>
      <c r="E288" s="130"/>
      <c r="F288" s="130"/>
      <c r="G288" s="152"/>
      <c r="H288" s="136"/>
      <c r="I288" s="148"/>
      <c r="J288" s="141"/>
    </row>
    <row r="289" spans="3:10">
      <c r="C289" s="126"/>
      <c r="D289" s="298" t="s">
        <v>295</v>
      </c>
      <c r="E289" s="298" t="s">
        <v>296</v>
      </c>
      <c r="F289" s="298" t="s">
        <v>218</v>
      </c>
      <c r="G289" s="152" t="s">
        <v>219</v>
      </c>
      <c r="H289" s="132"/>
      <c r="I289" s="133"/>
      <c r="J289" s="127">
        <f>+J304+J305+J306+J307</f>
        <v>0</v>
      </c>
    </row>
    <row r="290" spans="3:10" ht="13.9" customHeight="1">
      <c r="C290" s="126"/>
      <c r="D290" s="154"/>
      <c r="E290" s="130" t="s">
        <v>297</v>
      </c>
      <c r="F290" s="154"/>
      <c r="G290" s="152" t="s">
        <v>285</v>
      </c>
      <c r="H290" s="132">
        <v>0.04</v>
      </c>
      <c r="I290" s="156"/>
      <c r="J290" s="157">
        <f>+H290*I290</f>
        <v>0</v>
      </c>
    </row>
    <row r="291" spans="3:10">
      <c r="C291" s="126"/>
      <c r="D291" s="154"/>
      <c r="E291" s="130" t="s">
        <v>284</v>
      </c>
      <c r="F291" s="154"/>
      <c r="G291" s="152" t="s">
        <v>285</v>
      </c>
      <c r="H291" s="132">
        <v>0.11999999732879767</v>
      </c>
      <c r="I291" s="133"/>
      <c r="J291" s="157">
        <f t="shared" ref="J291:J303" si="31">+H291*I291</f>
        <v>0</v>
      </c>
    </row>
    <row r="292" spans="3:10">
      <c r="C292" s="126"/>
      <c r="D292" s="154"/>
      <c r="E292" s="130" t="s">
        <v>298</v>
      </c>
      <c r="F292" s="130" t="s">
        <v>218</v>
      </c>
      <c r="G292" s="152" t="s">
        <v>283</v>
      </c>
      <c r="H292" s="132">
        <v>0.4</v>
      </c>
      <c r="I292" s="156"/>
      <c r="J292" s="157">
        <f t="shared" si="31"/>
        <v>0</v>
      </c>
    </row>
    <row r="293" spans="3:10">
      <c r="C293" s="126"/>
      <c r="D293" s="154"/>
      <c r="E293" s="130" t="s">
        <v>299</v>
      </c>
      <c r="F293" s="154"/>
      <c r="G293" s="152" t="s">
        <v>285</v>
      </c>
      <c r="H293" s="132">
        <v>0.09</v>
      </c>
      <c r="I293" s="133"/>
      <c r="J293" s="157">
        <f t="shared" si="31"/>
        <v>0</v>
      </c>
    </row>
    <row r="294" spans="3:10">
      <c r="C294" s="126"/>
      <c r="D294" s="154"/>
      <c r="E294" s="130" t="s">
        <v>300</v>
      </c>
      <c r="F294" s="154"/>
      <c r="G294" s="152" t="s">
        <v>283</v>
      </c>
      <c r="H294" s="132">
        <v>6</v>
      </c>
      <c r="I294" s="133"/>
      <c r="J294" s="157">
        <f t="shared" si="31"/>
        <v>0</v>
      </c>
    </row>
    <row r="295" spans="3:10">
      <c r="C295" s="126"/>
      <c r="D295" s="154"/>
      <c r="E295" s="130" t="s">
        <v>301</v>
      </c>
      <c r="F295" s="154"/>
      <c r="G295" s="152" t="s">
        <v>46</v>
      </c>
      <c r="H295" s="132">
        <v>320</v>
      </c>
      <c r="I295" s="156"/>
      <c r="J295" s="157">
        <f t="shared" si="31"/>
        <v>0</v>
      </c>
    </row>
    <row r="296" spans="3:10">
      <c r="C296" s="126"/>
      <c r="D296" s="154"/>
      <c r="E296" s="130" t="s">
        <v>278</v>
      </c>
      <c r="F296" s="154"/>
      <c r="G296" s="152" t="s">
        <v>285</v>
      </c>
      <c r="H296" s="132">
        <v>0.15</v>
      </c>
      <c r="I296" s="133"/>
      <c r="J296" s="157">
        <f t="shared" si="31"/>
        <v>0</v>
      </c>
    </row>
    <row r="297" spans="3:10" ht="21">
      <c r="C297" s="126"/>
      <c r="D297" s="154"/>
      <c r="E297" s="130" t="s">
        <v>302</v>
      </c>
      <c r="F297" s="154"/>
      <c r="G297" s="152" t="s">
        <v>46</v>
      </c>
      <c r="H297" s="132">
        <v>1</v>
      </c>
      <c r="I297" s="156"/>
      <c r="J297" s="157">
        <f t="shared" si="31"/>
        <v>0</v>
      </c>
    </row>
    <row r="298" spans="3:10">
      <c r="C298" s="126"/>
      <c r="D298" s="154"/>
      <c r="E298" s="130" t="s">
        <v>300</v>
      </c>
      <c r="F298" s="154"/>
      <c r="G298" s="152" t="s">
        <v>120</v>
      </c>
      <c r="H298" s="132">
        <v>4</v>
      </c>
      <c r="I298" s="133"/>
      <c r="J298" s="157">
        <f t="shared" si="31"/>
        <v>0</v>
      </c>
    </row>
    <row r="299" spans="3:10">
      <c r="C299" s="126"/>
      <c r="D299" s="140"/>
      <c r="E299" s="130" t="s">
        <v>303</v>
      </c>
      <c r="F299" s="130"/>
      <c r="G299" s="152" t="s">
        <v>120</v>
      </c>
      <c r="H299" s="132">
        <v>0.15</v>
      </c>
      <c r="I299" s="156"/>
      <c r="J299" s="157">
        <f t="shared" si="31"/>
        <v>0</v>
      </c>
    </row>
    <row r="300" spans="3:10">
      <c r="C300" s="126"/>
      <c r="D300" s="140"/>
      <c r="E300" s="130" t="s">
        <v>286</v>
      </c>
      <c r="F300" s="130"/>
      <c r="G300" s="152" t="s">
        <v>229</v>
      </c>
      <c r="H300" s="132">
        <v>1</v>
      </c>
      <c r="I300" s="156"/>
      <c r="J300" s="157">
        <f t="shared" si="31"/>
        <v>0</v>
      </c>
    </row>
    <row r="301" spans="3:10">
      <c r="C301" s="126"/>
      <c r="D301" s="140"/>
      <c r="E301" s="130" t="s">
        <v>304</v>
      </c>
      <c r="F301" s="130"/>
      <c r="G301" s="152" t="s">
        <v>305</v>
      </c>
      <c r="H301" s="132">
        <v>0.12000024797030019</v>
      </c>
      <c r="I301" s="156"/>
      <c r="J301" s="157">
        <f t="shared" si="31"/>
        <v>0</v>
      </c>
    </row>
    <row r="302" spans="3:10">
      <c r="C302" s="126"/>
      <c r="D302" s="140"/>
      <c r="E302" s="130" t="s">
        <v>306</v>
      </c>
      <c r="F302" s="130" t="s">
        <v>218</v>
      </c>
      <c r="G302" s="152" t="s">
        <v>283</v>
      </c>
      <c r="H302" s="132">
        <v>750</v>
      </c>
      <c r="I302" s="133"/>
      <c r="J302" s="157">
        <f t="shared" si="31"/>
        <v>0</v>
      </c>
    </row>
    <row r="303" spans="3:10">
      <c r="C303" s="140"/>
      <c r="D303" s="140"/>
      <c r="E303" s="130" t="s">
        <v>307</v>
      </c>
      <c r="F303" s="130" t="s">
        <v>218</v>
      </c>
      <c r="G303" s="130" t="s">
        <v>226</v>
      </c>
      <c r="H303" s="132">
        <v>8</v>
      </c>
      <c r="I303" s="133"/>
      <c r="J303" s="157">
        <f t="shared" si="31"/>
        <v>0</v>
      </c>
    </row>
    <row r="304" spans="3:10">
      <c r="C304" s="140"/>
      <c r="D304" s="140"/>
      <c r="E304" s="130"/>
      <c r="F304" s="130"/>
      <c r="G304" s="130"/>
      <c r="H304" s="136"/>
      <c r="I304" s="133"/>
      <c r="J304" s="157">
        <f>J299+J300+J301+J302+J303+J298+J297+J296+J295+J294+J293+J292+J291+J290</f>
        <v>0</v>
      </c>
    </row>
    <row r="305" spans="3:10">
      <c r="C305" s="140"/>
      <c r="D305" s="140"/>
      <c r="E305" s="130"/>
      <c r="F305" s="130"/>
      <c r="G305" s="130"/>
      <c r="H305" s="136" t="s">
        <v>230</v>
      </c>
      <c r="I305" s="148">
        <f t="shared" ref="I305:I307" si="32">I285</f>
        <v>0</v>
      </c>
      <c r="J305" s="157">
        <f>+J304*I305</f>
        <v>0</v>
      </c>
    </row>
    <row r="306" spans="3:10">
      <c r="C306" s="140"/>
      <c r="D306" s="140"/>
      <c r="E306" s="130"/>
      <c r="F306" s="130"/>
      <c r="G306" s="130"/>
      <c r="H306" s="136" t="s">
        <v>231</v>
      </c>
      <c r="I306" s="148">
        <f t="shared" si="32"/>
        <v>0</v>
      </c>
      <c r="J306" s="157">
        <f>+J304*I306</f>
        <v>0</v>
      </c>
    </row>
    <row r="307" spans="3:10">
      <c r="C307" s="140"/>
      <c r="D307" s="140"/>
      <c r="E307" s="130"/>
      <c r="F307" s="130"/>
      <c r="G307" s="130"/>
      <c r="H307" s="136" t="s">
        <v>232</v>
      </c>
      <c r="I307" s="148">
        <f t="shared" si="32"/>
        <v>0</v>
      </c>
      <c r="J307" s="157">
        <f>+J304*I307</f>
        <v>0</v>
      </c>
    </row>
    <row r="308" spans="3:10">
      <c r="C308" s="140"/>
      <c r="D308" s="140"/>
      <c r="E308" s="130"/>
      <c r="F308" s="130"/>
      <c r="G308" s="130"/>
      <c r="H308" s="132"/>
      <c r="I308" s="133"/>
      <c r="J308" s="157"/>
    </row>
    <row r="309" spans="3:10">
      <c r="C309" s="150"/>
      <c r="D309" s="296" t="s">
        <v>308</v>
      </c>
      <c r="E309" s="296"/>
      <c r="F309" s="296"/>
      <c r="G309" s="296"/>
      <c r="H309" s="296"/>
      <c r="I309" s="296"/>
      <c r="J309" s="296"/>
    </row>
    <row r="310" spans="3:10" ht="13.9" customHeight="1">
      <c r="C310" s="138"/>
      <c r="D310" s="293" t="s">
        <v>80</v>
      </c>
      <c r="E310" s="293"/>
      <c r="F310" s="293"/>
      <c r="G310" s="139" t="s">
        <v>81</v>
      </c>
      <c r="H310" s="126"/>
      <c r="I310" s="147"/>
      <c r="J310" s="127">
        <f>+J315+J316+J317+J318</f>
        <v>0</v>
      </c>
    </row>
    <row r="311" spans="3:10">
      <c r="C311" s="294"/>
      <c r="D311" s="294"/>
      <c r="E311" s="130" t="s">
        <v>309</v>
      </c>
      <c r="F311" s="130" t="s">
        <v>218</v>
      </c>
      <c r="G311" s="130" t="s">
        <v>81</v>
      </c>
      <c r="H311" s="132">
        <v>1</v>
      </c>
      <c r="I311" s="133"/>
      <c r="J311" s="133">
        <f>+I311*H311</f>
        <v>0</v>
      </c>
    </row>
    <row r="312" spans="3:10">
      <c r="C312" s="294"/>
      <c r="D312" s="294"/>
      <c r="E312" s="130" t="s">
        <v>248</v>
      </c>
      <c r="F312" s="130" t="s">
        <v>218</v>
      </c>
      <c r="G312" s="130" t="s">
        <v>249</v>
      </c>
      <c r="H312" s="132">
        <v>0.20000703000764811</v>
      </c>
      <c r="I312" s="133"/>
      <c r="J312" s="133">
        <f>+I312*H312</f>
        <v>0</v>
      </c>
    </row>
    <row r="313" spans="3:10">
      <c r="C313" s="294"/>
      <c r="D313" s="294"/>
      <c r="E313" s="130" t="s">
        <v>227</v>
      </c>
      <c r="F313" s="130" t="s">
        <v>218</v>
      </c>
      <c r="G313" s="130" t="s">
        <v>123</v>
      </c>
      <c r="H313" s="132">
        <v>0.5</v>
      </c>
      <c r="I313" s="133"/>
      <c r="J313" s="133">
        <f>+I313*H313</f>
        <v>0</v>
      </c>
    </row>
    <row r="314" spans="3:10">
      <c r="C314" s="294"/>
      <c r="D314" s="294"/>
      <c r="E314" s="130" t="s">
        <v>228</v>
      </c>
      <c r="F314" s="130" t="s">
        <v>218</v>
      </c>
      <c r="G314" s="130" t="s">
        <v>229</v>
      </c>
      <c r="H314" s="132">
        <v>5</v>
      </c>
      <c r="I314" s="133"/>
      <c r="J314" s="133">
        <f>+I314*H314%</f>
        <v>0</v>
      </c>
    </row>
    <row r="315" spans="3:10">
      <c r="C315" s="140"/>
      <c r="D315" s="140"/>
      <c r="E315" s="130"/>
      <c r="F315" s="130"/>
      <c r="G315" s="130"/>
      <c r="H315" s="136"/>
      <c r="I315" s="133"/>
      <c r="J315" s="133">
        <f>+J311+J312+J313+J314</f>
        <v>0</v>
      </c>
    </row>
    <row r="316" spans="3:10">
      <c r="C316" s="140"/>
      <c r="D316" s="140"/>
      <c r="E316" s="130"/>
      <c r="F316" s="130"/>
      <c r="G316" s="130"/>
      <c r="H316" s="136" t="s">
        <v>230</v>
      </c>
      <c r="I316" s="148">
        <f t="shared" ref="I316:I318" si="33">I305</f>
        <v>0</v>
      </c>
      <c r="J316" s="133">
        <f>+J315*I316</f>
        <v>0</v>
      </c>
    </row>
    <row r="317" spans="3:10">
      <c r="C317" s="140"/>
      <c r="D317" s="140"/>
      <c r="E317" s="130"/>
      <c r="F317" s="130"/>
      <c r="G317" s="130"/>
      <c r="H317" s="136" t="s">
        <v>231</v>
      </c>
      <c r="I317" s="148">
        <f t="shared" si="33"/>
        <v>0</v>
      </c>
      <c r="J317" s="133">
        <f>+J315*I317</f>
        <v>0</v>
      </c>
    </row>
    <row r="318" spans="3:10">
      <c r="C318" s="140"/>
      <c r="D318" s="140"/>
      <c r="E318" s="130"/>
      <c r="F318" s="130"/>
      <c r="G318" s="130"/>
      <c r="H318" s="136" t="s">
        <v>232</v>
      </c>
      <c r="I318" s="148">
        <f t="shared" si="33"/>
        <v>0</v>
      </c>
      <c r="J318" s="133">
        <f>+J315*I318</f>
        <v>0</v>
      </c>
    </row>
    <row r="319" spans="3:10">
      <c r="C319" s="140"/>
      <c r="D319" s="140"/>
      <c r="E319" s="130"/>
      <c r="F319" s="130"/>
      <c r="G319" s="130"/>
      <c r="H319" s="132"/>
      <c r="I319" s="133"/>
      <c r="J319" s="133"/>
    </row>
    <row r="320" spans="3:10">
      <c r="C320" s="138"/>
      <c r="D320" s="293" t="s">
        <v>83</v>
      </c>
      <c r="E320" s="293"/>
      <c r="F320" s="293"/>
      <c r="G320" s="139" t="s">
        <v>81</v>
      </c>
      <c r="H320" s="126"/>
      <c r="I320" s="147"/>
      <c r="J320" s="127">
        <f>+J325+J326+J327+J328</f>
        <v>0</v>
      </c>
    </row>
    <row r="321" spans="3:10">
      <c r="C321" s="294"/>
      <c r="D321" s="294"/>
      <c r="E321" s="130" t="s">
        <v>310</v>
      </c>
      <c r="F321" s="130" t="s">
        <v>218</v>
      </c>
      <c r="G321" s="130" t="s">
        <v>81</v>
      </c>
      <c r="H321" s="132">
        <v>1</v>
      </c>
      <c r="I321" s="133"/>
      <c r="J321" s="133">
        <f>+I321*H321</f>
        <v>0</v>
      </c>
    </row>
    <row r="322" spans="3:10">
      <c r="C322" s="294"/>
      <c r="D322" s="294"/>
      <c r="E322" s="130" t="s">
        <v>248</v>
      </c>
      <c r="F322" s="130" t="s">
        <v>218</v>
      </c>
      <c r="G322" s="130" t="s">
        <v>249</v>
      </c>
      <c r="H322" s="132">
        <v>0.20002212294012034</v>
      </c>
      <c r="I322" s="133"/>
      <c r="J322" s="133">
        <f>+I322*H322</f>
        <v>0</v>
      </c>
    </row>
    <row r="323" spans="3:10">
      <c r="C323" s="294"/>
      <c r="D323" s="294"/>
      <c r="E323" s="130" t="s">
        <v>227</v>
      </c>
      <c r="F323" s="130" t="s">
        <v>218</v>
      </c>
      <c r="G323" s="130" t="s">
        <v>123</v>
      </c>
      <c r="H323" s="132">
        <v>0.5</v>
      </c>
      <c r="I323" s="133"/>
      <c r="J323" s="133">
        <f>+I323*H323</f>
        <v>0</v>
      </c>
    </row>
    <row r="324" spans="3:10">
      <c r="C324" s="294"/>
      <c r="D324" s="294"/>
      <c r="E324" s="130" t="s">
        <v>228</v>
      </c>
      <c r="F324" s="130" t="s">
        <v>218</v>
      </c>
      <c r="G324" s="130" t="s">
        <v>229</v>
      </c>
      <c r="H324" s="132">
        <v>5</v>
      </c>
      <c r="I324" s="133"/>
      <c r="J324" s="133">
        <f>+I324*H324%</f>
        <v>0</v>
      </c>
    </row>
    <row r="325" spans="3:10">
      <c r="C325" s="140"/>
      <c r="D325" s="140"/>
      <c r="E325" s="130"/>
      <c r="F325" s="130"/>
      <c r="G325" s="130"/>
      <c r="H325" s="136"/>
      <c r="I325" s="133"/>
      <c r="J325" s="133">
        <f>+J321+J322+J323+J324</f>
        <v>0</v>
      </c>
    </row>
    <row r="326" spans="3:10">
      <c r="C326" s="140"/>
      <c r="D326" s="140"/>
      <c r="E326" s="130"/>
      <c r="F326" s="130"/>
      <c r="G326" s="130"/>
      <c r="H326" s="136" t="s">
        <v>230</v>
      </c>
      <c r="I326" s="148">
        <f t="shared" ref="I326:I328" si="34">I316</f>
        <v>0</v>
      </c>
      <c r="J326" s="133">
        <f>+J325*I326</f>
        <v>0</v>
      </c>
    </row>
    <row r="327" spans="3:10">
      <c r="C327" s="140"/>
      <c r="D327" s="140"/>
      <c r="E327" s="130"/>
      <c r="F327" s="130"/>
      <c r="G327" s="130"/>
      <c r="H327" s="136" t="s">
        <v>231</v>
      </c>
      <c r="I327" s="148">
        <f t="shared" si="34"/>
        <v>0</v>
      </c>
      <c r="J327" s="133">
        <f>+J325*I327</f>
        <v>0</v>
      </c>
    </row>
    <row r="328" spans="3:10">
      <c r="C328" s="140"/>
      <c r="D328" s="140"/>
      <c r="E328" s="130"/>
      <c r="F328" s="130"/>
      <c r="G328" s="130"/>
      <c r="H328" s="136" t="s">
        <v>232</v>
      </c>
      <c r="I328" s="148">
        <f t="shared" si="34"/>
        <v>0</v>
      </c>
      <c r="J328" s="133">
        <f>+J325*I328</f>
        <v>0</v>
      </c>
    </row>
    <row r="329" spans="3:10">
      <c r="C329" s="140"/>
      <c r="D329" s="140"/>
      <c r="E329" s="130"/>
      <c r="F329" s="130"/>
      <c r="G329" s="130"/>
      <c r="H329" s="132"/>
      <c r="I329" s="133"/>
      <c r="J329" s="133"/>
    </row>
    <row r="330" spans="3:10">
      <c r="C330" s="138"/>
      <c r="D330" s="298" t="s">
        <v>85</v>
      </c>
      <c r="E330" s="298"/>
      <c r="F330" s="298"/>
      <c r="G330" s="139" t="s">
        <v>81</v>
      </c>
      <c r="H330" s="126"/>
      <c r="I330" s="147"/>
      <c r="J330" s="127">
        <f>+J337+J338+J339+J340</f>
        <v>0</v>
      </c>
    </row>
    <row r="331" spans="3:10">
      <c r="C331" s="294"/>
      <c r="D331" s="294"/>
      <c r="E331" s="130" t="s">
        <v>311</v>
      </c>
      <c r="F331" s="130" t="s">
        <v>218</v>
      </c>
      <c r="G331" s="130" t="s">
        <v>312</v>
      </c>
      <c r="H331" s="132">
        <v>1.9992840130976016E-2</v>
      </c>
      <c r="I331" s="133"/>
      <c r="J331" s="133">
        <f>+I331*H331</f>
        <v>0</v>
      </c>
    </row>
    <row r="332" spans="3:10">
      <c r="C332" s="294"/>
      <c r="D332" s="294"/>
      <c r="E332" s="130" t="s">
        <v>313</v>
      </c>
      <c r="F332" s="130" t="s">
        <v>218</v>
      </c>
      <c r="G332" s="130" t="s">
        <v>81</v>
      </c>
      <c r="H332" s="132">
        <v>1</v>
      </c>
      <c r="I332" s="133"/>
      <c r="J332" s="133">
        <f>+I332*H332</f>
        <v>0</v>
      </c>
    </row>
    <row r="333" spans="3:10">
      <c r="C333" s="142"/>
      <c r="D333" s="134">
        <v>40002</v>
      </c>
      <c r="E333" s="143" t="s">
        <v>236</v>
      </c>
      <c r="F333" s="130" t="s">
        <v>218</v>
      </c>
      <c r="G333" s="130" t="s">
        <v>237</v>
      </c>
      <c r="H333" s="132">
        <v>1.6E-2</v>
      </c>
      <c r="I333" s="133"/>
      <c r="J333" s="133">
        <f>+I333*H333</f>
        <v>0</v>
      </c>
    </row>
    <row r="334" spans="3:10">
      <c r="C334" s="294"/>
      <c r="D334" s="294"/>
      <c r="E334" s="130" t="s">
        <v>314</v>
      </c>
      <c r="F334" s="130" t="s">
        <v>247</v>
      </c>
      <c r="G334" s="130" t="s">
        <v>237</v>
      </c>
      <c r="H334" s="132">
        <v>2.9999968815960811E-2</v>
      </c>
      <c r="I334" s="133"/>
      <c r="J334" s="133">
        <f>+I334*H334</f>
        <v>0</v>
      </c>
    </row>
    <row r="335" spans="3:10">
      <c r="C335" s="294"/>
      <c r="D335" s="294"/>
      <c r="E335" s="130" t="s">
        <v>227</v>
      </c>
      <c r="F335" s="130" t="s">
        <v>218</v>
      </c>
      <c r="G335" s="130" t="s">
        <v>123</v>
      </c>
      <c r="H335" s="132">
        <v>8.8000000000000007</v>
      </c>
      <c r="I335" s="133"/>
      <c r="J335" s="133">
        <f>+I335*H335</f>
        <v>0</v>
      </c>
    </row>
    <row r="336" spans="3:10">
      <c r="C336" s="294"/>
      <c r="D336" s="294"/>
      <c r="E336" s="130" t="s">
        <v>228</v>
      </c>
      <c r="F336" s="130" t="s">
        <v>218</v>
      </c>
      <c r="G336" s="130" t="s">
        <v>229</v>
      </c>
      <c r="H336" s="132">
        <v>5</v>
      </c>
      <c r="I336" s="133"/>
      <c r="J336" s="133">
        <f>+I336*H336%</f>
        <v>0</v>
      </c>
    </row>
    <row r="337" spans="3:10">
      <c r="C337" s="140"/>
      <c r="D337" s="140"/>
      <c r="E337" s="130"/>
      <c r="F337" s="130"/>
      <c r="G337" s="130"/>
      <c r="H337" s="136"/>
      <c r="I337" s="133"/>
      <c r="J337" s="133">
        <f>+J331+J332+J333+J334+J335+J336</f>
        <v>0</v>
      </c>
    </row>
    <row r="338" spans="3:10">
      <c r="C338" s="140"/>
      <c r="D338" s="140"/>
      <c r="E338" s="130"/>
      <c r="F338" s="130"/>
      <c r="G338" s="130"/>
      <c r="H338" s="136" t="s">
        <v>230</v>
      </c>
      <c r="I338" s="148">
        <f t="shared" ref="I338:I340" si="35">I326</f>
        <v>0</v>
      </c>
      <c r="J338" s="133">
        <f>+J337*I338</f>
        <v>0</v>
      </c>
    </row>
    <row r="339" spans="3:10">
      <c r="C339" s="140"/>
      <c r="D339" s="140"/>
      <c r="E339" s="130"/>
      <c r="F339" s="130"/>
      <c r="G339" s="130"/>
      <c r="H339" s="136" t="s">
        <v>231</v>
      </c>
      <c r="I339" s="148">
        <f t="shared" si="35"/>
        <v>0</v>
      </c>
      <c r="J339" s="133">
        <f>+J337*I339</f>
        <v>0</v>
      </c>
    </row>
    <row r="340" spans="3:10">
      <c r="C340" s="140"/>
      <c r="D340" s="140"/>
      <c r="E340" s="130"/>
      <c r="F340" s="130"/>
      <c r="G340" s="130"/>
      <c r="H340" s="136" t="s">
        <v>232</v>
      </c>
      <c r="I340" s="148">
        <f t="shared" si="35"/>
        <v>0</v>
      </c>
      <c r="J340" s="133">
        <f>+J337*I340</f>
        <v>0</v>
      </c>
    </row>
    <row r="341" spans="3:10">
      <c r="C341" s="140"/>
      <c r="D341" s="140"/>
      <c r="E341" s="130"/>
      <c r="F341" s="130"/>
      <c r="G341" s="130"/>
      <c r="H341" s="132"/>
      <c r="I341" s="133"/>
      <c r="J341" s="133"/>
    </row>
    <row r="342" spans="3:10">
      <c r="C342" s="138"/>
      <c r="D342" s="298" t="s">
        <v>315</v>
      </c>
      <c r="E342" s="298"/>
      <c r="F342" s="298"/>
      <c r="G342" s="139" t="s">
        <v>46</v>
      </c>
      <c r="H342" s="126"/>
      <c r="I342" s="147"/>
      <c r="J342" s="127">
        <f>+J356+J357+J358+J359</f>
        <v>0</v>
      </c>
    </row>
    <row r="343" spans="3:10">
      <c r="C343" s="140"/>
      <c r="D343" s="140"/>
      <c r="E343" s="130" t="s">
        <v>316</v>
      </c>
      <c r="F343" s="130" t="s">
        <v>218</v>
      </c>
      <c r="G343" s="130" t="s">
        <v>222</v>
      </c>
      <c r="H343" s="132">
        <v>2</v>
      </c>
      <c r="I343" s="133"/>
      <c r="J343" s="133">
        <f>+I343*H343</f>
        <v>0</v>
      </c>
    </row>
    <row r="344" spans="3:10">
      <c r="C344" s="140"/>
      <c r="D344" s="140"/>
      <c r="E344" s="130" t="s">
        <v>311</v>
      </c>
      <c r="F344" s="130" t="s">
        <v>218</v>
      </c>
      <c r="G344" s="130" t="s">
        <v>312</v>
      </c>
      <c r="H344" s="132">
        <v>0.02</v>
      </c>
      <c r="I344" s="133"/>
      <c r="J344" s="133">
        <f>+I344*H344</f>
        <v>0</v>
      </c>
    </row>
    <row r="345" spans="3:10">
      <c r="C345" s="140"/>
      <c r="D345" s="140"/>
      <c r="E345" s="130" t="s">
        <v>317</v>
      </c>
      <c r="F345" s="130" t="s">
        <v>218</v>
      </c>
      <c r="G345" s="130" t="s">
        <v>81</v>
      </c>
      <c r="H345" s="132">
        <v>1</v>
      </c>
      <c r="I345" s="133"/>
      <c r="J345" s="133">
        <f t="shared" ref="J345:J355" si="36">+I345*H345</f>
        <v>0</v>
      </c>
    </row>
    <row r="346" spans="3:10">
      <c r="C346" s="140"/>
      <c r="D346" s="140"/>
      <c r="E346" s="130" t="s">
        <v>318</v>
      </c>
      <c r="F346" s="130" t="s">
        <v>218</v>
      </c>
      <c r="G346" s="130" t="s">
        <v>81</v>
      </c>
      <c r="H346" s="132">
        <v>1</v>
      </c>
      <c r="I346" s="133"/>
      <c r="J346" s="133">
        <f t="shared" si="36"/>
        <v>0</v>
      </c>
    </row>
    <row r="347" spans="3:10">
      <c r="C347" s="140"/>
      <c r="D347" s="140"/>
      <c r="E347" s="130" t="s">
        <v>319</v>
      </c>
      <c r="F347" s="130" t="s">
        <v>218</v>
      </c>
      <c r="G347" s="130" t="s">
        <v>81</v>
      </c>
      <c r="H347" s="132">
        <v>4</v>
      </c>
      <c r="I347" s="133"/>
      <c r="J347" s="133">
        <f t="shared" si="36"/>
        <v>0</v>
      </c>
    </row>
    <row r="348" spans="3:10">
      <c r="C348" s="140"/>
      <c r="D348" s="140"/>
      <c r="E348" s="130" t="s">
        <v>320</v>
      </c>
      <c r="F348" s="130" t="s">
        <v>218</v>
      </c>
      <c r="G348" s="130" t="s">
        <v>222</v>
      </c>
      <c r="H348" s="132">
        <v>3.3000201539897898</v>
      </c>
      <c r="I348" s="133"/>
      <c r="J348" s="133">
        <f t="shared" si="36"/>
        <v>0</v>
      </c>
    </row>
    <row r="349" spans="3:10">
      <c r="C349" s="140"/>
      <c r="D349" s="140"/>
      <c r="E349" s="130" t="s">
        <v>321</v>
      </c>
      <c r="F349" s="130" t="s">
        <v>218</v>
      </c>
      <c r="G349" s="130" t="s">
        <v>26</v>
      </c>
      <c r="H349" s="132">
        <v>6.6</v>
      </c>
      <c r="I349" s="133"/>
      <c r="J349" s="133">
        <f t="shared" si="36"/>
        <v>0</v>
      </c>
    </row>
    <row r="350" spans="3:10">
      <c r="C350" s="140"/>
      <c r="D350" s="140"/>
      <c r="E350" s="130" t="s">
        <v>322</v>
      </c>
      <c r="F350" s="130" t="s">
        <v>218</v>
      </c>
      <c r="G350" s="130" t="s">
        <v>81</v>
      </c>
      <c r="H350" s="132">
        <v>1</v>
      </c>
      <c r="I350" s="133"/>
      <c r="J350" s="133">
        <f t="shared" si="36"/>
        <v>0</v>
      </c>
    </row>
    <row r="351" spans="3:10">
      <c r="C351" s="140"/>
      <c r="D351" s="140"/>
      <c r="E351" s="130" t="s">
        <v>323</v>
      </c>
      <c r="F351" s="130" t="s">
        <v>218</v>
      </c>
      <c r="G351" s="130" t="s">
        <v>81</v>
      </c>
      <c r="H351" s="132">
        <v>1</v>
      </c>
      <c r="I351" s="133"/>
      <c r="J351" s="133">
        <f t="shared" si="36"/>
        <v>0</v>
      </c>
    </row>
    <row r="352" spans="3:10">
      <c r="C352" s="140"/>
      <c r="D352" s="140"/>
      <c r="E352" s="130" t="s">
        <v>256</v>
      </c>
      <c r="F352" s="130" t="s">
        <v>218</v>
      </c>
      <c r="G352" s="130" t="s">
        <v>226</v>
      </c>
      <c r="H352" s="132">
        <v>2</v>
      </c>
      <c r="I352" s="133"/>
      <c r="J352" s="133">
        <f t="shared" si="36"/>
        <v>0</v>
      </c>
    </row>
    <row r="353" spans="3:10">
      <c r="C353" s="140"/>
      <c r="D353" s="140"/>
      <c r="E353" s="130" t="s">
        <v>227</v>
      </c>
      <c r="F353" s="130" t="s">
        <v>218</v>
      </c>
      <c r="G353" s="130" t="s">
        <v>123</v>
      </c>
      <c r="H353" s="132">
        <v>7.01</v>
      </c>
      <c r="I353" s="133"/>
      <c r="J353" s="133">
        <f t="shared" si="36"/>
        <v>0</v>
      </c>
    </row>
    <row r="354" spans="3:10">
      <c r="C354" s="140"/>
      <c r="D354" s="140"/>
      <c r="E354" s="130" t="s">
        <v>324</v>
      </c>
      <c r="F354" s="130" t="s">
        <v>218</v>
      </c>
      <c r="G354" s="130" t="s">
        <v>81</v>
      </c>
      <c r="H354" s="132">
        <v>3</v>
      </c>
      <c r="I354" s="133"/>
      <c r="J354" s="133">
        <f t="shared" si="36"/>
        <v>0</v>
      </c>
    </row>
    <row r="355" spans="3:10">
      <c r="C355" s="140"/>
      <c r="D355" s="140"/>
      <c r="E355" s="130" t="s">
        <v>228</v>
      </c>
      <c r="F355" s="130" t="s">
        <v>218</v>
      </c>
      <c r="G355" s="130" t="s">
        <v>229</v>
      </c>
      <c r="H355" s="132">
        <v>0.05</v>
      </c>
      <c r="I355" s="133"/>
      <c r="J355" s="133">
        <f t="shared" si="36"/>
        <v>0</v>
      </c>
    </row>
    <row r="356" spans="3:10">
      <c r="C356" s="140"/>
      <c r="D356" s="140"/>
      <c r="E356" s="130"/>
      <c r="F356" s="130"/>
      <c r="G356" s="130"/>
      <c r="H356" s="136"/>
      <c r="I356" s="133"/>
      <c r="J356" s="133">
        <f>+SUM(J343:J355)</f>
        <v>0</v>
      </c>
    </row>
    <row r="357" spans="3:10">
      <c r="C357" s="140"/>
      <c r="D357" s="140"/>
      <c r="E357" s="130"/>
      <c r="F357" s="130"/>
      <c r="G357" s="130"/>
      <c r="H357" s="136" t="s">
        <v>230</v>
      </c>
      <c r="I357" s="148">
        <f t="shared" ref="I357:I359" si="37">I338</f>
        <v>0</v>
      </c>
      <c r="J357" s="133">
        <f>+J356*I357</f>
        <v>0</v>
      </c>
    </row>
    <row r="358" spans="3:10">
      <c r="C358" s="140"/>
      <c r="D358" s="140"/>
      <c r="E358" s="130"/>
      <c r="F358" s="130"/>
      <c r="G358" s="130"/>
      <c r="H358" s="136" t="s">
        <v>231</v>
      </c>
      <c r="I358" s="148">
        <f t="shared" si="37"/>
        <v>0</v>
      </c>
      <c r="J358" s="133">
        <f>+J356*I358</f>
        <v>0</v>
      </c>
    </row>
    <row r="359" spans="3:10">
      <c r="C359" s="140"/>
      <c r="D359" s="140"/>
      <c r="E359" s="130"/>
      <c r="F359" s="130"/>
      <c r="G359" s="130"/>
      <c r="H359" s="136" t="s">
        <v>232</v>
      </c>
      <c r="I359" s="148">
        <f t="shared" si="37"/>
        <v>0</v>
      </c>
      <c r="J359" s="133">
        <f>+J356*I359</f>
        <v>0</v>
      </c>
    </row>
    <row r="360" spans="3:10">
      <c r="C360" s="140"/>
      <c r="D360" s="140"/>
      <c r="E360" s="130"/>
      <c r="F360" s="130"/>
      <c r="G360" s="130"/>
      <c r="H360" s="132"/>
      <c r="I360" s="133"/>
      <c r="J360" s="133"/>
    </row>
    <row r="361" spans="3:10">
      <c r="C361" s="138"/>
      <c r="D361" s="298" t="s">
        <v>89</v>
      </c>
      <c r="E361" s="298"/>
      <c r="F361" s="298"/>
      <c r="G361" s="139" t="s">
        <v>325</v>
      </c>
      <c r="H361" s="126"/>
      <c r="I361" s="147"/>
      <c r="J361" s="127">
        <f>+J376+J377+J378+J379</f>
        <v>0</v>
      </c>
    </row>
    <row r="362" spans="3:10">
      <c r="C362" s="140"/>
      <c r="D362" s="140"/>
      <c r="E362" s="130" t="s">
        <v>326</v>
      </c>
      <c r="F362" s="130" t="s">
        <v>218</v>
      </c>
      <c r="G362" s="130" t="s">
        <v>26</v>
      </c>
      <c r="H362" s="132">
        <v>3.2999988491002656</v>
      </c>
      <c r="I362" s="133"/>
      <c r="J362" s="133">
        <f t="shared" ref="J362:J375" si="38">+I362*H362</f>
        <v>0</v>
      </c>
    </row>
    <row r="363" spans="3:10">
      <c r="C363" s="140"/>
      <c r="D363" s="140"/>
      <c r="E363" s="130" t="s">
        <v>321</v>
      </c>
      <c r="F363" s="130" t="s">
        <v>218</v>
      </c>
      <c r="G363" s="130" t="s">
        <v>26</v>
      </c>
      <c r="H363" s="132">
        <v>6.6</v>
      </c>
      <c r="I363" s="133"/>
      <c r="J363" s="133">
        <f t="shared" si="38"/>
        <v>0</v>
      </c>
    </row>
    <row r="364" spans="3:10">
      <c r="C364" s="140"/>
      <c r="D364" s="140"/>
      <c r="E364" s="130" t="s">
        <v>324</v>
      </c>
      <c r="F364" s="130" t="s">
        <v>218</v>
      </c>
      <c r="G364" s="130" t="s">
        <v>81</v>
      </c>
      <c r="H364" s="132">
        <v>4</v>
      </c>
      <c r="I364" s="133"/>
      <c r="J364" s="133">
        <f t="shared" si="38"/>
        <v>0</v>
      </c>
    </row>
    <row r="365" spans="3:10">
      <c r="C365" s="140"/>
      <c r="D365" s="140"/>
      <c r="E365" s="130" t="s">
        <v>327</v>
      </c>
      <c r="F365" s="130" t="s">
        <v>218</v>
      </c>
      <c r="G365" s="130" t="s">
        <v>81</v>
      </c>
      <c r="H365" s="132">
        <v>2</v>
      </c>
      <c r="I365" s="133"/>
      <c r="J365" s="133">
        <f t="shared" si="38"/>
        <v>0</v>
      </c>
    </row>
    <row r="366" spans="3:10">
      <c r="C366" s="140"/>
      <c r="D366" s="140"/>
      <c r="E366" s="130" t="s">
        <v>328</v>
      </c>
      <c r="F366" s="130" t="s">
        <v>218</v>
      </c>
      <c r="G366" s="130" t="s">
        <v>26</v>
      </c>
      <c r="H366" s="132">
        <v>3</v>
      </c>
      <c r="I366" s="133"/>
      <c r="J366" s="133">
        <f t="shared" si="38"/>
        <v>0</v>
      </c>
    </row>
    <row r="367" spans="3:10">
      <c r="C367" s="140"/>
      <c r="D367" s="140"/>
      <c r="E367" s="130" t="s">
        <v>329</v>
      </c>
      <c r="F367" s="130" t="s">
        <v>218</v>
      </c>
      <c r="G367" s="130" t="s">
        <v>81</v>
      </c>
      <c r="H367" s="132">
        <v>1</v>
      </c>
      <c r="I367" s="133"/>
      <c r="J367" s="133">
        <f t="shared" si="38"/>
        <v>0</v>
      </c>
    </row>
    <row r="368" spans="3:10">
      <c r="C368" s="140"/>
      <c r="D368" s="140"/>
      <c r="E368" s="130" t="s">
        <v>330</v>
      </c>
      <c r="F368" s="130" t="s">
        <v>218</v>
      </c>
      <c r="G368" s="130" t="s">
        <v>81</v>
      </c>
      <c r="H368" s="132">
        <v>2</v>
      </c>
      <c r="I368" s="133"/>
      <c r="J368" s="133">
        <f t="shared" si="38"/>
        <v>0</v>
      </c>
    </row>
    <row r="369" spans="3:10">
      <c r="C369" s="140"/>
      <c r="D369" s="140"/>
      <c r="E369" s="130" t="s">
        <v>331</v>
      </c>
      <c r="F369" s="130" t="s">
        <v>218</v>
      </c>
      <c r="G369" s="130" t="s">
        <v>81</v>
      </c>
      <c r="H369" s="132">
        <v>1</v>
      </c>
      <c r="I369" s="133"/>
      <c r="J369" s="133">
        <f t="shared" si="38"/>
        <v>0</v>
      </c>
    </row>
    <row r="370" spans="3:10">
      <c r="C370" s="140"/>
      <c r="D370" s="140"/>
      <c r="E370" s="130" t="s">
        <v>332</v>
      </c>
      <c r="F370" s="130" t="s">
        <v>218</v>
      </c>
      <c r="G370" s="130" t="s">
        <v>81</v>
      </c>
      <c r="H370" s="132">
        <v>1</v>
      </c>
      <c r="I370" s="133"/>
      <c r="J370" s="133">
        <f t="shared" si="38"/>
        <v>0</v>
      </c>
    </row>
    <row r="371" spans="3:10">
      <c r="C371" s="140"/>
      <c r="D371" s="140"/>
      <c r="E371" s="130" t="s">
        <v>333</v>
      </c>
      <c r="F371" s="130" t="s">
        <v>218</v>
      </c>
      <c r="G371" s="130" t="s">
        <v>81</v>
      </c>
      <c r="H371" s="132">
        <v>1</v>
      </c>
      <c r="I371" s="133"/>
      <c r="J371" s="133">
        <f t="shared" si="38"/>
        <v>0</v>
      </c>
    </row>
    <row r="372" spans="3:10">
      <c r="C372" s="140"/>
      <c r="D372" s="140"/>
      <c r="E372" s="130" t="s">
        <v>334</v>
      </c>
      <c r="F372" s="130" t="s">
        <v>218</v>
      </c>
      <c r="G372" s="130" t="s">
        <v>222</v>
      </c>
      <c r="H372" s="132">
        <v>3</v>
      </c>
      <c r="I372" s="133"/>
      <c r="J372" s="133">
        <f t="shared" si="38"/>
        <v>0</v>
      </c>
    </row>
    <row r="373" spans="3:10">
      <c r="C373" s="140"/>
      <c r="D373" s="140"/>
      <c r="E373" s="130" t="s">
        <v>227</v>
      </c>
      <c r="F373" s="130" t="s">
        <v>218</v>
      </c>
      <c r="G373" s="130" t="s">
        <v>123</v>
      </c>
      <c r="H373" s="132">
        <v>9.73</v>
      </c>
      <c r="I373" s="133"/>
      <c r="J373" s="133">
        <f t="shared" si="38"/>
        <v>0</v>
      </c>
    </row>
    <row r="374" spans="3:10">
      <c r="C374" s="140"/>
      <c r="D374" s="140"/>
      <c r="E374" s="142" t="s">
        <v>335</v>
      </c>
      <c r="F374" s="130" t="s">
        <v>218</v>
      </c>
      <c r="G374" s="130" t="s">
        <v>249</v>
      </c>
      <c r="H374" s="132">
        <v>1.5</v>
      </c>
      <c r="I374" s="133"/>
      <c r="J374" s="133">
        <f t="shared" si="38"/>
        <v>0</v>
      </c>
    </row>
    <row r="375" spans="3:10">
      <c r="C375" s="140"/>
      <c r="D375" s="140"/>
      <c r="E375" s="142" t="s">
        <v>228</v>
      </c>
      <c r="F375" s="130" t="s">
        <v>218</v>
      </c>
      <c r="G375" s="130" t="s">
        <v>229</v>
      </c>
      <c r="H375" s="132">
        <v>0.05</v>
      </c>
      <c r="I375" s="141"/>
      <c r="J375" s="133">
        <f t="shared" si="38"/>
        <v>0</v>
      </c>
    </row>
    <row r="376" spans="3:10">
      <c r="C376" s="140"/>
      <c r="D376" s="140"/>
      <c r="E376" s="142"/>
      <c r="F376" s="130"/>
      <c r="G376" s="130"/>
      <c r="H376" s="136"/>
      <c r="I376" s="141"/>
      <c r="J376" s="133">
        <f>+SUM(J362:J375)</f>
        <v>0</v>
      </c>
    </row>
    <row r="377" spans="3:10">
      <c r="C377" s="140"/>
      <c r="D377" s="140"/>
      <c r="E377" s="142"/>
      <c r="F377" s="130"/>
      <c r="G377" s="130"/>
      <c r="H377" s="136" t="s">
        <v>230</v>
      </c>
      <c r="I377" s="158">
        <f t="shared" ref="I377:I379" si="39">I357</f>
        <v>0</v>
      </c>
      <c r="J377" s="133">
        <f>+J376*I377</f>
        <v>0</v>
      </c>
    </row>
    <row r="378" spans="3:10">
      <c r="C378" s="140"/>
      <c r="D378" s="140"/>
      <c r="E378" s="142"/>
      <c r="F378" s="130"/>
      <c r="G378" s="130"/>
      <c r="H378" s="136" t="s">
        <v>231</v>
      </c>
      <c r="I378" s="158">
        <f t="shared" si="39"/>
        <v>0</v>
      </c>
      <c r="J378" s="133">
        <f>+J376*I378</f>
        <v>0</v>
      </c>
    </row>
    <row r="379" spans="3:10">
      <c r="C379" s="140"/>
      <c r="D379" s="140"/>
      <c r="E379" s="142"/>
      <c r="F379" s="130"/>
      <c r="G379" s="130"/>
      <c r="H379" s="136" t="s">
        <v>232</v>
      </c>
      <c r="I379" s="158">
        <f t="shared" si="39"/>
        <v>0</v>
      </c>
      <c r="J379" s="133">
        <f>+J376*I379</f>
        <v>0</v>
      </c>
    </row>
    <row r="380" spans="3:10">
      <c r="C380" s="140"/>
      <c r="D380" s="140"/>
      <c r="E380" s="142"/>
      <c r="F380" s="130"/>
      <c r="G380" s="130"/>
      <c r="H380" s="132"/>
      <c r="I380" s="141"/>
      <c r="J380" s="133"/>
    </row>
    <row r="381" spans="3:10">
      <c r="C381" s="138"/>
      <c r="D381" s="293" t="s">
        <v>336</v>
      </c>
      <c r="E381" s="293"/>
      <c r="F381" s="293"/>
      <c r="G381" s="139" t="s">
        <v>46</v>
      </c>
      <c r="H381" s="126"/>
      <c r="I381" s="147"/>
      <c r="J381" s="127">
        <f>+J389+J390+J391+J392</f>
        <v>0</v>
      </c>
    </row>
    <row r="382" spans="3:10">
      <c r="C382" s="140"/>
      <c r="D382" s="140"/>
      <c r="E382" s="130" t="s">
        <v>235</v>
      </c>
      <c r="F382" s="130" t="s">
        <v>218</v>
      </c>
      <c r="G382" s="130" t="s">
        <v>81</v>
      </c>
      <c r="H382" s="132">
        <v>3.4522765957446494E-2</v>
      </c>
      <c r="I382" s="133"/>
      <c r="J382" s="133">
        <f t="shared" ref="J382:J387" si="40">+I382*H382</f>
        <v>0</v>
      </c>
    </row>
    <row r="383" spans="3:10">
      <c r="C383" s="140"/>
      <c r="D383" s="140"/>
      <c r="E383" s="130" t="s">
        <v>258</v>
      </c>
      <c r="F383" s="130" t="s">
        <v>218</v>
      </c>
      <c r="G383" s="130" t="s">
        <v>81</v>
      </c>
      <c r="H383" s="132">
        <v>0.8</v>
      </c>
      <c r="I383" s="133"/>
      <c r="J383" s="133">
        <f t="shared" si="40"/>
        <v>0</v>
      </c>
    </row>
    <row r="384" spans="3:10">
      <c r="C384" s="140"/>
      <c r="D384" s="134">
        <v>40002</v>
      </c>
      <c r="E384" s="130" t="s">
        <v>236</v>
      </c>
      <c r="F384" s="130" t="s">
        <v>218</v>
      </c>
      <c r="G384" s="130" t="s">
        <v>237</v>
      </c>
      <c r="H384" s="132">
        <v>8.4000000000000005E-2</v>
      </c>
      <c r="I384" s="133"/>
      <c r="J384" s="133">
        <f t="shared" si="40"/>
        <v>0</v>
      </c>
    </row>
    <row r="385" spans="3:10">
      <c r="C385" s="140"/>
      <c r="D385" s="140"/>
      <c r="E385" s="130" t="s">
        <v>238</v>
      </c>
      <c r="F385" s="130" t="s">
        <v>218</v>
      </c>
      <c r="G385" s="130" t="s">
        <v>237</v>
      </c>
      <c r="H385" s="132">
        <v>9.9994227877256411E-2</v>
      </c>
      <c r="I385" s="133"/>
      <c r="J385" s="133">
        <f t="shared" si="40"/>
        <v>0</v>
      </c>
    </row>
    <row r="386" spans="3:10">
      <c r="C386" s="140"/>
      <c r="D386" s="140"/>
      <c r="E386" s="130" t="s">
        <v>239</v>
      </c>
      <c r="F386" s="130" t="s">
        <v>218</v>
      </c>
      <c r="G386" s="130" t="s">
        <v>226</v>
      </c>
      <c r="H386" s="132">
        <v>0.28000000000000003</v>
      </c>
      <c r="I386" s="133"/>
      <c r="J386" s="133">
        <f t="shared" si="40"/>
        <v>0</v>
      </c>
    </row>
    <row r="387" spans="3:10">
      <c r="C387" s="140"/>
      <c r="D387" s="140"/>
      <c r="E387" s="130" t="s">
        <v>244</v>
      </c>
      <c r="F387" s="130" t="s">
        <v>218</v>
      </c>
      <c r="G387" s="130" t="s">
        <v>53</v>
      </c>
      <c r="H387" s="132">
        <v>0.01</v>
      </c>
      <c r="I387" s="133"/>
      <c r="J387" s="133">
        <f t="shared" si="40"/>
        <v>0</v>
      </c>
    </row>
    <row r="388" spans="3:10">
      <c r="C388" s="140"/>
      <c r="D388" s="140"/>
      <c r="E388" s="130" t="s">
        <v>228</v>
      </c>
      <c r="F388" s="130" t="s">
        <v>218</v>
      </c>
      <c r="G388" s="130" t="s">
        <v>229</v>
      </c>
      <c r="H388" s="132">
        <v>5</v>
      </c>
      <c r="I388" s="133"/>
      <c r="J388" s="133">
        <f>+I388*H388%</f>
        <v>0</v>
      </c>
    </row>
    <row r="389" spans="3:10">
      <c r="C389" s="140"/>
      <c r="D389" s="140"/>
      <c r="E389" s="130"/>
      <c r="F389" s="130"/>
      <c r="G389" s="130"/>
      <c r="H389" s="136"/>
      <c r="I389" s="133"/>
      <c r="J389" s="133">
        <f>+SUM(J382:J388)</f>
        <v>0</v>
      </c>
    </row>
    <row r="390" spans="3:10">
      <c r="C390" s="140"/>
      <c r="D390" s="140"/>
      <c r="E390" s="130"/>
      <c r="F390" s="130"/>
      <c r="G390" s="130"/>
      <c r="H390" s="136" t="s">
        <v>230</v>
      </c>
      <c r="I390" s="148">
        <f t="shared" ref="I390:I392" si="41">I377</f>
        <v>0</v>
      </c>
      <c r="J390" s="133">
        <f>+J389*I390</f>
        <v>0</v>
      </c>
    </row>
    <row r="391" spans="3:10">
      <c r="C391" s="140"/>
      <c r="D391" s="140"/>
      <c r="E391" s="130"/>
      <c r="F391" s="130"/>
      <c r="G391" s="130"/>
      <c r="H391" s="136" t="s">
        <v>231</v>
      </c>
      <c r="I391" s="148">
        <f t="shared" si="41"/>
        <v>0</v>
      </c>
      <c r="J391" s="133">
        <f>+J389*I391</f>
        <v>0</v>
      </c>
    </row>
    <row r="392" spans="3:10">
      <c r="C392" s="140"/>
      <c r="D392" s="140"/>
      <c r="E392" s="130"/>
      <c r="F392" s="130"/>
      <c r="G392" s="130"/>
      <c r="H392" s="136" t="s">
        <v>232</v>
      </c>
      <c r="I392" s="148">
        <f t="shared" si="41"/>
        <v>0</v>
      </c>
      <c r="J392" s="133">
        <f>+J389*I392</f>
        <v>0</v>
      </c>
    </row>
    <row r="393" spans="3:10">
      <c r="C393" s="140"/>
      <c r="D393" s="140"/>
      <c r="E393" s="130"/>
      <c r="F393" s="130"/>
      <c r="G393" s="130"/>
      <c r="H393" s="132"/>
      <c r="I393" s="133"/>
      <c r="J393" s="133"/>
    </row>
    <row r="394" spans="3:10">
      <c r="C394" s="150"/>
      <c r="D394" s="296" t="s">
        <v>93</v>
      </c>
      <c r="E394" s="296"/>
      <c r="F394" s="296"/>
      <c r="G394" s="296"/>
      <c r="H394" s="296"/>
      <c r="I394" s="296"/>
      <c r="J394" s="296"/>
    </row>
    <row r="395" spans="3:10" ht="13.9" customHeight="1">
      <c r="C395" s="138"/>
      <c r="D395" s="293" t="s">
        <v>95</v>
      </c>
      <c r="E395" s="293"/>
      <c r="F395" s="293"/>
      <c r="G395" s="139" t="s">
        <v>26</v>
      </c>
      <c r="H395" s="126"/>
      <c r="I395" s="147"/>
      <c r="J395" s="127">
        <f>+J407+J408+J409+J410</f>
        <v>0</v>
      </c>
    </row>
    <row r="396" spans="3:10">
      <c r="C396" s="294"/>
      <c r="D396" s="294"/>
      <c r="E396" s="159" t="s">
        <v>337</v>
      </c>
      <c r="F396" s="130" t="s">
        <v>218</v>
      </c>
      <c r="G396" s="130" t="s">
        <v>338</v>
      </c>
      <c r="H396" s="132">
        <v>4.3E-3</v>
      </c>
      <c r="I396" s="133"/>
      <c r="J396" s="133">
        <f t="shared" ref="J396:J405" si="42">+I396*H396</f>
        <v>0</v>
      </c>
    </row>
    <row r="397" spans="3:10">
      <c r="C397" s="294"/>
      <c r="D397" s="294"/>
      <c r="E397" s="130" t="s">
        <v>339</v>
      </c>
      <c r="F397" s="130" t="s">
        <v>218</v>
      </c>
      <c r="G397" s="130" t="s">
        <v>81</v>
      </c>
      <c r="H397" s="132">
        <v>0.50000668782521807</v>
      </c>
      <c r="I397" s="133"/>
      <c r="J397" s="133">
        <f t="shared" si="42"/>
        <v>0</v>
      </c>
    </row>
    <row r="398" spans="3:10">
      <c r="C398" s="294"/>
      <c r="D398" s="294"/>
      <c r="E398" s="130" t="s">
        <v>340</v>
      </c>
      <c r="F398" s="130" t="s">
        <v>218</v>
      </c>
      <c r="G398" s="130" t="s">
        <v>341</v>
      </c>
      <c r="H398" s="132">
        <v>0.02</v>
      </c>
      <c r="I398" s="133"/>
      <c r="J398" s="133">
        <f t="shared" si="42"/>
        <v>0</v>
      </c>
    </row>
    <row r="399" spans="3:10">
      <c r="C399" s="294"/>
      <c r="D399" s="294"/>
      <c r="E399" s="130" t="s">
        <v>342</v>
      </c>
      <c r="F399" s="130" t="s">
        <v>218</v>
      </c>
      <c r="G399" s="130" t="s">
        <v>19</v>
      </c>
      <c r="H399" s="132">
        <v>0.6</v>
      </c>
      <c r="I399" s="133"/>
      <c r="J399" s="133">
        <f t="shared" si="42"/>
        <v>0</v>
      </c>
    </row>
    <row r="400" spans="3:10">
      <c r="C400" s="294"/>
      <c r="D400" s="294"/>
      <c r="E400" s="130" t="s">
        <v>343</v>
      </c>
      <c r="F400" s="130" t="s">
        <v>218</v>
      </c>
      <c r="G400" s="130" t="s">
        <v>81</v>
      </c>
      <c r="H400" s="132">
        <v>4</v>
      </c>
      <c r="I400" s="133"/>
      <c r="J400" s="133">
        <f t="shared" si="42"/>
        <v>0</v>
      </c>
    </row>
    <row r="401" spans="3:10">
      <c r="C401" s="142"/>
      <c r="D401" s="134">
        <v>3837</v>
      </c>
      <c r="E401" s="143" t="s">
        <v>344</v>
      </c>
      <c r="F401" s="130" t="s">
        <v>218</v>
      </c>
      <c r="G401" s="130" t="s">
        <v>341</v>
      </c>
      <c r="H401" s="132">
        <v>0.01</v>
      </c>
      <c r="I401" s="133"/>
      <c r="J401" s="133">
        <f t="shared" si="42"/>
        <v>0</v>
      </c>
    </row>
    <row r="402" spans="3:10">
      <c r="C402" s="294"/>
      <c r="D402" s="294"/>
      <c r="E402" s="130" t="s">
        <v>345</v>
      </c>
      <c r="F402" s="130" t="s">
        <v>218</v>
      </c>
      <c r="G402" s="130" t="s">
        <v>237</v>
      </c>
      <c r="H402" s="132">
        <v>0.13</v>
      </c>
      <c r="I402" s="133"/>
      <c r="J402" s="133">
        <f t="shared" si="42"/>
        <v>0</v>
      </c>
    </row>
    <row r="403" spans="3:10">
      <c r="C403" s="294"/>
      <c r="D403" s="294"/>
      <c r="E403" s="130" t="s">
        <v>346</v>
      </c>
      <c r="F403" s="130" t="s">
        <v>218</v>
      </c>
      <c r="G403" s="130" t="s">
        <v>81</v>
      </c>
      <c r="H403" s="132">
        <v>0.7</v>
      </c>
      <c r="I403" s="133"/>
      <c r="J403" s="133">
        <f t="shared" si="42"/>
        <v>0</v>
      </c>
    </row>
    <row r="404" spans="3:10">
      <c r="C404" s="294"/>
      <c r="D404" s="294"/>
      <c r="E404" s="130" t="s">
        <v>233</v>
      </c>
      <c r="F404" s="130" t="s">
        <v>218</v>
      </c>
      <c r="G404" s="130" t="s">
        <v>226</v>
      </c>
      <c r="H404" s="132">
        <v>0.9</v>
      </c>
      <c r="I404" s="133"/>
      <c r="J404" s="133">
        <f t="shared" si="42"/>
        <v>0</v>
      </c>
    </row>
    <row r="405" spans="3:10">
      <c r="C405" s="294"/>
      <c r="D405" s="294"/>
      <c r="E405" s="130" t="s">
        <v>227</v>
      </c>
      <c r="F405" s="130" t="s">
        <v>218</v>
      </c>
      <c r="G405" s="130" t="s">
        <v>123</v>
      </c>
      <c r="H405" s="132">
        <v>15</v>
      </c>
      <c r="I405" s="133"/>
      <c r="J405" s="133">
        <f t="shared" si="42"/>
        <v>0</v>
      </c>
    </row>
    <row r="406" spans="3:10">
      <c r="C406" s="294"/>
      <c r="D406" s="294"/>
      <c r="E406" s="130" t="s">
        <v>228</v>
      </c>
      <c r="F406" s="130" t="s">
        <v>218</v>
      </c>
      <c r="G406" s="130" t="s">
        <v>229</v>
      </c>
      <c r="H406" s="132">
        <v>5</v>
      </c>
      <c r="I406" s="133"/>
      <c r="J406" s="133">
        <f>+I406*H406%</f>
        <v>0</v>
      </c>
    </row>
    <row r="407" spans="3:10">
      <c r="C407" s="140"/>
      <c r="D407" s="140"/>
      <c r="E407" s="130"/>
      <c r="F407" s="130"/>
      <c r="G407" s="130"/>
      <c r="H407" s="136"/>
      <c r="I407" s="133"/>
      <c r="J407" s="133">
        <f>+SUM(J396:J406)</f>
        <v>0</v>
      </c>
    </row>
    <row r="408" spans="3:10">
      <c r="C408" s="140"/>
      <c r="D408" s="140"/>
      <c r="E408" s="130"/>
      <c r="F408" s="130"/>
      <c r="G408" s="130"/>
      <c r="H408" s="136" t="s">
        <v>230</v>
      </c>
      <c r="I408" s="148">
        <f t="shared" ref="I408:I410" si="43">I390</f>
        <v>0</v>
      </c>
      <c r="J408" s="133">
        <f>+J407*I408</f>
        <v>0</v>
      </c>
    </row>
    <row r="409" spans="3:10">
      <c r="C409" s="140"/>
      <c r="D409" s="140"/>
      <c r="E409" s="130"/>
      <c r="F409" s="130"/>
      <c r="G409" s="130"/>
      <c r="H409" s="136" t="s">
        <v>231</v>
      </c>
      <c r="I409" s="148">
        <f t="shared" si="43"/>
        <v>0</v>
      </c>
      <c r="J409" s="133">
        <f>+J407*I409</f>
        <v>0</v>
      </c>
    </row>
    <row r="410" spans="3:10">
      <c r="C410" s="140"/>
      <c r="D410" s="140"/>
      <c r="E410" s="130"/>
      <c r="F410" s="130"/>
      <c r="G410" s="130"/>
      <c r="H410" s="136" t="s">
        <v>232</v>
      </c>
      <c r="I410" s="148">
        <f t="shared" si="43"/>
        <v>0</v>
      </c>
      <c r="J410" s="133">
        <f>+J407*I410</f>
        <v>0</v>
      </c>
    </row>
    <row r="411" spans="3:10">
      <c r="C411" s="140"/>
      <c r="D411" s="140"/>
      <c r="E411" s="130"/>
      <c r="F411" s="130"/>
      <c r="G411" s="130"/>
      <c r="H411" s="132"/>
      <c r="I411" s="133"/>
      <c r="J411" s="133"/>
    </row>
    <row r="412" spans="3:10">
      <c r="C412" s="138"/>
      <c r="D412" s="293" t="s">
        <v>97</v>
      </c>
      <c r="E412" s="293"/>
      <c r="F412" s="293"/>
      <c r="G412" s="139" t="s">
        <v>26</v>
      </c>
      <c r="H412" s="126"/>
      <c r="I412" s="147"/>
      <c r="J412" s="127">
        <f>+J423+J424+J425+J426</f>
        <v>0</v>
      </c>
    </row>
    <row r="413" spans="3:10">
      <c r="C413" s="294"/>
      <c r="D413" s="294"/>
      <c r="E413" s="130" t="s">
        <v>347</v>
      </c>
      <c r="F413" s="130" t="s">
        <v>218</v>
      </c>
      <c r="G413" s="130" t="s">
        <v>222</v>
      </c>
      <c r="H413" s="132">
        <v>1</v>
      </c>
      <c r="I413" s="133"/>
      <c r="J413" s="133">
        <f t="shared" ref="J413:J421" si="44">+I413*H413</f>
        <v>0</v>
      </c>
    </row>
    <row r="414" spans="3:10">
      <c r="C414" s="294"/>
      <c r="D414" s="294"/>
      <c r="E414" s="130" t="s">
        <v>348</v>
      </c>
      <c r="F414" s="130" t="s">
        <v>218</v>
      </c>
      <c r="G414" s="130" t="s">
        <v>81</v>
      </c>
      <c r="H414" s="132">
        <v>0.1</v>
      </c>
      <c r="I414" s="133"/>
      <c r="J414" s="133">
        <f t="shared" si="44"/>
        <v>0</v>
      </c>
    </row>
    <row r="415" spans="3:10">
      <c r="C415" s="294"/>
      <c r="D415" s="294"/>
      <c r="E415" s="130" t="s">
        <v>349</v>
      </c>
      <c r="F415" s="130" t="s">
        <v>218</v>
      </c>
      <c r="G415" s="130" t="s">
        <v>81</v>
      </c>
      <c r="H415" s="132">
        <v>0.1</v>
      </c>
      <c r="I415" s="133"/>
      <c r="J415" s="133">
        <f t="shared" si="44"/>
        <v>0</v>
      </c>
    </row>
    <row r="416" spans="3:10">
      <c r="C416" s="294"/>
      <c r="D416" s="294"/>
      <c r="E416" s="130" t="s">
        <v>350</v>
      </c>
      <c r="F416" s="130" t="s">
        <v>218</v>
      </c>
      <c r="G416" s="130" t="s">
        <v>81</v>
      </c>
      <c r="H416" s="132">
        <v>0.05</v>
      </c>
      <c r="I416" s="133"/>
      <c r="J416" s="133">
        <f t="shared" si="44"/>
        <v>0</v>
      </c>
    </row>
    <row r="417" spans="3:10">
      <c r="C417" s="294"/>
      <c r="D417" s="294"/>
      <c r="E417" s="130" t="s">
        <v>351</v>
      </c>
      <c r="F417" s="130" t="s">
        <v>218</v>
      </c>
      <c r="G417" s="130" t="s">
        <v>81</v>
      </c>
      <c r="H417" s="132">
        <v>0.4</v>
      </c>
      <c r="I417" s="133"/>
      <c r="J417" s="133">
        <f t="shared" si="44"/>
        <v>0</v>
      </c>
    </row>
    <row r="418" spans="3:10">
      <c r="C418" s="294"/>
      <c r="D418" s="294"/>
      <c r="E418" s="130" t="s">
        <v>352</v>
      </c>
      <c r="F418" s="130" t="s">
        <v>218</v>
      </c>
      <c r="G418" s="130" t="s">
        <v>81</v>
      </c>
      <c r="H418" s="132">
        <v>0.4</v>
      </c>
      <c r="I418" s="133"/>
      <c r="J418" s="133">
        <f t="shared" si="44"/>
        <v>0</v>
      </c>
    </row>
    <row r="419" spans="3:10">
      <c r="C419" s="294"/>
      <c r="D419" s="294"/>
      <c r="E419" s="130" t="s">
        <v>353</v>
      </c>
      <c r="F419" s="130" t="s">
        <v>218</v>
      </c>
      <c r="G419" s="130" t="s">
        <v>81</v>
      </c>
      <c r="H419" s="132">
        <v>0.17003052943371152</v>
      </c>
      <c r="I419" s="133"/>
      <c r="J419" s="133">
        <f t="shared" si="44"/>
        <v>0</v>
      </c>
    </row>
    <row r="420" spans="3:10">
      <c r="C420" s="294"/>
      <c r="D420" s="294"/>
      <c r="E420" s="130" t="s">
        <v>256</v>
      </c>
      <c r="F420" s="130" t="s">
        <v>218</v>
      </c>
      <c r="G420" s="130" t="s">
        <v>226</v>
      </c>
      <c r="H420" s="132">
        <v>0.4</v>
      </c>
      <c r="I420" s="133"/>
      <c r="J420" s="133">
        <f t="shared" si="44"/>
        <v>0</v>
      </c>
    </row>
    <row r="421" spans="3:10">
      <c r="C421" s="294"/>
      <c r="D421" s="294"/>
      <c r="E421" s="130" t="s">
        <v>227</v>
      </c>
      <c r="F421" s="130" t="s">
        <v>218</v>
      </c>
      <c r="G421" s="130" t="s">
        <v>123</v>
      </c>
      <c r="H421" s="132">
        <v>2.1800000000000002</v>
      </c>
      <c r="I421" s="133"/>
      <c r="J421" s="133">
        <f t="shared" si="44"/>
        <v>0</v>
      </c>
    </row>
    <row r="422" spans="3:10">
      <c r="C422" s="294"/>
      <c r="D422" s="294"/>
      <c r="E422" s="130" t="s">
        <v>228</v>
      </c>
      <c r="F422" s="130" t="s">
        <v>218</v>
      </c>
      <c r="G422" s="130" t="s">
        <v>229</v>
      </c>
      <c r="H422" s="132">
        <v>5</v>
      </c>
      <c r="I422" s="133"/>
      <c r="J422" s="133">
        <f>+I422*H422%</f>
        <v>0</v>
      </c>
    </row>
    <row r="423" spans="3:10">
      <c r="C423" s="140"/>
      <c r="D423" s="140"/>
      <c r="E423" s="130"/>
      <c r="F423" s="130"/>
      <c r="G423" s="130"/>
      <c r="H423" s="136"/>
      <c r="I423" s="133"/>
      <c r="J423" s="133">
        <f>+SUM(J413:J422)</f>
        <v>0</v>
      </c>
    </row>
    <row r="424" spans="3:10">
      <c r="C424" s="140"/>
      <c r="D424" s="140"/>
      <c r="E424" s="130"/>
      <c r="F424" s="130"/>
      <c r="G424" s="130"/>
      <c r="H424" s="136" t="s">
        <v>230</v>
      </c>
      <c r="I424" s="148">
        <f t="shared" ref="I424:I426" si="45">I408</f>
        <v>0</v>
      </c>
      <c r="J424" s="133">
        <f>+J423*I424</f>
        <v>0</v>
      </c>
    </row>
    <row r="425" spans="3:10">
      <c r="C425" s="140"/>
      <c r="D425" s="140"/>
      <c r="E425" s="130"/>
      <c r="F425" s="130"/>
      <c r="G425" s="130"/>
      <c r="H425" s="136" t="s">
        <v>231</v>
      </c>
      <c r="I425" s="148">
        <f t="shared" si="45"/>
        <v>0</v>
      </c>
      <c r="J425" s="133">
        <f>+J423*I425</f>
        <v>0</v>
      </c>
    </row>
    <row r="426" spans="3:10">
      <c r="C426" s="140"/>
      <c r="D426" s="140"/>
      <c r="E426" s="130"/>
      <c r="F426" s="130"/>
      <c r="G426" s="130"/>
      <c r="H426" s="136" t="s">
        <v>232</v>
      </c>
      <c r="I426" s="148">
        <f t="shared" si="45"/>
        <v>0</v>
      </c>
      <c r="J426" s="133">
        <f>+J423*I426</f>
        <v>0</v>
      </c>
    </row>
    <row r="427" spans="3:10">
      <c r="C427" s="140"/>
      <c r="D427" s="140"/>
      <c r="E427" s="130"/>
      <c r="F427" s="130"/>
      <c r="G427" s="130"/>
      <c r="H427" s="132"/>
      <c r="I427" s="133"/>
      <c r="J427" s="133"/>
    </row>
    <row r="428" spans="3:10">
      <c r="C428" s="150"/>
      <c r="D428" s="296" t="s">
        <v>99</v>
      </c>
      <c r="E428" s="296"/>
      <c r="F428" s="296"/>
      <c r="G428" s="296"/>
      <c r="H428" s="296"/>
      <c r="I428" s="296"/>
      <c r="J428" s="296"/>
    </row>
    <row r="429" spans="3:10">
      <c r="C429" s="138"/>
      <c r="D429" s="293" t="s">
        <v>101</v>
      </c>
      <c r="E429" s="293"/>
      <c r="F429" s="293"/>
      <c r="G429" s="139" t="s">
        <v>19</v>
      </c>
      <c r="H429" s="126"/>
      <c r="I429" s="147"/>
      <c r="J429" s="127">
        <f>+J437+J438+J439+J440</f>
        <v>0</v>
      </c>
    </row>
    <row r="430" spans="3:10">
      <c r="C430" s="294"/>
      <c r="D430" s="294"/>
      <c r="E430" s="130" t="s">
        <v>284</v>
      </c>
      <c r="F430" s="130" t="s">
        <v>247</v>
      </c>
      <c r="G430" s="130" t="s">
        <v>53</v>
      </c>
      <c r="H430" s="132">
        <v>0.01</v>
      </c>
      <c r="I430" s="133"/>
      <c r="J430" s="133">
        <f t="shared" ref="J430:J435" si="46">+I430*H430</f>
        <v>0</v>
      </c>
    </row>
    <row r="431" spans="3:10">
      <c r="C431" s="294"/>
      <c r="D431" s="294"/>
      <c r="E431" s="130" t="s">
        <v>354</v>
      </c>
      <c r="F431" s="130" t="s">
        <v>218</v>
      </c>
      <c r="G431" s="130" t="s">
        <v>81</v>
      </c>
      <c r="H431" s="132">
        <v>13.480221908922784</v>
      </c>
      <c r="I431" s="133"/>
      <c r="J431" s="133">
        <f t="shared" si="46"/>
        <v>0</v>
      </c>
    </row>
    <row r="432" spans="3:10">
      <c r="C432" s="294"/>
      <c r="D432" s="294"/>
      <c r="E432" s="130" t="s">
        <v>355</v>
      </c>
      <c r="F432" s="130" t="s">
        <v>218</v>
      </c>
      <c r="G432" s="130" t="s">
        <v>81</v>
      </c>
      <c r="H432" s="132">
        <v>0.02</v>
      </c>
      <c r="I432" s="133"/>
      <c r="J432" s="133">
        <f t="shared" si="46"/>
        <v>0</v>
      </c>
    </row>
    <row r="433" spans="3:10">
      <c r="C433" s="294"/>
      <c r="D433" s="294"/>
      <c r="E433" s="130" t="s">
        <v>240</v>
      </c>
      <c r="F433" s="130" t="s">
        <v>218</v>
      </c>
      <c r="G433" s="130" t="s">
        <v>237</v>
      </c>
      <c r="H433" s="132">
        <v>0.02</v>
      </c>
      <c r="I433" s="133"/>
      <c r="J433" s="133">
        <f t="shared" si="46"/>
        <v>0</v>
      </c>
    </row>
    <row r="434" spans="3:10">
      <c r="C434" s="294"/>
      <c r="D434" s="294"/>
      <c r="E434" s="130" t="s">
        <v>248</v>
      </c>
      <c r="F434" s="130" t="s">
        <v>218</v>
      </c>
      <c r="G434" s="130" t="s">
        <v>249</v>
      </c>
      <c r="H434" s="132">
        <v>0.55000000000000004</v>
      </c>
      <c r="I434" s="133"/>
      <c r="J434" s="133">
        <f t="shared" si="46"/>
        <v>0</v>
      </c>
    </row>
    <row r="435" spans="3:10">
      <c r="C435" s="294"/>
      <c r="D435" s="294"/>
      <c r="E435" s="130" t="s">
        <v>227</v>
      </c>
      <c r="F435" s="130" t="s">
        <v>218</v>
      </c>
      <c r="G435" s="130" t="s">
        <v>123</v>
      </c>
      <c r="H435" s="132">
        <v>85</v>
      </c>
      <c r="I435" s="133"/>
      <c r="J435" s="133">
        <f t="shared" si="46"/>
        <v>0</v>
      </c>
    </row>
    <row r="436" spans="3:10">
      <c r="C436" s="294"/>
      <c r="D436" s="294"/>
      <c r="E436" s="130" t="s">
        <v>228</v>
      </c>
      <c r="F436" s="130" t="s">
        <v>218</v>
      </c>
      <c r="G436" s="130" t="s">
        <v>229</v>
      </c>
      <c r="H436" s="132">
        <v>5</v>
      </c>
      <c r="I436" s="133"/>
      <c r="J436" s="133">
        <f>+I436*H436%</f>
        <v>0</v>
      </c>
    </row>
    <row r="437" spans="3:10">
      <c r="C437" s="140"/>
      <c r="D437" s="140"/>
      <c r="E437" s="130"/>
      <c r="F437" s="130"/>
      <c r="G437" s="130"/>
      <c r="H437" s="136"/>
      <c r="I437" s="133"/>
      <c r="J437" s="133">
        <f>+SUM(J430:J436)</f>
        <v>0</v>
      </c>
    </row>
    <row r="438" spans="3:10">
      <c r="C438" s="140"/>
      <c r="D438" s="140"/>
      <c r="E438" s="130"/>
      <c r="F438" s="130"/>
      <c r="G438" s="130"/>
      <c r="H438" s="136" t="s">
        <v>230</v>
      </c>
      <c r="I438" s="148">
        <f t="shared" ref="I438:I440" si="47">I424</f>
        <v>0</v>
      </c>
      <c r="J438" s="133">
        <f>+J437*I438</f>
        <v>0</v>
      </c>
    </row>
    <row r="439" spans="3:10">
      <c r="C439" s="140"/>
      <c r="D439" s="140"/>
      <c r="E439" s="130"/>
      <c r="F439" s="130"/>
      <c r="G439" s="130"/>
      <c r="H439" s="136" t="s">
        <v>231</v>
      </c>
      <c r="I439" s="148">
        <f t="shared" si="47"/>
        <v>0</v>
      </c>
      <c r="J439" s="133">
        <f>+J437*I439</f>
        <v>0</v>
      </c>
    </row>
    <row r="440" spans="3:10">
      <c r="C440" s="140"/>
      <c r="D440" s="140"/>
      <c r="E440" s="130"/>
      <c r="F440" s="130"/>
      <c r="G440" s="130"/>
      <c r="H440" s="136" t="s">
        <v>232</v>
      </c>
      <c r="I440" s="148">
        <f t="shared" si="47"/>
        <v>0</v>
      </c>
      <c r="J440" s="133">
        <f>+J437*I440</f>
        <v>0</v>
      </c>
    </row>
    <row r="441" spans="3:10">
      <c r="C441" s="140"/>
      <c r="D441" s="140"/>
      <c r="E441" s="130"/>
      <c r="F441" s="130"/>
      <c r="G441" s="130"/>
      <c r="H441" s="132"/>
      <c r="I441" s="133"/>
      <c r="J441" s="133"/>
    </row>
    <row r="442" spans="3:10">
      <c r="C442" s="138"/>
      <c r="D442" s="293" t="s">
        <v>103</v>
      </c>
      <c r="E442" s="293"/>
      <c r="F442" s="293"/>
      <c r="G442" s="139" t="s">
        <v>19</v>
      </c>
      <c r="H442" s="126"/>
      <c r="I442" s="147"/>
      <c r="J442" s="127">
        <f>+J454+J455+J456+J457</f>
        <v>0</v>
      </c>
    </row>
    <row r="443" spans="3:10">
      <c r="C443" s="294"/>
      <c r="D443" s="294"/>
      <c r="E443" s="295" t="s">
        <v>274</v>
      </c>
      <c r="F443" s="130" t="s">
        <v>218</v>
      </c>
      <c r="G443" s="130" t="s">
        <v>81</v>
      </c>
      <c r="H443" s="132">
        <v>0.02</v>
      </c>
      <c r="I443" s="133"/>
      <c r="J443" s="133">
        <f t="shared" ref="J443:J452" si="48">+I443*H443</f>
        <v>0</v>
      </c>
    </row>
    <row r="444" spans="3:10">
      <c r="C444" s="126"/>
      <c r="D444" s="126"/>
      <c r="E444" s="295"/>
      <c r="F444" s="126"/>
      <c r="G444" s="126"/>
      <c r="H444" s="126"/>
      <c r="I444" s="141"/>
      <c r="J444" s="133">
        <f t="shared" si="48"/>
        <v>0</v>
      </c>
    </row>
    <row r="445" spans="3:10">
      <c r="C445" s="294"/>
      <c r="D445" s="294"/>
      <c r="E445" s="130" t="s">
        <v>356</v>
      </c>
      <c r="F445" s="130" t="s">
        <v>218</v>
      </c>
      <c r="G445" s="130" t="s">
        <v>81</v>
      </c>
      <c r="H445" s="132">
        <v>0.22</v>
      </c>
      <c r="I445" s="133"/>
      <c r="J445" s="133">
        <f t="shared" si="48"/>
        <v>0</v>
      </c>
    </row>
    <row r="446" spans="3:10">
      <c r="C446" s="294"/>
      <c r="D446" s="294"/>
      <c r="E446" s="130" t="s">
        <v>268</v>
      </c>
      <c r="F446" s="130" t="s">
        <v>218</v>
      </c>
      <c r="G446" s="130" t="s">
        <v>81</v>
      </c>
      <c r="H446" s="132">
        <v>0.16001081986442575</v>
      </c>
      <c r="I446" s="133"/>
      <c r="J446" s="133">
        <f t="shared" si="48"/>
        <v>0</v>
      </c>
    </row>
    <row r="447" spans="3:10">
      <c r="C447" s="294"/>
      <c r="D447" s="294"/>
      <c r="E447" s="130" t="s">
        <v>357</v>
      </c>
      <c r="F447" s="130" t="s">
        <v>218</v>
      </c>
      <c r="G447" s="130" t="s">
        <v>123</v>
      </c>
      <c r="H447" s="132">
        <v>0.24</v>
      </c>
      <c r="I447" s="133"/>
      <c r="J447" s="133">
        <f t="shared" si="48"/>
        <v>0</v>
      </c>
    </row>
    <row r="448" spans="3:10">
      <c r="C448" s="294"/>
      <c r="D448" s="294"/>
      <c r="E448" s="130" t="s">
        <v>223</v>
      </c>
      <c r="F448" s="130" t="s">
        <v>218</v>
      </c>
      <c r="G448" s="130" t="s">
        <v>224</v>
      </c>
      <c r="H448" s="132">
        <v>0.19</v>
      </c>
      <c r="I448" s="133"/>
      <c r="J448" s="133">
        <f t="shared" si="48"/>
        <v>0</v>
      </c>
    </row>
    <row r="449" spans="3:10">
      <c r="C449" s="294"/>
      <c r="D449" s="294"/>
      <c r="E449" s="130" t="s">
        <v>358</v>
      </c>
      <c r="F449" s="130" t="s">
        <v>218</v>
      </c>
      <c r="G449" s="130" t="s">
        <v>123</v>
      </c>
      <c r="H449" s="132">
        <v>8</v>
      </c>
      <c r="I449" s="133"/>
      <c r="J449" s="133">
        <f t="shared" si="48"/>
        <v>0</v>
      </c>
    </row>
    <row r="450" spans="3:10">
      <c r="C450" s="294"/>
      <c r="D450" s="294"/>
      <c r="E450" s="130" t="s">
        <v>359</v>
      </c>
      <c r="F450" s="130" t="s">
        <v>247</v>
      </c>
      <c r="G450" s="130" t="s">
        <v>53</v>
      </c>
      <c r="H450" s="132">
        <v>0.03</v>
      </c>
      <c r="I450" s="133"/>
      <c r="J450" s="133">
        <f t="shared" si="48"/>
        <v>0</v>
      </c>
    </row>
    <row r="451" spans="3:10">
      <c r="C451" s="294"/>
      <c r="D451" s="294"/>
      <c r="E451" s="130" t="s">
        <v>248</v>
      </c>
      <c r="F451" s="130" t="s">
        <v>247</v>
      </c>
      <c r="G451" s="130" t="s">
        <v>249</v>
      </c>
      <c r="H451" s="132">
        <v>2</v>
      </c>
      <c r="I451" s="133"/>
      <c r="J451" s="133">
        <f t="shared" si="48"/>
        <v>0</v>
      </c>
    </row>
    <row r="452" spans="3:10">
      <c r="C452" s="294"/>
      <c r="D452" s="294"/>
      <c r="E452" s="130" t="s">
        <v>360</v>
      </c>
      <c r="F452" s="130" t="s">
        <v>218</v>
      </c>
      <c r="G452" s="130" t="s">
        <v>53</v>
      </c>
      <c r="H452" s="132">
        <v>0.1</v>
      </c>
      <c r="I452" s="133"/>
      <c r="J452" s="133">
        <f t="shared" si="48"/>
        <v>0</v>
      </c>
    </row>
    <row r="453" spans="3:10">
      <c r="C453" s="294"/>
      <c r="D453" s="294"/>
      <c r="E453" s="130" t="s">
        <v>228</v>
      </c>
      <c r="F453" s="130" t="s">
        <v>218</v>
      </c>
      <c r="G453" s="130" t="s">
        <v>229</v>
      </c>
      <c r="H453" s="132">
        <v>2</v>
      </c>
      <c r="I453" s="133"/>
      <c r="J453" s="133">
        <f>+I453*H453%</f>
        <v>0</v>
      </c>
    </row>
    <row r="454" spans="3:10">
      <c r="C454" s="140"/>
      <c r="D454" s="140"/>
      <c r="E454" s="130"/>
      <c r="F454" s="130"/>
      <c r="G454" s="130"/>
      <c r="H454" s="136"/>
      <c r="I454" s="133"/>
      <c r="J454" s="133">
        <f>+SUM(J443:J453)</f>
        <v>0</v>
      </c>
    </row>
    <row r="455" spans="3:10">
      <c r="C455" s="140"/>
      <c r="D455" s="140"/>
      <c r="E455" s="130"/>
      <c r="F455" s="130"/>
      <c r="G455" s="130"/>
      <c r="H455" s="136" t="s">
        <v>230</v>
      </c>
      <c r="I455" s="148">
        <f t="shared" ref="I455:I457" si="49">I438</f>
        <v>0</v>
      </c>
      <c r="J455" s="133">
        <f>+J454*I455</f>
        <v>0</v>
      </c>
    </row>
    <row r="456" spans="3:10">
      <c r="C456" s="140"/>
      <c r="D456" s="140"/>
      <c r="E456" s="130"/>
      <c r="F456" s="130"/>
      <c r="G456" s="130"/>
      <c r="H456" s="136" t="s">
        <v>231</v>
      </c>
      <c r="I456" s="148">
        <f t="shared" si="49"/>
        <v>0</v>
      </c>
      <c r="J456" s="133">
        <f>+J454*I456</f>
        <v>0</v>
      </c>
    </row>
    <row r="457" spans="3:10">
      <c r="C457" s="140"/>
      <c r="D457" s="140"/>
      <c r="E457" s="130"/>
      <c r="F457" s="130"/>
      <c r="G457" s="130"/>
      <c r="H457" s="136" t="s">
        <v>232</v>
      </c>
      <c r="I457" s="148">
        <f t="shared" si="49"/>
        <v>0</v>
      </c>
      <c r="J457" s="133">
        <f>+J454*I457</f>
        <v>0</v>
      </c>
    </row>
    <row r="458" spans="3:10">
      <c r="C458" s="140"/>
      <c r="D458" s="140"/>
      <c r="E458" s="130"/>
      <c r="F458" s="130"/>
      <c r="G458" s="130"/>
      <c r="H458" s="132"/>
      <c r="I458" s="133"/>
      <c r="J458" s="133"/>
    </row>
    <row r="459" spans="3:10" ht="43.15" customHeight="1">
      <c r="C459" s="138" t="s">
        <v>104</v>
      </c>
      <c r="D459" s="293" t="s">
        <v>361</v>
      </c>
      <c r="E459" s="293"/>
      <c r="F459" s="293"/>
      <c r="G459" s="139" t="s">
        <v>19</v>
      </c>
      <c r="H459" s="126"/>
      <c r="I459" s="147"/>
      <c r="J459" s="127">
        <f>+J465+J466+J468+J467</f>
        <v>8351.7900000000009</v>
      </c>
    </row>
    <row r="460" spans="3:10">
      <c r="C460" s="294"/>
      <c r="D460" s="294"/>
      <c r="E460" s="130" t="s">
        <v>362</v>
      </c>
      <c r="F460" s="130" t="s">
        <v>218</v>
      </c>
      <c r="G460" s="130" t="s">
        <v>81</v>
      </c>
      <c r="H460" s="132">
        <v>0.02</v>
      </c>
      <c r="I460" s="133"/>
      <c r="J460" s="133">
        <f>+I460*H460</f>
        <v>0</v>
      </c>
    </row>
    <row r="461" spans="3:10">
      <c r="C461" s="294"/>
      <c r="D461" s="294"/>
      <c r="E461" s="130" t="s">
        <v>363</v>
      </c>
      <c r="F461" s="130" t="s">
        <v>218</v>
      </c>
      <c r="G461" s="130" t="s">
        <v>81</v>
      </c>
      <c r="H461" s="132">
        <v>42.500260161668962</v>
      </c>
      <c r="I461" s="133"/>
      <c r="J461" s="133">
        <f>+I461*H461</f>
        <v>0</v>
      </c>
    </row>
    <row r="462" spans="3:10">
      <c r="C462" s="126"/>
      <c r="D462" s="142">
        <v>40002</v>
      </c>
      <c r="E462" s="143" t="s">
        <v>236</v>
      </c>
      <c r="F462" s="130" t="s">
        <v>218</v>
      </c>
      <c r="G462" s="130" t="s">
        <v>237</v>
      </c>
      <c r="H462" s="132">
        <v>0.03</v>
      </c>
      <c r="I462" s="133"/>
      <c r="J462" s="133">
        <f>+I462*H462</f>
        <v>0</v>
      </c>
    </row>
    <row r="463" spans="3:10">
      <c r="C463" s="294"/>
      <c r="D463" s="294"/>
      <c r="E463" s="130" t="s">
        <v>227</v>
      </c>
      <c r="F463" s="130" t="s">
        <v>218</v>
      </c>
      <c r="G463" s="130" t="s">
        <v>123</v>
      </c>
      <c r="H463" s="132">
        <v>123.26</v>
      </c>
      <c r="I463" s="133"/>
      <c r="J463" s="133">
        <f>+I463*H463</f>
        <v>0</v>
      </c>
    </row>
    <row r="464" spans="3:10">
      <c r="C464" s="294"/>
      <c r="D464" s="294"/>
      <c r="E464" s="130" t="s">
        <v>364</v>
      </c>
      <c r="F464" s="130" t="s">
        <v>218</v>
      </c>
      <c r="G464" s="130" t="s">
        <v>53</v>
      </c>
      <c r="H464" s="132">
        <v>0.02</v>
      </c>
      <c r="I464" s="133"/>
      <c r="J464" s="133">
        <v>8351.7900000000009</v>
      </c>
    </row>
    <row r="465" spans="3:10">
      <c r="C465" s="140"/>
      <c r="D465" s="140"/>
      <c r="E465" s="130"/>
      <c r="F465" s="130"/>
      <c r="G465" s="130"/>
      <c r="H465" s="136"/>
      <c r="I465" s="133"/>
      <c r="J465" s="133">
        <f>+J460+J461+J462+J463+J464</f>
        <v>8351.7900000000009</v>
      </c>
    </row>
    <row r="466" spans="3:10">
      <c r="C466" s="140"/>
      <c r="D466" s="140"/>
      <c r="E466" s="130"/>
      <c r="F466" s="130"/>
      <c r="G466" s="130"/>
      <c r="H466" s="136" t="s">
        <v>230</v>
      </c>
      <c r="I466" s="148">
        <f t="shared" ref="I466:I468" si="50">I455</f>
        <v>0</v>
      </c>
      <c r="J466" s="133">
        <f>+J465*I466</f>
        <v>0</v>
      </c>
    </row>
    <row r="467" spans="3:10">
      <c r="C467" s="140"/>
      <c r="D467" s="140"/>
      <c r="E467" s="130"/>
      <c r="F467" s="130"/>
      <c r="G467" s="130"/>
      <c r="H467" s="136" t="s">
        <v>231</v>
      </c>
      <c r="I467" s="148">
        <f t="shared" si="50"/>
        <v>0</v>
      </c>
      <c r="J467" s="133">
        <f>+J465*I467</f>
        <v>0</v>
      </c>
    </row>
    <row r="468" spans="3:10">
      <c r="C468" s="140"/>
      <c r="D468" s="140"/>
      <c r="E468" s="130"/>
      <c r="F468" s="130"/>
      <c r="G468" s="130"/>
      <c r="H468" s="136" t="s">
        <v>232</v>
      </c>
      <c r="I468" s="148">
        <f t="shared" si="50"/>
        <v>0</v>
      </c>
      <c r="J468" s="133">
        <f>+J465*I468</f>
        <v>0</v>
      </c>
    </row>
    <row r="469" spans="3:10">
      <c r="C469" s="140"/>
      <c r="D469" s="140"/>
      <c r="E469" s="130"/>
      <c r="F469" s="130"/>
      <c r="G469" s="130"/>
      <c r="H469" s="132"/>
      <c r="I469" s="133"/>
      <c r="J469" s="133"/>
    </row>
    <row r="470" spans="3:10">
      <c r="C470" s="138" t="s">
        <v>106</v>
      </c>
      <c r="D470" s="293" t="s">
        <v>107</v>
      </c>
      <c r="E470" s="293"/>
      <c r="F470" s="293"/>
      <c r="G470" s="139" t="s">
        <v>26</v>
      </c>
      <c r="H470" s="126"/>
      <c r="I470" s="147"/>
      <c r="J470" s="127">
        <f>+J479+J480+J481+J482</f>
        <v>0</v>
      </c>
    </row>
    <row r="471" spans="3:10">
      <c r="C471" s="294"/>
      <c r="D471" s="294"/>
      <c r="E471" s="130" t="s">
        <v>268</v>
      </c>
      <c r="F471" s="130" t="s">
        <v>218</v>
      </c>
      <c r="G471" s="130" t="s">
        <v>81</v>
      </c>
      <c r="H471" s="132">
        <v>0.16</v>
      </c>
      <c r="I471" s="133"/>
      <c r="J471" s="133">
        <f t="shared" ref="J471:J477" si="51">+I471*H471</f>
        <v>0</v>
      </c>
    </row>
    <row r="472" spans="3:10">
      <c r="C472" s="140"/>
      <c r="D472" s="140"/>
      <c r="E472" s="130" t="s">
        <v>300</v>
      </c>
      <c r="F472" s="130" t="s">
        <v>218</v>
      </c>
      <c r="G472" s="130" t="s">
        <v>120</v>
      </c>
      <c r="H472" s="132">
        <v>1.0099887866510227</v>
      </c>
      <c r="I472" s="133"/>
      <c r="J472" s="133">
        <f t="shared" si="51"/>
        <v>0</v>
      </c>
    </row>
    <row r="473" spans="3:10">
      <c r="C473" s="294"/>
      <c r="D473" s="294"/>
      <c r="E473" s="130" t="s">
        <v>357</v>
      </c>
      <c r="F473" s="130" t="s">
        <v>218</v>
      </c>
      <c r="G473" s="130" t="s">
        <v>123</v>
      </c>
      <c r="H473" s="132">
        <v>0.24</v>
      </c>
      <c r="I473" s="133"/>
      <c r="J473" s="133">
        <f t="shared" si="51"/>
        <v>0</v>
      </c>
    </row>
    <row r="474" spans="3:10">
      <c r="C474" s="294"/>
      <c r="D474" s="294"/>
      <c r="E474" s="130" t="s">
        <v>223</v>
      </c>
      <c r="F474" s="130" t="s">
        <v>218</v>
      </c>
      <c r="G474" s="130" t="s">
        <v>224</v>
      </c>
      <c r="H474" s="132">
        <v>0.19</v>
      </c>
      <c r="I474" s="133"/>
      <c r="J474" s="133">
        <f t="shared" si="51"/>
        <v>0</v>
      </c>
    </row>
    <row r="475" spans="3:10">
      <c r="C475" s="294"/>
      <c r="D475" s="294"/>
      <c r="E475" s="130" t="s">
        <v>248</v>
      </c>
      <c r="F475" s="130" t="s">
        <v>247</v>
      </c>
      <c r="G475" s="130" t="s">
        <v>249</v>
      </c>
      <c r="H475" s="132">
        <v>2</v>
      </c>
      <c r="I475" s="133"/>
      <c r="J475" s="133">
        <f t="shared" si="51"/>
        <v>0</v>
      </c>
    </row>
    <row r="476" spans="3:10">
      <c r="C476" s="294"/>
      <c r="D476" s="294"/>
      <c r="E476" s="130" t="s">
        <v>227</v>
      </c>
      <c r="F476" s="130" t="s">
        <v>218</v>
      </c>
      <c r="G476" s="130" t="s">
        <v>123</v>
      </c>
      <c r="H476" s="132">
        <v>123.26</v>
      </c>
      <c r="I476" s="133"/>
      <c r="J476" s="133">
        <f t="shared" si="51"/>
        <v>0</v>
      </c>
    </row>
    <row r="477" spans="3:10">
      <c r="C477" s="294"/>
      <c r="D477" s="294"/>
      <c r="E477" s="130" t="s">
        <v>360</v>
      </c>
      <c r="F477" s="130" t="s">
        <v>218</v>
      </c>
      <c r="G477" s="130" t="s">
        <v>53</v>
      </c>
      <c r="H477" s="132">
        <v>0.1</v>
      </c>
      <c r="I477" s="133"/>
      <c r="J477" s="133">
        <f t="shared" si="51"/>
        <v>0</v>
      </c>
    </row>
    <row r="478" spans="3:10">
      <c r="C478" s="140"/>
      <c r="D478" s="140"/>
      <c r="E478" s="130" t="s">
        <v>228</v>
      </c>
      <c r="F478" s="160" t="s">
        <v>218</v>
      </c>
      <c r="G478" s="160" t="s">
        <v>229</v>
      </c>
      <c r="H478" s="161">
        <v>1</v>
      </c>
      <c r="I478" s="133">
        <f>+J475</f>
        <v>0</v>
      </c>
      <c r="J478" s="133">
        <f>+I478*0.01</f>
        <v>0</v>
      </c>
    </row>
    <row r="479" spans="3:10">
      <c r="C479" s="140"/>
      <c r="D479" s="140"/>
      <c r="E479" s="130"/>
      <c r="F479" s="160"/>
      <c r="G479" s="160"/>
      <c r="H479" s="136"/>
      <c r="I479" s="133"/>
      <c r="J479" s="133">
        <f>+SUM(J471:J478)</f>
        <v>0</v>
      </c>
    </row>
    <row r="480" spans="3:10">
      <c r="C480" s="140"/>
      <c r="D480" s="140"/>
      <c r="E480" s="130"/>
      <c r="F480" s="160"/>
      <c r="G480" s="160"/>
      <c r="H480" s="136" t="s">
        <v>230</v>
      </c>
      <c r="I480" s="148">
        <f t="shared" ref="I480:I482" si="52">I466</f>
        <v>0</v>
      </c>
      <c r="J480" s="133">
        <f>+J479*I480</f>
        <v>0</v>
      </c>
    </row>
    <row r="481" spans="3:10">
      <c r="C481" s="140"/>
      <c r="D481" s="140"/>
      <c r="E481" s="130"/>
      <c r="F481" s="160"/>
      <c r="G481" s="160"/>
      <c r="H481" s="136" t="s">
        <v>231</v>
      </c>
      <c r="I481" s="148">
        <f t="shared" si="52"/>
        <v>0</v>
      </c>
      <c r="J481" s="133">
        <f>+J479*I481</f>
        <v>0</v>
      </c>
    </row>
    <row r="482" spans="3:10">
      <c r="C482" s="140"/>
      <c r="D482" s="140"/>
      <c r="E482" s="130"/>
      <c r="F482" s="160"/>
      <c r="G482" s="160"/>
      <c r="H482" s="136" t="s">
        <v>232</v>
      </c>
      <c r="I482" s="148">
        <f t="shared" si="52"/>
        <v>0</v>
      </c>
      <c r="J482" s="133">
        <f>+J479*I482</f>
        <v>0</v>
      </c>
    </row>
    <row r="483" spans="3:10">
      <c r="C483" s="140"/>
      <c r="D483" s="140"/>
      <c r="E483" s="130"/>
      <c r="F483" s="160"/>
      <c r="G483" s="160"/>
      <c r="H483" s="161"/>
      <c r="I483" s="133"/>
      <c r="J483" s="133"/>
    </row>
    <row r="484" spans="3:10">
      <c r="C484" s="150"/>
      <c r="D484" s="296" t="s">
        <v>365</v>
      </c>
      <c r="E484" s="296"/>
      <c r="F484" s="296"/>
      <c r="G484" s="296"/>
      <c r="H484" s="296"/>
      <c r="I484" s="296"/>
      <c r="J484" s="296"/>
    </row>
    <row r="485" spans="3:10" ht="50.45" customHeight="1">
      <c r="C485" s="138"/>
      <c r="D485" s="293" t="s">
        <v>111</v>
      </c>
      <c r="E485" s="293"/>
      <c r="F485" s="293"/>
      <c r="G485" s="139" t="s">
        <v>26</v>
      </c>
      <c r="H485" s="126"/>
      <c r="I485" s="162"/>
      <c r="J485" s="127">
        <f>+J497+J498+J499+J500</f>
        <v>0</v>
      </c>
    </row>
    <row r="486" spans="3:10">
      <c r="C486" s="142"/>
      <c r="D486" s="134">
        <v>12108</v>
      </c>
      <c r="E486" s="143" t="s">
        <v>366</v>
      </c>
      <c r="F486" s="160" t="s">
        <v>218</v>
      </c>
      <c r="G486" s="160" t="s">
        <v>341</v>
      </c>
      <c r="H486" s="161">
        <v>0.12</v>
      </c>
      <c r="I486" s="161"/>
      <c r="J486" s="161">
        <f t="shared" ref="J486:J495" si="53">+H486*I486</f>
        <v>0</v>
      </c>
    </row>
    <row r="487" spans="3:10">
      <c r="C487" s="142"/>
      <c r="D487" s="134">
        <v>16993</v>
      </c>
      <c r="E487" s="143" t="s">
        <v>367</v>
      </c>
      <c r="F487" s="160" t="s">
        <v>218</v>
      </c>
      <c r="G487" s="160" t="s">
        <v>81</v>
      </c>
      <c r="H487" s="161">
        <v>1</v>
      </c>
      <c r="I487" s="161"/>
      <c r="J487" s="161">
        <f t="shared" si="53"/>
        <v>0</v>
      </c>
    </row>
    <row r="488" spans="3:10">
      <c r="C488" s="142"/>
      <c r="D488" s="134">
        <v>17944</v>
      </c>
      <c r="E488" s="143" t="s">
        <v>368</v>
      </c>
      <c r="F488" s="160" t="s">
        <v>218</v>
      </c>
      <c r="G488" s="160" t="s">
        <v>226</v>
      </c>
      <c r="H488" s="161">
        <v>0.29997557464791152</v>
      </c>
      <c r="I488" s="161"/>
      <c r="J488" s="161">
        <f t="shared" si="53"/>
        <v>0</v>
      </c>
    </row>
    <row r="489" spans="3:10">
      <c r="C489" s="142"/>
      <c r="D489" s="134">
        <v>2533</v>
      </c>
      <c r="E489" s="143" t="s">
        <v>369</v>
      </c>
      <c r="F489" s="160" t="s">
        <v>218</v>
      </c>
      <c r="G489" s="160" t="s">
        <v>341</v>
      </c>
      <c r="H489" s="161">
        <v>0.1</v>
      </c>
      <c r="I489" s="161"/>
      <c r="J489" s="161">
        <f t="shared" si="53"/>
        <v>0</v>
      </c>
    </row>
    <row r="490" spans="3:10">
      <c r="C490" s="142"/>
      <c r="D490" s="134">
        <v>2946</v>
      </c>
      <c r="E490" s="143" t="s">
        <v>370</v>
      </c>
      <c r="F490" s="160" t="s">
        <v>218</v>
      </c>
      <c r="G490" s="160" t="s">
        <v>123</v>
      </c>
      <c r="H490" s="161">
        <v>0.3</v>
      </c>
      <c r="I490" s="161"/>
      <c r="J490" s="161">
        <f t="shared" si="53"/>
        <v>0</v>
      </c>
    </row>
    <row r="491" spans="3:10" ht="31.5">
      <c r="C491" s="142"/>
      <c r="D491" s="134">
        <v>30007</v>
      </c>
      <c r="E491" s="143" t="s">
        <v>371</v>
      </c>
      <c r="F491" s="160" t="s">
        <v>218</v>
      </c>
      <c r="G491" s="160" t="s">
        <v>26</v>
      </c>
      <c r="H491" s="161">
        <v>1</v>
      </c>
      <c r="I491" s="161"/>
      <c r="J491" s="161">
        <f t="shared" si="53"/>
        <v>0</v>
      </c>
    </row>
    <row r="492" spans="3:10">
      <c r="C492" s="142"/>
      <c r="D492" s="134">
        <v>3837</v>
      </c>
      <c r="E492" s="143" t="s">
        <v>344</v>
      </c>
      <c r="F492" s="160" t="s">
        <v>218</v>
      </c>
      <c r="G492" s="160" t="s">
        <v>341</v>
      </c>
      <c r="H492" s="161">
        <v>0.3</v>
      </c>
      <c r="I492" s="161"/>
      <c r="J492" s="161">
        <f t="shared" si="53"/>
        <v>0</v>
      </c>
    </row>
    <row r="493" spans="3:10">
      <c r="C493" s="142"/>
      <c r="D493" s="134">
        <v>40002</v>
      </c>
      <c r="E493" s="143" t="s">
        <v>236</v>
      </c>
      <c r="F493" s="160" t="s">
        <v>218</v>
      </c>
      <c r="G493" s="160" t="s">
        <v>237</v>
      </c>
      <c r="H493" s="161">
        <v>0.12</v>
      </c>
      <c r="I493" s="161"/>
      <c r="J493" s="161">
        <f t="shared" si="53"/>
        <v>0</v>
      </c>
    </row>
    <row r="494" spans="3:10">
      <c r="C494" s="142"/>
      <c r="D494" s="134">
        <v>50033</v>
      </c>
      <c r="E494" s="143" t="s">
        <v>372</v>
      </c>
      <c r="F494" s="160" t="s">
        <v>218</v>
      </c>
      <c r="G494" s="160" t="s">
        <v>226</v>
      </c>
      <c r="H494" s="161">
        <v>0.3</v>
      </c>
      <c r="I494" s="161"/>
      <c r="J494" s="161">
        <f t="shared" si="53"/>
        <v>0</v>
      </c>
    </row>
    <row r="495" spans="3:10">
      <c r="C495" s="142"/>
      <c r="D495" s="134">
        <v>60001</v>
      </c>
      <c r="E495" s="143" t="s">
        <v>306</v>
      </c>
      <c r="F495" s="160" t="s">
        <v>218</v>
      </c>
      <c r="G495" s="160" t="s">
        <v>123</v>
      </c>
      <c r="H495" s="161">
        <v>13.28</v>
      </c>
      <c r="I495" s="163"/>
      <c r="J495" s="163">
        <f t="shared" si="53"/>
        <v>0</v>
      </c>
    </row>
    <row r="496" spans="3:10">
      <c r="C496" s="142"/>
      <c r="D496" s="134" t="s">
        <v>373</v>
      </c>
      <c r="E496" s="143" t="s">
        <v>228</v>
      </c>
      <c r="F496" s="160" t="s">
        <v>218</v>
      </c>
      <c r="G496" s="160" t="s">
        <v>229</v>
      </c>
      <c r="H496" s="161">
        <v>1</v>
      </c>
      <c r="I496" s="161"/>
      <c r="J496" s="161">
        <f>+I496*1%</f>
        <v>0</v>
      </c>
    </row>
    <row r="497" spans="3:10">
      <c r="C497" s="142"/>
      <c r="D497" s="134"/>
      <c r="E497" s="143"/>
      <c r="F497" s="160"/>
      <c r="G497" s="160"/>
      <c r="H497" s="136"/>
      <c r="I497" s="161"/>
      <c r="J497" s="161">
        <f>+SUM(J486:J496)</f>
        <v>0</v>
      </c>
    </row>
    <row r="498" spans="3:10">
      <c r="C498" s="142"/>
      <c r="D498" s="134"/>
      <c r="E498" s="143"/>
      <c r="F498" s="160"/>
      <c r="G498" s="160"/>
      <c r="H498" s="136" t="s">
        <v>230</v>
      </c>
      <c r="I498" s="164">
        <f t="shared" ref="I498:I500" si="54">I480</f>
        <v>0</v>
      </c>
      <c r="J498" s="161">
        <f>+J497*I498</f>
        <v>0</v>
      </c>
    </row>
    <row r="499" spans="3:10">
      <c r="C499" s="142"/>
      <c r="D499" s="134"/>
      <c r="E499" s="143"/>
      <c r="F499" s="160"/>
      <c r="G499" s="160"/>
      <c r="H499" s="136" t="s">
        <v>231</v>
      </c>
      <c r="I499" s="164">
        <f t="shared" si="54"/>
        <v>0</v>
      </c>
      <c r="J499" s="161">
        <f>+J497*I499</f>
        <v>0</v>
      </c>
    </row>
    <row r="500" spans="3:10">
      <c r="C500" s="142"/>
      <c r="D500" s="134"/>
      <c r="E500" s="143"/>
      <c r="F500" s="160"/>
      <c r="G500" s="160"/>
      <c r="H500" s="136" t="s">
        <v>232</v>
      </c>
      <c r="I500" s="164">
        <f t="shared" si="54"/>
        <v>0</v>
      </c>
      <c r="J500" s="161">
        <f>+J497*I500</f>
        <v>0</v>
      </c>
    </row>
    <row r="501" spans="3:10">
      <c r="C501" s="142"/>
      <c r="D501" s="134"/>
      <c r="E501" s="143"/>
      <c r="F501" s="160"/>
      <c r="G501" s="160"/>
      <c r="H501" s="161"/>
      <c r="I501" s="161"/>
      <c r="J501" s="161"/>
    </row>
    <row r="502" spans="3:10" ht="32.450000000000003" customHeight="1">
      <c r="C502" s="138"/>
      <c r="D502" s="293" t="s">
        <v>113</v>
      </c>
      <c r="E502" s="293"/>
      <c r="F502" s="293"/>
      <c r="G502" s="139" t="s">
        <v>26</v>
      </c>
      <c r="H502" s="151"/>
      <c r="I502" s="162"/>
      <c r="J502" s="127">
        <f>+J509+J510+J511+J512</f>
        <v>0</v>
      </c>
    </row>
    <row r="503" spans="3:10">
      <c r="C503" s="142"/>
      <c r="D503" s="134">
        <v>1764</v>
      </c>
      <c r="E503" s="143" t="s">
        <v>374</v>
      </c>
      <c r="F503" s="160" t="s">
        <v>218</v>
      </c>
      <c r="G503" s="160" t="s">
        <v>81</v>
      </c>
      <c r="H503" s="161">
        <v>2.9996256374428287</v>
      </c>
      <c r="I503" s="161"/>
      <c r="J503" s="161">
        <f>+H503*I503</f>
        <v>0</v>
      </c>
    </row>
    <row r="504" spans="3:10">
      <c r="C504" s="142"/>
      <c r="D504" s="134">
        <v>40002</v>
      </c>
      <c r="E504" s="143" t="s">
        <v>236</v>
      </c>
      <c r="F504" s="160" t="s">
        <v>218</v>
      </c>
      <c r="G504" s="160" t="s">
        <v>237</v>
      </c>
      <c r="H504" s="161">
        <v>0.1</v>
      </c>
      <c r="I504" s="161"/>
      <c r="J504" s="161">
        <f>+H504*I504</f>
        <v>0</v>
      </c>
    </row>
    <row r="505" spans="3:10">
      <c r="C505" s="142"/>
      <c r="D505" s="134">
        <v>50033</v>
      </c>
      <c r="E505" s="143" t="s">
        <v>372</v>
      </c>
      <c r="F505" s="160" t="s">
        <v>218</v>
      </c>
      <c r="G505" s="160" t="s">
        <v>226</v>
      </c>
      <c r="H505" s="161">
        <v>0.06</v>
      </c>
      <c r="I505" s="161"/>
      <c r="J505" s="161">
        <f>+H505*I505</f>
        <v>0</v>
      </c>
    </row>
    <row r="506" spans="3:10">
      <c r="C506" s="142"/>
      <c r="D506" s="134">
        <v>60001</v>
      </c>
      <c r="E506" s="143" t="s">
        <v>306</v>
      </c>
      <c r="F506" s="160" t="s">
        <v>218</v>
      </c>
      <c r="G506" s="160" t="s">
        <v>123</v>
      </c>
      <c r="H506" s="161">
        <v>0.01</v>
      </c>
      <c r="I506" s="163"/>
      <c r="J506" s="163">
        <f>+H506*I506</f>
        <v>0</v>
      </c>
    </row>
    <row r="507" spans="3:10">
      <c r="C507" s="142"/>
      <c r="D507" s="134">
        <v>7682</v>
      </c>
      <c r="E507" s="143" t="s">
        <v>375</v>
      </c>
      <c r="F507" s="160" t="s">
        <v>218</v>
      </c>
      <c r="G507" s="160" t="s">
        <v>312</v>
      </c>
      <c r="H507" s="161">
        <v>0.02</v>
      </c>
      <c r="I507" s="161"/>
      <c r="J507" s="161">
        <f>+H507*I507</f>
        <v>0</v>
      </c>
    </row>
    <row r="508" spans="3:10">
      <c r="C508" s="142"/>
      <c r="D508" s="134" t="s">
        <v>373</v>
      </c>
      <c r="E508" s="143" t="s">
        <v>228</v>
      </c>
      <c r="F508" s="160" t="s">
        <v>218</v>
      </c>
      <c r="G508" s="160" t="s">
        <v>229</v>
      </c>
      <c r="H508" s="161">
        <v>5</v>
      </c>
      <c r="I508" s="161"/>
      <c r="J508" s="161">
        <f>+I508*5%</f>
        <v>0</v>
      </c>
    </row>
    <row r="509" spans="3:10">
      <c r="C509" s="142"/>
      <c r="D509" s="134"/>
      <c r="E509" s="143"/>
      <c r="F509" s="160"/>
      <c r="G509" s="160"/>
      <c r="H509" s="136"/>
      <c r="I509" s="161"/>
      <c r="J509" s="161">
        <f>+SUM(J503:J508)</f>
        <v>0</v>
      </c>
    </row>
    <row r="510" spans="3:10">
      <c r="C510" s="142"/>
      <c r="D510" s="134"/>
      <c r="E510" s="143"/>
      <c r="F510" s="160"/>
      <c r="G510" s="160"/>
      <c r="H510" s="136" t="s">
        <v>230</v>
      </c>
      <c r="I510" s="164">
        <f t="shared" ref="I510:I512" si="55">I498</f>
        <v>0</v>
      </c>
      <c r="J510" s="161">
        <f>+J509*I510</f>
        <v>0</v>
      </c>
    </row>
    <row r="511" spans="3:10">
      <c r="C511" s="142"/>
      <c r="D511" s="134"/>
      <c r="E511" s="143"/>
      <c r="F511" s="160"/>
      <c r="G511" s="160"/>
      <c r="H511" s="136" t="s">
        <v>231</v>
      </c>
      <c r="I511" s="164">
        <f t="shared" si="55"/>
        <v>0</v>
      </c>
      <c r="J511" s="161">
        <f>+J509*I511</f>
        <v>0</v>
      </c>
    </row>
    <row r="512" spans="3:10">
      <c r="C512" s="142"/>
      <c r="D512" s="134"/>
      <c r="E512" s="143"/>
      <c r="F512" s="160"/>
      <c r="G512" s="160"/>
      <c r="H512" s="136" t="s">
        <v>232</v>
      </c>
      <c r="I512" s="164">
        <f t="shared" si="55"/>
        <v>0</v>
      </c>
      <c r="J512" s="161">
        <f>+J509*I512</f>
        <v>0</v>
      </c>
    </row>
    <row r="513" spans="3:10">
      <c r="C513" s="142"/>
      <c r="D513" s="134"/>
      <c r="E513" s="143"/>
      <c r="F513" s="160"/>
      <c r="G513" s="160"/>
      <c r="H513" s="161"/>
      <c r="I513" s="161"/>
      <c r="J513" s="161"/>
    </row>
    <row r="514" spans="3:10" ht="39" customHeight="1">
      <c r="C514" s="138"/>
      <c r="D514" s="293" t="s">
        <v>115</v>
      </c>
      <c r="E514" s="293"/>
      <c r="F514" s="293"/>
      <c r="G514" s="139" t="s">
        <v>26</v>
      </c>
      <c r="H514" s="162"/>
      <c r="I514" s="162"/>
      <c r="J514" s="127">
        <f>+J527+J528+J529+J530</f>
        <v>0</v>
      </c>
    </row>
    <row r="515" spans="3:10">
      <c r="C515" s="142"/>
      <c r="D515" s="134">
        <v>12108</v>
      </c>
      <c r="E515" s="143" t="s">
        <v>366</v>
      </c>
      <c r="F515" s="160" t="s">
        <v>218</v>
      </c>
      <c r="G515" s="160" t="s">
        <v>341</v>
      </c>
      <c r="H515" s="161">
        <v>0.11999584777663259</v>
      </c>
      <c r="I515" s="161"/>
      <c r="J515" s="161">
        <f t="shared" ref="J515:J525" si="56">+H515*I515</f>
        <v>0</v>
      </c>
    </row>
    <row r="516" spans="3:10">
      <c r="C516" s="142"/>
      <c r="D516" s="134">
        <v>13223</v>
      </c>
      <c r="E516" s="143" t="s">
        <v>376</v>
      </c>
      <c r="F516" s="160" t="s">
        <v>218</v>
      </c>
      <c r="G516" s="160" t="s">
        <v>81</v>
      </c>
      <c r="H516" s="161">
        <v>1</v>
      </c>
      <c r="I516" s="161"/>
      <c r="J516" s="161">
        <f t="shared" si="56"/>
        <v>0</v>
      </c>
    </row>
    <row r="517" spans="3:10">
      <c r="C517" s="142"/>
      <c r="D517" s="134">
        <v>1764</v>
      </c>
      <c r="E517" s="143" t="s">
        <v>374</v>
      </c>
      <c r="F517" s="160" t="s">
        <v>218</v>
      </c>
      <c r="G517" s="160" t="s">
        <v>81</v>
      </c>
      <c r="H517" s="161">
        <v>8</v>
      </c>
      <c r="I517" s="161"/>
      <c r="J517" s="161">
        <f t="shared" si="56"/>
        <v>0</v>
      </c>
    </row>
    <row r="518" spans="3:10">
      <c r="C518" s="142"/>
      <c r="D518" s="134">
        <v>2533</v>
      </c>
      <c r="E518" s="143" t="s">
        <v>369</v>
      </c>
      <c r="F518" s="160" t="s">
        <v>218</v>
      </c>
      <c r="G518" s="160" t="s">
        <v>341</v>
      </c>
      <c r="H518" s="161">
        <v>0.05</v>
      </c>
      <c r="I518" s="161"/>
      <c r="J518" s="161">
        <f t="shared" si="56"/>
        <v>0</v>
      </c>
    </row>
    <row r="519" spans="3:10">
      <c r="C519" s="142"/>
      <c r="D519" s="134">
        <v>2946</v>
      </c>
      <c r="E519" s="143" t="s">
        <v>370</v>
      </c>
      <c r="F519" s="160" t="s">
        <v>218</v>
      </c>
      <c r="G519" s="160" t="s">
        <v>123</v>
      </c>
      <c r="H519" s="161">
        <v>0.2</v>
      </c>
      <c r="I519" s="161"/>
      <c r="J519" s="161">
        <f t="shared" si="56"/>
        <v>0</v>
      </c>
    </row>
    <row r="520" spans="3:10" ht="52.5">
      <c r="C520" s="142"/>
      <c r="D520" s="134">
        <v>300018</v>
      </c>
      <c r="E520" s="143" t="s">
        <v>377</v>
      </c>
      <c r="F520" s="160" t="s">
        <v>218</v>
      </c>
      <c r="G520" s="160" t="s">
        <v>26</v>
      </c>
      <c r="H520" s="161">
        <v>1</v>
      </c>
      <c r="I520" s="161"/>
      <c r="J520" s="161">
        <f t="shared" si="56"/>
        <v>0</v>
      </c>
    </row>
    <row r="521" spans="3:10">
      <c r="C521" s="142"/>
      <c r="D521" s="134">
        <v>30327</v>
      </c>
      <c r="E521" s="143" t="s">
        <v>378</v>
      </c>
      <c r="F521" s="160" t="s">
        <v>218</v>
      </c>
      <c r="G521" s="160" t="s">
        <v>341</v>
      </c>
      <c r="H521" s="161">
        <v>0.12</v>
      </c>
      <c r="I521" s="161"/>
      <c r="J521" s="161">
        <f t="shared" si="56"/>
        <v>0</v>
      </c>
    </row>
    <row r="522" spans="3:10">
      <c r="C522" s="142"/>
      <c r="D522" s="134">
        <v>40000</v>
      </c>
      <c r="E522" s="143" t="s">
        <v>345</v>
      </c>
      <c r="F522" s="160" t="s">
        <v>218</v>
      </c>
      <c r="G522" s="160" t="s">
        <v>237</v>
      </c>
      <c r="H522" s="161">
        <v>0.02</v>
      </c>
      <c r="I522" s="161"/>
      <c r="J522" s="161">
        <f t="shared" si="56"/>
        <v>0</v>
      </c>
    </row>
    <row r="523" spans="3:10">
      <c r="C523" s="126"/>
      <c r="D523" s="134">
        <v>40002</v>
      </c>
      <c r="E523" s="143" t="s">
        <v>236</v>
      </c>
      <c r="F523" s="160" t="s">
        <v>218</v>
      </c>
      <c r="G523" s="160" t="s">
        <v>237</v>
      </c>
      <c r="H523" s="161">
        <v>0.01</v>
      </c>
      <c r="I523" s="161"/>
      <c r="J523" s="161">
        <f t="shared" si="56"/>
        <v>0</v>
      </c>
    </row>
    <row r="524" spans="3:10">
      <c r="C524" s="142"/>
      <c r="D524" s="134">
        <v>50011</v>
      </c>
      <c r="E524" s="130" t="s">
        <v>225</v>
      </c>
      <c r="F524" s="160" t="s">
        <v>218</v>
      </c>
      <c r="G524" s="160" t="s">
        <v>226</v>
      </c>
      <c r="H524" s="161">
        <v>0.3</v>
      </c>
      <c r="I524" s="133"/>
      <c r="J524" s="161">
        <f t="shared" si="56"/>
        <v>0</v>
      </c>
    </row>
    <row r="525" spans="3:10">
      <c r="C525" s="142"/>
      <c r="D525" s="134">
        <v>60001</v>
      </c>
      <c r="E525" s="143" t="s">
        <v>306</v>
      </c>
      <c r="F525" s="160" t="s">
        <v>218</v>
      </c>
      <c r="G525" s="160" t="s">
        <v>123</v>
      </c>
      <c r="H525" s="161">
        <v>8.1</v>
      </c>
      <c r="I525" s="163"/>
      <c r="J525" s="163">
        <f t="shared" si="56"/>
        <v>0</v>
      </c>
    </row>
    <row r="526" spans="3:10">
      <c r="C526" s="142"/>
      <c r="D526" s="134" t="s">
        <v>373</v>
      </c>
      <c r="E526" s="143" t="s">
        <v>228</v>
      </c>
      <c r="F526" s="160" t="s">
        <v>218</v>
      </c>
      <c r="G526" s="160" t="s">
        <v>229</v>
      </c>
      <c r="H526" s="161">
        <v>5</v>
      </c>
      <c r="I526" s="161"/>
      <c r="J526" s="161">
        <f>+I526*5%</f>
        <v>0</v>
      </c>
    </row>
    <row r="527" spans="3:10">
      <c r="C527" s="142"/>
      <c r="D527" s="134"/>
      <c r="E527" s="143"/>
      <c r="F527" s="160"/>
      <c r="G527" s="160"/>
      <c r="H527" s="136"/>
      <c r="I527" s="161"/>
      <c r="J527" s="161">
        <f>+SUM(J515:J526)</f>
        <v>0</v>
      </c>
    </row>
    <row r="528" spans="3:10">
      <c r="C528" s="142"/>
      <c r="D528" s="134"/>
      <c r="E528" s="143"/>
      <c r="F528" s="160"/>
      <c r="G528" s="160"/>
      <c r="H528" s="136" t="s">
        <v>230</v>
      </c>
      <c r="I528" s="164">
        <f t="shared" ref="I528:I530" si="57">I510</f>
        <v>0</v>
      </c>
      <c r="J528" s="161">
        <f>+J527*I528</f>
        <v>0</v>
      </c>
    </row>
    <row r="529" spans="3:10">
      <c r="C529" s="142"/>
      <c r="D529" s="134"/>
      <c r="E529" s="143"/>
      <c r="F529" s="160"/>
      <c r="G529" s="160"/>
      <c r="H529" s="136" t="s">
        <v>231</v>
      </c>
      <c r="I529" s="164">
        <f t="shared" si="57"/>
        <v>0</v>
      </c>
      <c r="J529" s="161">
        <f>+J527*I529</f>
        <v>0</v>
      </c>
    </row>
    <row r="530" spans="3:10">
      <c r="C530" s="142"/>
      <c r="D530" s="134"/>
      <c r="E530" s="143"/>
      <c r="F530" s="160"/>
      <c r="G530" s="160"/>
      <c r="H530" s="136" t="s">
        <v>232</v>
      </c>
      <c r="I530" s="164">
        <f t="shared" si="57"/>
        <v>0</v>
      </c>
      <c r="J530" s="161">
        <f>+J527*I530</f>
        <v>0</v>
      </c>
    </row>
    <row r="531" spans="3:10">
      <c r="C531" s="142"/>
      <c r="D531" s="134"/>
      <c r="E531" s="143"/>
      <c r="F531" s="160"/>
      <c r="G531" s="160"/>
      <c r="H531" s="161"/>
      <c r="I531" s="161"/>
      <c r="J531" s="161"/>
    </row>
    <row r="532" spans="3:10" ht="33" customHeight="1">
      <c r="C532" s="138"/>
      <c r="D532" s="293" t="s">
        <v>117</v>
      </c>
      <c r="E532" s="293"/>
      <c r="F532" s="293"/>
      <c r="G532" s="139" t="s">
        <v>72</v>
      </c>
      <c r="H532" s="126"/>
      <c r="I532" s="147"/>
      <c r="J532" s="127">
        <f>+J542+J543+J544+J545</f>
        <v>0</v>
      </c>
    </row>
    <row r="533" spans="3:10">
      <c r="C533" s="142"/>
      <c r="D533" s="134">
        <v>12108</v>
      </c>
      <c r="E533" s="143" t="s">
        <v>366</v>
      </c>
      <c r="F533" s="160" t="s">
        <v>218</v>
      </c>
      <c r="G533" s="160" t="s">
        <v>341</v>
      </c>
      <c r="H533" s="161">
        <v>0.12</v>
      </c>
      <c r="I533" s="161"/>
      <c r="J533" s="161">
        <f t="shared" ref="J533:J539" si="58">+H533*I533</f>
        <v>0</v>
      </c>
    </row>
    <row r="534" spans="3:10">
      <c r="C534" s="142"/>
      <c r="D534" s="134">
        <v>13223</v>
      </c>
      <c r="E534" s="143" t="s">
        <v>376</v>
      </c>
      <c r="F534" s="160" t="s">
        <v>218</v>
      </c>
      <c r="G534" s="160" t="s">
        <v>81</v>
      </c>
      <c r="H534" s="161">
        <v>1</v>
      </c>
      <c r="I534" s="161"/>
      <c r="J534" s="161">
        <f t="shared" si="58"/>
        <v>0</v>
      </c>
    </row>
    <row r="535" spans="3:10">
      <c r="C535" s="142"/>
      <c r="D535" s="134">
        <v>1764</v>
      </c>
      <c r="E535" s="143" t="s">
        <v>374</v>
      </c>
      <c r="F535" s="160" t="s">
        <v>218</v>
      </c>
      <c r="G535" s="160" t="s">
        <v>81</v>
      </c>
      <c r="H535" s="161">
        <v>6</v>
      </c>
      <c r="I535" s="161"/>
      <c r="J535" s="161">
        <f t="shared" si="58"/>
        <v>0</v>
      </c>
    </row>
    <row r="536" spans="3:10">
      <c r="C536" s="142"/>
      <c r="D536" s="134">
        <v>2533</v>
      </c>
      <c r="E536" s="143" t="s">
        <v>369</v>
      </c>
      <c r="F536" s="160" t="s">
        <v>218</v>
      </c>
      <c r="G536" s="160" t="s">
        <v>341</v>
      </c>
      <c r="H536" s="161">
        <v>4.9996945940086968E-2</v>
      </c>
      <c r="I536" s="161"/>
      <c r="J536" s="161">
        <f t="shared" si="58"/>
        <v>0</v>
      </c>
    </row>
    <row r="537" spans="3:10">
      <c r="C537" s="142"/>
      <c r="D537" s="134">
        <v>2946</v>
      </c>
      <c r="E537" s="143" t="s">
        <v>370</v>
      </c>
      <c r="F537" s="160" t="s">
        <v>218</v>
      </c>
      <c r="G537" s="160" t="s">
        <v>123</v>
      </c>
      <c r="H537" s="161">
        <v>0.2</v>
      </c>
      <c r="I537" s="161"/>
      <c r="J537" s="161">
        <f t="shared" si="58"/>
        <v>0</v>
      </c>
    </row>
    <row r="538" spans="3:10" ht="21">
      <c r="C538" s="142"/>
      <c r="D538" s="134">
        <v>300019</v>
      </c>
      <c r="E538" s="143" t="s">
        <v>379</v>
      </c>
      <c r="F538" s="160" t="s">
        <v>218</v>
      </c>
      <c r="G538" s="160" t="s">
        <v>19</v>
      </c>
      <c r="H538" s="161">
        <v>1</v>
      </c>
      <c r="I538" s="161"/>
      <c r="J538" s="161">
        <f t="shared" si="58"/>
        <v>0</v>
      </c>
    </row>
    <row r="539" spans="3:10">
      <c r="C539" s="126"/>
      <c r="D539" s="134">
        <v>30327</v>
      </c>
      <c r="E539" s="143" t="s">
        <v>378</v>
      </c>
      <c r="F539" s="160" t="s">
        <v>218</v>
      </c>
      <c r="G539" s="160" t="s">
        <v>341</v>
      </c>
      <c r="H539" s="161">
        <v>0.12</v>
      </c>
      <c r="I539" s="161"/>
      <c r="J539" s="161">
        <f t="shared" si="58"/>
        <v>0</v>
      </c>
    </row>
    <row r="540" spans="3:10">
      <c r="C540" s="142"/>
      <c r="D540" s="134" t="s">
        <v>373</v>
      </c>
      <c r="E540" s="143" t="s">
        <v>228</v>
      </c>
      <c r="F540" s="160" t="s">
        <v>218</v>
      </c>
      <c r="G540" s="160" t="s">
        <v>229</v>
      </c>
      <c r="H540" s="161">
        <v>5</v>
      </c>
      <c r="I540" s="161"/>
      <c r="J540" s="161">
        <f>+I540*5%</f>
        <v>0</v>
      </c>
    </row>
    <row r="541" spans="3:10">
      <c r="C541" s="142"/>
      <c r="D541" s="134">
        <v>50011</v>
      </c>
      <c r="E541" s="130" t="s">
        <v>225</v>
      </c>
      <c r="F541" s="160" t="s">
        <v>218</v>
      </c>
      <c r="G541" s="160" t="s">
        <v>226</v>
      </c>
      <c r="H541" s="161">
        <v>0.3</v>
      </c>
      <c r="I541" s="133"/>
      <c r="J541" s="161">
        <f>+H541*I541</f>
        <v>0</v>
      </c>
    </row>
    <row r="542" spans="3:10">
      <c r="C542" s="142"/>
      <c r="D542" s="134"/>
      <c r="E542" s="130"/>
      <c r="F542" s="160"/>
      <c r="G542" s="160"/>
      <c r="H542" s="136"/>
      <c r="I542" s="133"/>
      <c r="J542" s="161">
        <f>+SUM(J533:J541)</f>
        <v>0</v>
      </c>
    </row>
    <row r="543" spans="3:10">
      <c r="C543" s="142"/>
      <c r="D543" s="134"/>
      <c r="E543" s="130"/>
      <c r="F543" s="160"/>
      <c r="G543" s="160"/>
      <c r="H543" s="136" t="s">
        <v>230</v>
      </c>
      <c r="I543" s="148">
        <f t="shared" ref="I543:I545" si="59">I528</f>
        <v>0</v>
      </c>
      <c r="J543" s="161">
        <f>+J542*I543</f>
        <v>0</v>
      </c>
    </row>
    <row r="544" spans="3:10">
      <c r="C544" s="142"/>
      <c r="D544" s="134"/>
      <c r="E544" s="130"/>
      <c r="F544" s="160"/>
      <c r="G544" s="160"/>
      <c r="H544" s="136" t="s">
        <v>231</v>
      </c>
      <c r="I544" s="148">
        <f t="shared" si="59"/>
        <v>0</v>
      </c>
      <c r="J544" s="161">
        <f>+J542*I544</f>
        <v>0</v>
      </c>
    </row>
    <row r="545" spans="3:10">
      <c r="C545" s="142"/>
      <c r="D545" s="134"/>
      <c r="E545" s="130"/>
      <c r="F545" s="160"/>
      <c r="G545" s="160"/>
      <c r="H545" s="136" t="s">
        <v>232</v>
      </c>
      <c r="I545" s="148">
        <f t="shared" si="59"/>
        <v>0</v>
      </c>
      <c r="J545" s="161">
        <f>+J542*I545</f>
        <v>0</v>
      </c>
    </row>
    <row r="546" spans="3:10" ht="27" customHeight="1">
      <c r="C546" s="142"/>
      <c r="D546" s="293" t="s">
        <v>119</v>
      </c>
      <c r="E546" s="293"/>
      <c r="F546" s="293"/>
      <c r="G546" s="165" t="s">
        <v>120</v>
      </c>
      <c r="H546" s="161"/>
      <c r="I546" s="161"/>
      <c r="J546" s="127">
        <f>+J552+J553+J554+J555</f>
        <v>0</v>
      </c>
    </row>
    <row r="547" spans="3:10">
      <c r="C547" s="142"/>
      <c r="D547" s="134"/>
      <c r="E547" s="130" t="s">
        <v>300</v>
      </c>
      <c r="F547" s="130" t="s">
        <v>218</v>
      </c>
      <c r="G547" s="130" t="s">
        <v>120</v>
      </c>
      <c r="H547" s="132">
        <v>1.01</v>
      </c>
      <c r="I547" s="133"/>
      <c r="J547" s="133">
        <f>+I547*H547</f>
        <v>0</v>
      </c>
    </row>
    <row r="548" spans="3:10">
      <c r="C548" s="294"/>
      <c r="D548" s="294"/>
      <c r="E548" s="130" t="s">
        <v>357</v>
      </c>
      <c r="F548" s="130" t="s">
        <v>218</v>
      </c>
      <c r="G548" s="130" t="s">
        <v>123</v>
      </c>
      <c r="H548" s="132">
        <v>0.24275407671953653</v>
      </c>
      <c r="I548" s="133"/>
      <c r="J548" s="133">
        <f>+I548*H548</f>
        <v>0</v>
      </c>
    </row>
    <row r="549" spans="3:10">
      <c r="C549" s="142"/>
      <c r="D549" s="134">
        <v>50011</v>
      </c>
      <c r="E549" s="130" t="s">
        <v>225</v>
      </c>
      <c r="F549" s="160" t="s">
        <v>218</v>
      </c>
      <c r="G549" s="160" t="s">
        <v>226</v>
      </c>
      <c r="H549" s="161">
        <v>0.3</v>
      </c>
      <c r="I549" s="133"/>
      <c r="J549" s="161">
        <f>+H549*I549</f>
        <v>0</v>
      </c>
    </row>
    <row r="550" spans="3:10">
      <c r="C550" s="142"/>
      <c r="D550" s="134" t="s">
        <v>373</v>
      </c>
      <c r="E550" s="143" t="s">
        <v>228</v>
      </c>
      <c r="F550" s="160" t="s">
        <v>218</v>
      </c>
      <c r="G550" s="160" t="s">
        <v>229</v>
      </c>
      <c r="H550" s="161">
        <v>5</v>
      </c>
      <c r="I550" s="161"/>
      <c r="J550" s="161">
        <f>+I550*5%</f>
        <v>0</v>
      </c>
    </row>
    <row r="551" spans="3:10">
      <c r="C551" s="142"/>
      <c r="D551" s="134">
        <v>60001</v>
      </c>
      <c r="E551" s="143" t="s">
        <v>306</v>
      </c>
      <c r="F551" s="160" t="s">
        <v>218</v>
      </c>
      <c r="G551" s="160" t="s">
        <v>123</v>
      </c>
      <c r="H551" s="161">
        <v>8.1</v>
      </c>
      <c r="I551" s="163"/>
      <c r="J551" s="163">
        <f>+H551*I551</f>
        <v>0</v>
      </c>
    </row>
    <row r="552" spans="3:10">
      <c r="C552" s="142"/>
      <c r="D552" s="134"/>
      <c r="E552" s="143"/>
      <c r="F552" s="160"/>
      <c r="G552" s="160"/>
      <c r="H552" s="136"/>
      <c r="I552" s="163"/>
      <c r="J552" s="163">
        <f>+SUM(J547:J551)</f>
        <v>0</v>
      </c>
    </row>
    <row r="553" spans="3:10">
      <c r="C553" s="142"/>
      <c r="D553" s="134"/>
      <c r="E553" s="143"/>
      <c r="F553" s="160"/>
      <c r="G553" s="160"/>
      <c r="H553" s="136" t="s">
        <v>230</v>
      </c>
      <c r="I553" s="166">
        <f t="shared" ref="I553:I555" si="60">I543</f>
        <v>0</v>
      </c>
      <c r="J553" s="163">
        <f>+J552*I553</f>
        <v>0</v>
      </c>
    </row>
    <row r="554" spans="3:10">
      <c r="C554" s="142"/>
      <c r="D554" s="134"/>
      <c r="E554" s="143"/>
      <c r="F554" s="160"/>
      <c r="G554" s="160"/>
      <c r="H554" s="136" t="s">
        <v>231</v>
      </c>
      <c r="I554" s="166">
        <f t="shared" si="60"/>
        <v>0</v>
      </c>
      <c r="J554" s="163">
        <f>+J552*I554</f>
        <v>0</v>
      </c>
    </row>
    <row r="555" spans="3:10">
      <c r="C555" s="142"/>
      <c r="D555" s="134"/>
      <c r="E555" s="143"/>
      <c r="F555" s="160"/>
      <c r="G555" s="160"/>
      <c r="H555" s="136" t="s">
        <v>232</v>
      </c>
      <c r="I555" s="166">
        <f t="shared" si="60"/>
        <v>0</v>
      </c>
      <c r="J555" s="163">
        <f>+J552*I555</f>
        <v>0</v>
      </c>
    </row>
    <row r="556" spans="3:10">
      <c r="C556" s="142"/>
      <c r="D556" s="134"/>
      <c r="E556" s="143"/>
      <c r="F556" s="160"/>
      <c r="G556" s="160"/>
      <c r="H556" s="161"/>
      <c r="I556" s="163"/>
      <c r="J556" s="163"/>
    </row>
    <row r="557" spans="3:10" ht="43.15" customHeight="1">
      <c r="C557" s="142"/>
      <c r="D557" s="299" t="s">
        <v>122</v>
      </c>
      <c r="E557" s="299"/>
      <c r="F557" s="299"/>
      <c r="G557" s="165" t="s">
        <v>283</v>
      </c>
      <c r="H557" s="161"/>
      <c r="I557" s="161"/>
      <c r="J557" s="127">
        <f>+J568+J569+J570+J571</f>
        <v>0</v>
      </c>
    </row>
    <row r="558" spans="3:10">
      <c r="C558" s="142"/>
      <c r="D558" s="134"/>
      <c r="E558" s="130" t="s">
        <v>380</v>
      </c>
      <c r="F558" s="130" t="s">
        <v>218</v>
      </c>
      <c r="G558" s="130" t="s">
        <v>249</v>
      </c>
      <c r="H558" s="132">
        <v>0.15</v>
      </c>
      <c r="I558" s="133"/>
      <c r="J558" s="133">
        <f>+I558*H558</f>
        <v>0</v>
      </c>
    </row>
    <row r="559" spans="3:10">
      <c r="C559" s="142"/>
      <c r="D559" s="134"/>
      <c r="E559" s="159" t="s">
        <v>337</v>
      </c>
      <c r="F559" s="130" t="s">
        <v>218</v>
      </c>
      <c r="G559" s="130" t="s">
        <v>338</v>
      </c>
      <c r="H559" s="155">
        <v>3.8617480490281193E-2</v>
      </c>
      <c r="I559" s="133"/>
      <c r="J559" s="133">
        <f t="shared" ref="J559:J565" si="61">+I559*H559</f>
        <v>0</v>
      </c>
    </row>
    <row r="560" spans="3:10">
      <c r="C560" s="142"/>
      <c r="D560" s="134"/>
      <c r="E560" s="130" t="s">
        <v>381</v>
      </c>
      <c r="F560" s="130" t="s">
        <v>218</v>
      </c>
      <c r="G560" s="130" t="s">
        <v>341</v>
      </c>
      <c r="H560" s="132">
        <v>0.01</v>
      </c>
      <c r="I560" s="133"/>
      <c r="J560" s="133">
        <f t="shared" si="61"/>
        <v>0</v>
      </c>
    </row>
    <row r="561" spans="3:10">
      <c r="C561" s="142"/>
      <c r="D561" s="134"/>
      <c r="E561" s="130" t="s">
        <v>382</v>
      </c>
      <c r="F561" s="130" t="s">
        <v>218</v>
      </c>
      <c r="G561" s="130" t="s">
        <v>341</v>
      </c>
      <c r="H561" s="132">
        <v>0.05</v>
      </c>
      <c r="I561" s="133"/>
      <c r="J561" s="133">
        <f t="shared" si="61"/>
        <v>0</v>
      </c>
    </row>
    <row r="562" spans="3:10">
      <c r="C562" s="142"/>
      <c r="D562" s="134"/>
      <c r="E562" s="130" t="s">
        <v>383</v>
      </c>
      <c r="F562" s="130" t="s">
        <v>218</v>
      </c>
      <c r="G562" s="130" t="s">
        <v>123</v>
      </c>
      <c r="H562" s="132">
        <v>8.0825251922484492E-2</v>
      </c>
      <c r="I562" s="133"/>
      <c r="J562" s="133">
        <f t="shared" si="61"/>
        <v>0</v>
      </c>
    </row>
    <row r="563" spans="3:10">
      <c r="C563" s="142"/>
      <c r="D563" s="134"/>
      <c r="E563" s="130" t="s">
        <v>384</v>
      </c>
      <c r="F563" s="130" t="s">
        <v>218</v>
      </c>
      <c r="G563" s="130" t="s">
        <v>123</v>
      </c>
      <c r="H563" s="132">
        <v>1.03</v>
      </c>
      <c r="I563" s="133"/>
      <c r="J563" s="133">
        <f t="shared" si="61"/>
        <v>0</v>
      </c>
    </row>
    <row r="564" spans="3:10">
      <c r="C564" s="142"/>
      <c r="D564" s="134"/>
      <c r="E564" s="130" t="s">
        <v>385</v>
      </c>
      <c r="F564" s="130" t="s">
        <v>218</v>
      </c>
      <c r="G564" s="130" t="s">
        <v>123</v>
      </c>
      <c r="H564" s="132">
        <v>0.1</v>
      </c>
      <c r="I564" s="133"/>
      <c r="J564" s="133">
        <f t="shared" si="61"/>
        <v>0</v>
      </c>
    </row>
    <row r="565" spans="3:10">
      <c r="C565" s="142"/>
      <c r="D565" s="134"/>
      <c r="E565" s="130" t="s">
        <v>345</v>
      </c>
      <c r="F565" s="130" t="s">
        <v>218</v>
      </c>
      <c r="G565" s="130" t="s">
        <v>237</v>
      </c>
      <c r="H565" s="168">
        <v>2.5000000000000001E-3</v>
      </c>
      <c r="I565" s="133"/>
      <c r="J565" s="133">
        <f t="shared" si="61"/>
        <v>0</v>
      </c>
    </row>
    <row r="566" spans="3:10">
      <c r="C566" s="142"/>
      <c r="D566" s="134"/>
      <c r="E566" s="143" t="s">
        <v>306</v>
      </c>
      <c r="F566" s="160" t="s">
        <v>218</v>
      </c>
      <c r="G566" s="160" t="s">
        <v>123</v>
      </c>
      <c r="H566" s="161">
        <v>8.1</v>
      </c>
      <c r="I566" s="163"/>
      <c r="J566" s="163">
        <f>+H566*I566</f>
        <v>0</v>
      </c>
    </row>
    <row r="567" spans="3:10">
      <c r="C567" s="142"/>
      <c r="D567" s="134"/>
      <c r="E567" s="130" t="s">
        <v>228</v>
      </c>
      <c r="F567" s="130" t="s">
        <v>218</v>
      </c>
      <c r="G567" s="130" t="s">
        <v>229</v>
      </c>
      <c r="H567" s="132">
        <v>5</v>
      </c>
      <c r="I567" s="133"/>
      <c r="J567" s="133">
        <f>+I567*H567%</f>
        <v>0</v>
      </c>
    </row>
    <row r="568" spans="3:10">
      <c r="C568" s="142"/>
      <c r="D568" s="134"/>
      <c r="E568" s="130"/>
      <c r="F568" s="130"/>
      <c r="G568" s="130"/>
      <c r="H568" s="136"/>
      <c r="I568" s="133"/>
      <c r="J568" s="133">
        <f>+SUM(J558:J567)</f>
        <v>0</v>
      </c>
    </row>
    <row r="569" spans="3:10">
      <c r="C569" s="142"/>
      <c r="D569" s="134"/>
      <c r="E569" s="130"/>
      <c r="F569" s="130"/>
      <c r="G569" s="130"/>
      <c r="H569" s="136" t="s">
        <v>230</v>
      </c>
      <c r="I569" s="148">
        <f t="shared" ref="I569:I571" si="62">I553</f>
        <v>0</v>
      </c>
      <c r="J569" s="133">
        <f>+J568*I569</f>
        <v>0</v>
      </c>
    </row>
    <row r="570" spans="3:10">
      <c r="C570" s="142"/>
      <c r="D570" s="134"/>
      <c r="E570" s="130"/>
      <c r="F570" s="130"/>
      <c r="G570" s="130"/>
      <c r="H570" s="136" t="s">
        <v>231</v>
      </c>
      <c r="I570" s="148">
        <f t="shared" si="62"/>
        <v>0</v>
      </c>
      <c r="J570" s="133">
        <f>+J568*I570</f>
        <v>0</v>
      </c>
    </row>
    <row r="571" spans="3:10">
      <c r="C571" s="142"/>
      <c r="D571" s="134"/>
      <c r="E571" s="130"/>
      <c r="F571" s="130"/>
      <c r="G571" s="130"/>
      <c r="H571" s="136" t="s">
        <v>232</v>
      </c>
      <c r="I571" s="148">
        <f t="shared" si="62"/>
        <v>0</v>
      </c>
      <c r="J571" s="133">
        <f>+J568*I571</f>
        <v>0</v>
      </c>
    </row>
    <row r="572" spans="3:10">
      <c r="C572" s="142"/>
      <c r="D572" s="134"/>
      <c r="E572" s="143"/>
      <c r="F572" s="160"/>
      <c r="G572" s="160"/>
      <c r="H572" s="161"/>
      <c r="I572" s="161"/>
      <c r="J572" s="161"/>
    </row>
    <row r="573" spans="3:10">
      <c r="C573" s="142"/>
      <c r="D573" s="299" t="s">
        <v>125</v>
      </c>
      <c r="E573" s="299"/>
      <c r="F573" s="299"/>
      <c r="G573" s="165" t="s">
        <v>41</v>
      </c>
      <c r="H573" s="161"/>
      <c r="I573" s="161"/>
      <c r="J573" s="127">
        <f>+J585+J586+J587+J588</f>
        <v>0</v>
      </c>
    </row>
    <row r="574" spans="3:10">
      <c r="C574" s="142"/>
      <c r="D574" s="134"/>
      <c r="E574" s="130" t="s">
        <v>380</v>
      </c>
      <c r="F574" s="130" t="s">
        <v>218</v>
      </c>
      <c r="G574" s="130" t="s">
        <v>249</v>
      </c>
      <c r="H574" s="132">
        <v>1.5</v>
      </c>
      <c r="I574" s="133"/>
      <c r="J574" s="133">
        <f>+I574*H574</f>
        <v>0</v>
      </c>
    </row>
    <row r="575" spans="3:10">
      <c r="C575" s="142"/>
      <c r="D575" s="134"/>
      <c r="E575" s="159" t="s">
        <v>337</v>
      </c>
      <c r="F575" s="130" t="s">
        <v>218</v>
      </c>
      <c r="G575" s="130" t="s">
        <v>338</v>
      </c>
      <c r="H575" s="155">
        <v>4.4785710747153526E-2</v>
      </c>
      <c r="I575" s="133"/>
      <c r="J575" s="133">
        <f t="shared" ref="J575:J582" si="63">+I575*H575</f>
        <v>0</v>
      </c>
    </row>
    <row r="576" spans="3:10">
      <c r="C576" s="142"/>
      <c r="D576" s="134"/>
      <c r="E576" s="130" t="s">
        <v>381</v>
      </c>
      <c r="F576" s="130" t="s">
        <v>218</v>
      </c>
      <c r="G576" s="130" t="s">
        <v>341</v>
      </c>
      <c r="H576" s="132">
        <v>1.0002582487283886E-2</v>
      </c>
      <c r="I576" s="133"/>
      <c r="J576" s="133">
        <f t="shared" si="63"/>
        <v>0</v>
      </c>
    </row>
    <row r="577" spans="3:10">
      <c r="C577" s="142"/>
      <c r="D577" s="134"/>
      <c r="E577" s="130" t="s">
        <v>382</v>
      </c>
      <c r="F577" s="130" t="s">
        <v>218</v>
      </c>
      <c r="G577" s="130" t="s">
        <v>341</v>
      </c>
      <c r="H577" s="132">
        <v>0.05</v>
      </c>
      <c r="I577" s="133"/>
      <c r="J577" s="133">
        <f t="shared" si="63"/>
        <v>0</v>
      </c>
    </row>
    <row r="578" spans="3:10">
      <c r="C578" s="142"/>
      <c r="D578" s="134"/>
      <c r="E578" s="130" t="s">
        <v>360</v>
      </c>
      <c r="F578" s="130" t="s">
        <v>218</v>
      </c>
      <c r="G578" s="130" t="s">
        <v>53</v>
      </c>
      <c r="H578" s="132">
        <v>0.14000000000000001</v>
      </c>
      <c r="I578" s="133"/>
      <c r="J578" s="133">
        <f t="shared" si="63"/>
        <v>0</v>
      </c>
    </row>
    <row r="579" spans="3:10">
      <c r="C579" s="142"/>
      <c r="D579" s="134"/>
      <c r="E579" s="130" t="s">
        <v>386</v>
      </c>
      <c r="F579" s="130" t="s">
        <v>218</v>
      </c>
      <c r="G579" s="130" t="s">
        <v>72</v>
      </c>
      <c r="H579" s="132">
        <v>0.2</v>
      </c>
      <c r="I579" s="133"/>
      <c r="J579" s="133">
        <f t="shared" si="63"/>
        <v>0</v>
      </c>
    </row>
    <row r="580" spans="3:10">
      <c r="C580" s="142"/>
      <c r="D580" s="134"/>
      <c r="E580" s="130" t="s">
        <v>383</v>
      </c>
      <c r="F580" s="130" t="s">
        <v>218</v>
      </c>
      <c r="G580" s="130" t="s">
        <v>123</v>
      </c>
      <c r="H580" s="132">
        <v>0.08</v>
      </c>
      <c r="I580" s="133"/>
      <c r="J580" s="133">
        <f t="shared" si="63"/>
        <v>0</v>
      </c>
    </row>
    <row r="581" spans="3:10">
      <c r="C581" s="142"/>
      <c r="D581" s="134"/>
      <c r="E581" s="130" t="s">
        <v>385</v>
      </c>
      <c r="F581" s="130" t="s">
        <v>218</v>
      </c>
      <c r="G581" s="130" t="s">
        <v>123</v>
      </c>
      <c r="H581" s="132">
        <v>0.1</v>
      </c>
      <c r="I581" s="133"/>
      <c r="J581" s="133">
        <f t="shared" si="63"/>
        <v>0</v>
      </c>
    </row>
    <row r="582" spans="3:10">
      <c r="C582" s="142"/>
      <c r="D582" s="134"/>
      <c r="E582" s="130" t="s">
        <v>345</v>
      </c>
      <c r="F582" s="130" t="s">
        <v>218</v>
      </c>
      <c r="G582" s="130" t="s">
        <v>237</v>
      </c>
      <c r="H582" s="168">
        <v>2.5000000000000001E-3</v>
      </c>
      <c r="I582" s="133"/>
      <c r="J582" s="133">
        <f t="shared" si="63"/>
        <v>0</v>
      </c>
    </row>
    <row r="583" spans="3:10">
      <c r="C583" s="142"/>
      <c r="D583" s="134"/>
      <c r="E583" s="143" t="s">
        <v>306</v>
      </c>
      <c r="F583" s="160" t="s">
        <v>218</v>
      </c>
      <c r="G583" s="160" t="s">
        <v>123</v>
      </c>
      <c r="H583" s="161">
        <v>8.1</v>
      </c>
      <c r="I583" s="163"/>
      <c r="J583" s="163">
        <f>+H583*I583</f>
        <v>0</v>
      </c>
    </row>
    <row r="584" spans="3:10">
      <c r="C584" s="142"/>
      <c r="D584" s="134"/>
      <c r="E584" s="130" t="s">
        <v>228</v>
      </c>
      <c r="F584" s="130" t="s">
        <v>218</v>
      </c>
      <c r="G584" s="130" t="s">
        <v>229</v>
      </c>
      <c r="H584" s="132">
        <v>10</v>
      </c>
      <c r="I584" s="133"/>
      <c r="J584" s="133">
        <f>+J574*H584%</f>
        <v>0</v>
      </c>
    </row>
    <row r="585" spans="3:10">
      <c r="C585" s="142"/>
      <c r="D585" s="134"/>
      <c r="E585" s="130"/>
      <c r="F585" s="130"/>
      <c r="G585" s="130"/>
      <c r="H585" s="136"/>
      <c r="I585" s="133"/>
      <c r="J585" s="133">
        <f>+SUM(J574:J584)</f>
        <v>0</v>
      </c>
    </row>
    <row r="586" spans="3:10">
      <c r="C586" s="142"/>
      <c r="D586" s="134"/>
      <c r="E586" s="130"/>
      <c r="F586" s="130"/>
      <c r="G586" s="130"/>
      <c r="H586" s="136" t="s">
        <v>230</v>
      </c>
      <c r="I586" s="148">
        <f t="shared" ref="I586:I588" si="64">I569</f>
        <v>0</v>
      </c>
      <c r="J586" s="133">
        <f>+J585*I586</f>
        <v>0</v>
      </c>
    </row>
    <row r="587" spans="3:10">
      <c r="C587" s="142"/>
      <c r="D587" s="134"/>
      <c r="E587" s="130"/>
      <c r="F587" s="130"/>
      <c r="G587" s="130"/>
      <c r="H587" s="136" t="s">
        <v>231</v>
      </c>
      <c r="I587" s="148">
        <f t="shared" si="64"/>
        <v>0</v>
      </c>
      <c r="J587" s="133">
        <f>+J585*I587</f>
        <v>0</v>
      </c>
    </row>
    <row r="588" spans="3:10">
      <c r="C588" s="142"/>
      <c r="D588" s="134"/>
      <c r="E588" s="130"/>
      <c r="F588" s="130"/>
      <c r="G588" s="130"/>
      <c r="H588" s="136" t="s">
        <v>232</v>
      </c>
      <c r="I588" s="148">
        <f t="shared" si="64"/>
        <v>0</v>
      </c>
      <c r="J588" s="133">
        <f>+J585*I588</f>
        <v>0</v>
      </c>
    </row>
    <row r="589" spans="3:10">
      <c r="C589" s="142"/>
      <c r="D589" s="134"/>
      <c r="E589" s="130"/>
      <c r="F589" s="130"/>
      <c r="G589" s="130"/>
      <c r="H589" s="132"/>
      <c r="I589" s="133"/>
      <c r="J589" s="133"/>
    </row>
    <row r="590" spans="3:10">
      <c r="C590" s="142"/>
      <c r="D590" s="298" t="s">
        <v>127</v>
      </c>
      <c r="E590" s="298"/>
      <c r="F590" s="298"/>
      <c r="G590" s="165" t="s">
        <v>41</v>
      </c>
      <c r="H590" s="161"/>
      <c r="I590" s="161"/>
      <c r="J590" s="127">
        <f>+J601+J602+J603+J604</f>
        <v>0</v>
      </c>
    </row>
    <row r="591" spans="3:10">
      <c r="C591" s="142"/>
      <c r="D591" s="134"/>
      <c r="E591" s="130" t="s">
        <v>380</v>
      </c>
      <c r="F591" s="130" t="s">
        <v>218</v>
      </c>
      <c r="G591" s="130" t="s">
        <v>249</v>
      </c>
      <c r="H591" s="132">
        <v>1.5</v>
      </c>
      <c r="I591" s="133"/>
      <c r="J591" s="133">
        <f>+I591*H591</f>
        <v>0</v>
      </c>
    </row>
    <row r="592" spans="3:10">
      <c r="C592" s="142"/>
      <c r="D592" s="134"/>
      <c r="E592" s="159" t="s">
        <v>337</v>
      </c>
      <c r="F592" s="130" t="s">
        <v>218</v>
      </c>
      <c r="G592" s="130" t="s">
        <v>338</v>
      </c>
      <c r="H592" s="155">
        <v>0.17311096266038767</v>
      </c>
      <c r="I592" s="133"/>
      <c r="J592" s="133">
        <f t="shared" ref="J592:J598" si="65">+I592*H592</f>
        <v>0</v>
      </c>
    </row>
    <row r="593" spans="3:10">
      <c r="C593" s="142"/>
      <c r="D593" s="134"/>
      <c r="E593" s="130" t="s">
        <v>381</v>
      </c>
      <c r="F593" s="130" t="s">
        <v>218</v>
      </c>
      <c r="G593" s="130" t="s">
        <v>341</v>
      </c>
      <c r="H593" s="132">
        <v>0.02</v>
      </c>
      <c r="I593" s="133"/>
      <c r="J593" s="133">
        <f t="shared" si="65"/>
        <v>0</v>
      </c>
    </row>
    <row r="594" spans="3:10">
      <c r="C594" s="142"/>
      <c r="D594" s="134"/>
      <c r="E594" s="130" t="s">
        <v>382</v>
      </c>
      <c r="F594" s="130" t="s">
        <v>218</v>
      </c>
      <c r="G594" s="130" t="s">
        <v>341</v>
      </c>
      <c r="H594" s="132">
        <v>0.05</v>
      </c>
      <c r="I594" s="133"/>
      <c r="J594" s="133">
        <f t="shared" si="65"/>
        <v>0</v>
      </c>
    </row>
    <row r="595" spans="3:10">
      <c r="C595" s="142"/>
      <c r="D595" s="134"/>
      <c r="E595" s="130" t="s">
        <v>383</v>
      </c>
      <c r="F595" s="130" t="s">
        <v>218</v>
      </c>
      <c r="G595" s="130" t="s">
        <v>123</v>
      </c>
      <c r="H595" s="132">
        <v>0.08</v>
      </c>
      <c r="I595" s="133"/>
      <c r="J595" s="133">
        <f t="shared" si="65"/>
        <v>0</v>
      </c>
    </row>
    <row r="596" spans="3:10">
      <c r="C596" s="142"/>
      <c r="D596" s="134"/>
      <c r="E596" s="130" t="s">
        <v>387</v>
      </c>
      <c r="F596" s="130" t="s">
        <v>218</v>
      </c>
      <c r="G596" s="130" t="s">
        <v>123</v>
      </c>
      <c r="H596" s="132">
        <v>78.5</v>
      </c>
      <c r="I596" s="133"/>
      <c r="J596" s="133">
        <f t="shared" si="65"/>
        <v>0</v>
      </c>
    </row>
    <row r="597" spans="3:10">
      <c r="C597" s="142"/>
      <c r="D597" s="134"/>
      <c r="E597" s="130" t="s">
        <v>385</v>
      </c>
      <c r="F597" s="130" t="s">
        <v>218</v>
      </c>
      <c r="G597" s="130" t="s">
        <v>123</v>
      </c>
      <c r="H597" s="132">
        <v>0.1</v>
      </c>
      <c r="I597" s="133"/>
      <c r="J597" s="133">
        <f t="shared" si="65"/>
        <v>0</v>
      </c>
    </row>
    <row r="598" spans="3:10">
      <c r="C598" s="142"/>
      <c r="D598" s="134"/>
      <c r="E598" s="130" t="s">
        <v>345</v>
      </c>
      <c r="F598" s="130" t="s">
        <v>218</v>
      </c>
      <c r="G598" s="130" t="s">
        <v>237</v>
      </c>
      <c r="H598" s="168">
        <v>2.5000000000000001E-3</v>
      </c>
      <c r="I598" s="133"/>
      <c r="J598" s="133">
        <f t="shared" si="65"/>
        <v>0</v>
      </c>
    </row>
    <row r="599" spans="3:10">
      <c r="C599" s="142"/>
      <c r="D599" s="134"/>
      <c r="E599" s="143" t="s">
        <v>306</v>
      </c>
      <c r="F599" s="160" t="s">
        <v>218</v>
      </c>
      <c r="G599" s="160" t="s">
        <v>123</v>
      </c>
      <c r="H599" s="161">
        <v>8.1</v>
      </c>
      <c r="I599" s="163"/>
      <c r="J599" s="163">
        <f>+H599*I599</f>
        <v>0</v>
      </c>
    </row>
    <row r="600" spans="3:10">
      <c r="C600" s="142"/>
      <c r="D600" s="134"/>
      <c r="E600" s="130" t="s">
        <v>228</v>
      </c>
      <c r="F600" s="130" t="s">
        <v>218</v>
      </c>
      <c r="G600" s="130" t="s">
        <v>229</v>
      </c>
      <c r="H600" s="132">
        <v>5</v>
      </c>
      <c r="I600" s="133"/>
      <c r="J600" s="133">
        <f>+I600*H600%</f>
        <v>0</v>
      </c>
    </row>
    <row r="601" spans="3:10">
      <c r="C601" s="142"/>
      <c r="D601" s="134"/>
      <c r="E601" s="130"/>
      <c r="F601" s="130"/>
      <c r="G601" s="130"/>
      <c r="H601" s="136"/>
      <c r="I601" s="133"/>
      <c r="J601" s="133">
        <f>+SUM(J591:J600)</f>
        <v>0</v>
      </c>
    </row>
    <row r="602" spans="3:10">
      <c r="C602" s="142"/>
      <c r="D602" s="134"/>
      <c r="E602" s="130"/>
      <c r="F602" s="130"/>
      <c r="G602" s="130"/>
      <c r="H602" s="136" t="s">
        <v>230</v>
      </c>
      <c r="I602" s="148">
        <f t="shared" ref="I602:I604" si="66">I586</f>
        <v>0</v>
      </c>
      <c r="J602" s="133">
        <f>+J601*I602</f>
        <v>0</v>
      </c>
    </row>
    <row r="603" spans="3:10">
      <c r="C603" s="142"/>
      <c r="D603" s="134"/>
      <c r="E603" s="130"/>
      <c r="F603" s="130"/>
      <c r="G603" s="130"/>
      <c r="H603" s="136" t="s">
        <v>231</v>
      </c>
      <c r="I603" s="148">
        <f t="shared" si="66"/>
        <v>0</v>
      </c>
      <c r="J603" s="133">
        <f>+J601*I603</f>
        <v>0</v>
      </c>
    </row>
    <row r="604" spans="3:10">
      <c r="C604" s="142"/>
      <c r="D604" s="134"/>
      <c r="E604" s="130"/>
      <c r="F604" s="130"/>
      <c r="G604" s="130"/>
      <c r="H604" s="136" t="s">
        <v>232</v>
      </c>
      <c r="I604" s="148">
        <f t="shared" si="66"/>
        <v>0</v>
      </c>
      <c r="J604" s="133">
        <f>+J601*I604</f>
        <v>0</v>
      </c>
    </row>
    <row r="605" spans="3:10">
      <c r="C605" s="142"/>
      <c r="D605" s="134"/>
      <c r="E605" s="130"/>
      <c r="F605" s="130"/>
      <c r="G605" s="130"/>
      <c r="H605" s="132"/>
      <c r="I605" s="133"/>
      <c r="J605" s="133"/>
    </row>
    <row r="606" spans="3:10">
      <c r="C606" s="142"/>
      <c r="D606" s="299" t="s">
        <v>129</v>
      </c>
      <c r="E606" s="299"/>
      <c r="F606" s="299"/>
      <c r="G606" s="165" t="s">
        <v>41</v>
      </c>
      <c r="H606" s="161"/>
      <c r="I606" s="161"/>
      <c r="J606" s="127">
        <f>+J608+J609+J610+J611</f>
        <v>0</v>
      </c>
    </row>
    <row r="607" spans="3:10" ht="13.9" customHeight="1">
      <c r="C607" s="142"/>
      <c r="D607" s="167"/>
      <c r="E607" s="169" t="s">
        <v>388</v>
      </c>
      <c r="F607" s="167" t="s">
        <v>218</v>
      </c>
      <c r="G607" s="165" t="s">
        <v>72</v>
      </c>
      <c r="H607" s="161">
        <v>1</v>
      </c>
      <c r="I607" s="163"/>
      <c r="J607" s="163">
        <f>+H607*I607</f>
        <v>0</v>
      </c>
    </row>
    <row r="608" spans="3:10">
      <c r="C608" s="142"/>
      <c r="D608" s="167"/>
      <c r="E608" s="169"/>
      <c r="F608" s="167"/>
      <c r="G608" s="165"/>
      <c r="H608" s="136"/>
      <c r="I608" s="163"/>
      <c r="J608" s="163">
        <f>+J607</f>
        <v>0</v>
      </c>
    </row>
    <row r="609" spans="3:10">
      <c r="C609" s="142"/>
      <c r="D609" s="167"/>
      <c r="E609" s="169"/>
      <c r="F609" s="167"/>
      <c r="G609" s="165"/>
      <c r="H609" s="136" t="s">
        <v>230</v>
      </c>
      <c r="I609" s="166">
        <f t="shared" ref="I609:I611" si="67">I602</f>
        <v>0</v>
      </c>
      <c r="J609" s="163">
        <f>+J608*I609</f>
        <v>0</v>
      </c>
    </row>
    <row r="610" spans="3:10">
      <c r="C610" s="142"/>
      <c r="D610" s="167"/>
      <c r="E610" s="169"/>
      <c r="F610" s="167"/>
      <c r="G610" s="165"/>
      <c r="H610" s="136" t="s">
        <v>231</v>
      </c>
      <c r="I610" s="166">
        <f t="shared" si="67"/>
        <v>0</v>
      </c>
      <c r="J610" s="163">
        <f>+J608*I610</f>
        <v>0</v>
      </c>
    </row>
    <row r="611" spans="3:10">
      <c r="C611" s="142"/>
      <c r="D611" s="167"/>
      <c r="E611" s="169"/>
      <c r="F611" s="167"/>
      <c r="G611" s="165"/>
      <c r="H611" s="136" t="s">
        <v>232</v>
      </c>
      <c r="I611" s="166">
        <f t="shared" si="67"/>
        <v>0</v>
      </c>
      <c r="J611" s="163">
        <f>+J608*I611</f>
        <v>0</v>
      </c>
    </row>
    <row r="612" spans="3:10">
      <c r="C612" s="150"/>
      <c r="D612" s="296" t="s">
        <v>389</v>
      </c>
      <c r="E612" s="296"/>
      <c r="F612" s="296"/>
      <c r="G612" s="296"/>
      <c r="H612" s="296"/>
      <c r="I612" s="296"/>
      <c r="J612" s="296"/>
    </row>
    <row r="613" spans="3:10">
      <c r="C613" s="142"/>
      <c r="D613" s="167"/>
      <c r="E613" s="169"/>
      <c r="F613" s="167"/>
      <c r="G613" s="165"/>
      <c r="H613" s="136"/>
      <c r="I613" s="166"/>
      <c r="J613" s="163"/>
    </row>
    <row r="614" spans="3:10" ht="38.450000000000003" customHeight="1">
      <c r="C614" s="142"/>
      <c r="D614" s="299" t="s">
        <v>133</v>
      </c>
      <c r="E614" s="299"/>
      <c r="F614" s="299"/>
      <c r="G614" s="165" t="s">
        <v>46</v>
      </c>
      <c r="H614" s="161"/>
      <c r="I614" s="161"/>
      <c r="J614" s="127">
        <f>+J619+J620+J621+J622</f>
        <v>0</v>
      </c>
    </row>
    <row r="615" spans="3:10" ht="52.5">
      <c r="C615" s="142"/>
      <c r="D615" s="167"/>
      <c r="E615" s="169" t="s">
        <v>133</v>
      </c>
      <c r="F615" s="167" t="s">
        <v>218</v>
      </c>
      <c r="G615" s="165" t="s">
        <v>46</v>
      </c>
      <c r="H615" s="161">
        <v>1</v>
      </c>
      <c r="I615" s="163"/>
      <c r="J615" s="163">
        <f>+H615*I615</f>
        <v>0</v>
      </c>
    </row>
    <row r="616" spans="3:10">
      <c r="C616" s="142"/>
      <c r="D616" s="134">
        <v>50033</v>
      </c>
      <c r="E616" s="143" t="s">
        <v>372</v>
      </c>
      <c r="F616" s="160" t="s">
        <v>218</v>
      </c>
      <c r="G616" s="160" t="s">
        <v>226</v>
      </c>
      <c r="H616" s="161">
        <v>0.49999348017333539</v>
      </c>
      <c r="I616" s="161"/>
      <c r="J616" s="161">
        <f t="shared" ref="J616" si="68">+H616*I616</f>
        <v>0</v>
      </c>
    </row>
    <row r="617" spans="3:10">
      <c r="C617" s="142"/>
      <c r="D617" s="167"/>
      <c r="E617" s="143" t="s">
        <v>306</v>
      </c>
      <c r="F617" s="160" t="s">
        <v>218</v>
      </c>
      <c r="G617" s="160" t="s">
        <v>123</v>
      </c>
      <c r="H617" s="161">
        <v>8.1</v>
      </c>
      <c r="I617" s="163"/>
      <c r="J617" s="163">
        <f>+H617*I617</f>
        <v>0</v>
      </c>
    </row>
    <row r="618" spans="3:10">
      <c r="C618" s="142"/>
      <c r="D618" s="167"/>
      <c r="E618" s="130" t="s">
        <v>228</v>
      </c>
      <c r="F618" s="130" t="s">
        <v>218</v>
      </c>
      <c r="G618" s="130" t="s">
        <v>229</v>
      </c>
      <c r="H618" s="132">
        <v>5</v>
      </c>
      <c r="I618" s="133"/>
      <c r="J618" s="133">
        <f>+I618*H618%</f>
        <v>0</v>
      </c>
    </row>
    <row r="619" spans="3:10">
      <c r="C619" s="142"/>
      <c r="D619" s="167"/>
      <c r="E619" s="169"/>
      <c r="F619" s="167"/>
      <c r="G619" s="165"/>
      <c r="H619" s="136"/>
      <c r="I619" s="166"/>
      <c r="J619" s="163">
        <f>SUM(J615:J618)</f>
        <v>0</v>
      </c>
    </row>
    <row r="620" spans="3:10">
      <c r="C620" s="142"/>
      <c r="D620" s="167"/>
      <c r="E620" s="169"/>
      <c r="F620" s="167"/>
      <c r="G620" s="165"/>
      <c r="H620" s="136" t="s">
        <v>230</v>
      </c>
      <c r="I620" s="166">
        <f>I609</f>
        <v>0</v>
      </c>
      <c r="J620" s="163">
        <f>+J619*I620</f>
        <v>0</v>
      </c>
    </row>
    <row r="621" spans="3:10">
      <c r="C621" s="142"/>
      <c r="D621" s="167"/>
      <c r="E621" s="169"/>
      <c r="F621" s="167"/>
      <c r="G621" s="165"/>
      <c r="H621" s="136" t="s">
        <v>231</v>
      </c>
      <c r="I621" s="166">
        <f>I610</f>
        <v>0</v>
      </c>
      <c r="J621" s="163">
        <f>+J619*I621</f>
        <v>0</v>
      </c>
    </row>
    <row r="622" spans="3:10">
      <c r="C622" s="142"/>
      <c r="D622" s="167"/>
      <c r="E622" s="169"/>
      <c r="F622" s="167"/>
      <c r="G622" s="165"/>
      <c r="H622" s="136" t="s">
        <v>232</v>
      </c>
      <c r="I622" s="166">
        <f>I611</f>
        <v>0</v>
      </c>
      <c r="J622" s="163">
        <f>+J619*I622</f>
        <v>0</v>
      </c>
    </row>
    <row r="623" spans="3:10">
      <c r="C623" s="142"/>
      <c r="D623" s="167"/>
      <c r="E623" s="169"/>
      <c r="F623" s="167"/>
      <c r="G623" s="165"/>
      <c r="H623" s="136"/>
      <c r="I623" s="166"/>
      <c r="J623" s="163"/>
    </row>
    <row r="624" spans="3:10" ht="43.9" customHeight="1">
      <c r="C624" s="142"/>
      <c r="D624" s="299" t="s">
        <v>135</v>
      </c>
      <c r="E624" s="299"/>
      <c r="F624" s="299"/>
      <c r="G624" s="165" t="s">
        <v>46</v>
      </c>
      <c r="H624" s="161"/>
      <c r="I624" s="161"/>
      <c r="J624" s="127">
        <f>+J629+J630+J631+J632</f>
        <v>0</v>
      </c>
    </row>
    <row r="625" spans="3:10" ht="51.6" customHeight="1">
      <c r="C625" s="142"/>
      <c r="D625" s="167"/>
      <c r="E625" s="169" t="s">
        <v>135</v>
      </c>
      <c r="F625" s="167" t="s">
        <v>218</v>
      </c>
      <c r="G625" s="165" t="s">
        <v>46</v>
      </c>
      <c r="H625" s="161">
        <v>1</v>
      </c>
      <c r="I625" s="163"/>
      <c r="J625" s="163">
        <f>+H625*I625</f>
        <v>0</v>
      </c>
    </row>
    <row r="626" spans="3:10">
      <c r="C626" s="142"/>
      <c r="D626" s="134">
        <v>50033</v>
      </c>
      <c r="E626" s="143" t="s">
        <v>372</v>
      </c>
      <c r="F626" s="160" t="s">
        <v>218</v>
      </c>
      <c r="G626" s="160" t="s">
        <v>226</v>
      </c>
      <c r="H626" s="161">
        <v>2.0011218860909032</v>
      </c>
      <c r="I626" s="161"/>
      <c r="J626" s="161">
        <f t="shared" ref="J626" si="69">+H626*I626</f>
        <v>0</v>
      </c>
    </row>
    <row r="627" spans="3:10">
      <c r="C627" s="142"/>
      <c r="D627" s="167"/>
      <c r="E627" s="143" t="s">
        <v>306</v>
      </c>
      <c r="F627" s="160" t="s">
        <v>218</v>
      </c>
      <c r="G627" s="160" t="s">
        <v>123</v>
      </c>
      <c r="H627" s="161">
        <v>15</v>
      </c>
      <c r="I627" s="163"/>
      <c r="J627" s="163">
        <f>+H627*I627</f>
        <v>0</v>
      </c>
    </row>
    <row r="628" spans="3:10" ht="20.45" customHeight="1">
      <c r="C628" s="142"/>
      <c r="D628" s="167"/>
      <c r="E628" s="130" t="s">
        <v>228</v>
      </c>
      <c r="F628" s="130" t="s">
        <v>218</v>
      </c>
      <c r="G628" s="130" t="s">
        <v>229</v>
      </c>
      <c r="H628" s="132">
        <v>5</v>
      </c>
      <c r="I628" s="133"/>
      <c r="J628" s="133">
        <f>+I628*H628%</f>
        <v>0</v>
      </c>
    </row>
    <row r="629" spans="3:10" ht="21.6" customHeight="1">
      <c r="C629" s="142"/>
      <c r="D629" s="167"/>
      <c r="E629" s="169"/>
      <c r="F629" s="167"/>
      <c r="G629" s="165"/>
      <c r="H629" s="136"/>
      <c r="I629" s="166"/>
      <c r="J629" s="163">
        <f>SUM(J625:J628)</f>
        <v>0</v>
      </c>
    </row>
    <row r="630" spans="3:10">
      <c r="C630" s="142"/>
      <c r="D630" s="167"/>
      <c r="E630" s="169"/>
      <c r="F630" s="167"/>
      <c r="G630" s="165"/>
      <c r="H630" s="136" t="s">
        <v>230</v>
      </c>
      <c r="I630" s="166">
        <f>I620</f>
        <v>0</v>
      </c>
      <c r="J630" s="163">
        <f>+J629*I630</f>
        <v>0</v>
      </c>
    </row>
    <row r="631" spans="3:10">
      <c r="C631" s="142"/>
      <c r="D631" s="167"/>
      <c r="E631" s="169"/>
      <c r="F631" s="167"/>
      <c r="G631" s="165"/>
      <c r="H631" s="136" t="s">
        <v>231</v>
      </c>
      <c r="I631" s="166">
        <f>I621</f>
        <v>0</v>
      </c>
      <c r="J631" s="163">
        <f>+J629*I631</f>
        <v>0</v>
      </c>
    </row>
    <row r="632" spans="3:10">
      <c r="C632" s="142"/>
      <c r="D632" s="167"/>
      <c r="E632" s="169"/>
      <c r="F632" s="167"/>
      <c r="G632" s="165"/>
      <c r="H632" s="136" t="s">
        <v>232</v>
      </c>
      <c r="I632" s="166">
        <f>I622</f>
        <v>0</v>
      </c>
      <c r="J632" s="163">
        <f>+J629*I632</f>
        <v>0</v>
      </c>
    </row>
    <row r="633" spans="3:10">
      <c r="C633" s="142"/>
      <c r="D633" s="167"/>
      <c r="E633" s="169"/>
      <c r="F633" s="167"/>
      <c r="G633" s="165"/>
      <c r="H633" s="136"/>
      <c r="I633" s="166"/>
      <c r="J633" s="163"/>
    </row>
    <row r="634" spans="3:10">
      <c r="C634" s="150"/>
      <c r="D634" s="296" t="s">
        <v>390</v>
      </c>
      <c r="E634" s="296"/>
      <c r="F634" s="296"/>
      <c r="G634" s="296"/>
      <c r="H634" s="296"/>
      <c r="I634" s="296"/>
      <c r="J634" s="296"/>
    </row>
    <row r="635" spans="3:10" ht="13.9" customHeight="1">
      <c r="C635" s="138"/>
      <c r="D635" s="293" t="s">
        <v>391</v>
      </c>
      <c r="E635" s="293"/>
      <c r="F635" s="293"/>
      <c r="G635" s="139" t="s">
        <v>26</v>
      </c>
      <c r="H635" s="126"/>
      <c r="I635" s="147"/>
      <c r="J635" s="127">
        <f>+J642+J643+J644+J645</f>
        <v>0</v>
      </c>
    </row>
    <row r="636" spans="3:10">
      <c r="C636" s="294"/>
      <c r="D636" s="294"/>
      <c r="E636" s="130" t="s">
        <v>392</v>
      </c>
      <c r="F636" s="130" t="s">
        <v>218</v>
      </c>
      <c r="G636" s="130" t="s">
        <v>19</v>
      </c>
      <c r="H636" s="132">
        <v>0.14599999999999999</v>
      </c>
      <c r="I636" s="133"/>
      <c r="J636" s="133">
        <f>+I636*H636</f>
        <v>0</v>
      </c>
    </row>
    <row r="637" spans="3:10">
      <c r="C637" s="294"/>
      <c r="D637" s="294"/>
      <c r="E637" s="130" t="s">
        <v>393</v>
      </c>
      <c r="F637" s="130" t="s">
        <v>218</v>
      </c>
      <c r="G637" s="130" t="s">
        <v>123</v>
      </c>
      <c r="H637" s="132">
        <v>0.39998484646312266</v>
      </c>
      <c r="I637" s="133"/>
      <c r="J637" s="133">
        <f>+I637*H637</f>
        <v>0</v>
      </c>
    </row>
    <row r="638" spans="3:10">
      <c r="C638" s="294"/>
      <c r="D638" s="294"/>
      <c r="E638" s="130" t="s">
        <v>394</v>
      </c>
      <c r="F638" s="130" t="s">
        <v>218</v>
      </c>
      <c r="G638" s="130" t="s">
        <v>123</v>
      </c>
      <c r="H638" s="132">
        <v>1.07</v>
      </c>
      <c r="I638" s="133"/>
      <c r="J638" s="133">
        <f>+I638*H638</f>
        <v>0</v>
      </c>
    </row>
    <row r="639" spans="3:10">
      <c r="C639" s="294"/>
      <c r="D639" s="294"/>
      <c r="E639" s="130" t="s">
        <v>248</v>
      </c>
      <c r="F639" s="130" t="s">
        <v>218</v>
      </c>
      <c r="G639" s="130" t="s">
        <v>249</v>
      </c>
      <c r="H639" s="132">
        <v>0.2</v>
      </c>
      <c r="I639" s="133"/>
      <c r="J639" s="133">
        <f>+I639*H639</f>
        <v>0</v>
      </c>
    </row>
    <row r="640" spans="3:10">
      <c r="C640" s="294"/>
      <c r="D640" s="294"/>
      <c r="E640" s="130" t="s">
        <v>227</v>
      </c>
      <c r="F640" s="130" t="s">
        <v>218</v>
      </c>
      <c r="G640" s="130" t="s">
        <v>123</v>
      </c>
      <c r="H640" s="132">
        <v>5.59</v>
      </c>
      <c r="I640" s="133"/>
      <c r="J640" s="133">
        <f>+I640*H640</f>
        <v>0</v>
      </c>
    </row>
    <row r="641" spans="3:10">
      <c r="C641" s="294"/>
      <c r="D641" s="294"/>
      <c r="E641" s="130" t="s">
        <v>228</v>
      </c>
      <c r="F641" s="130" t="s">
        <v>218</v>
      </c>
      <c r="G641" s="130" t="s">
        <v>229</v>
      </c>
      <c r="H641" s="132">
        <v>5</v>
      </c>
      <c r="I641" s="133"/>
      <c r="J641" s="133">
        <f>+I641*H641%</f>
        <v>0</v>
      </c>
    </row>
    <row r="642" spans="3:10">
      <c r="C642" s="140"/>
      <c r="D642" s="140"/>
      <c r="E642" s="130"/>
      <c r="F642" s="130"/>
      <c r="G642" s="130"/>
      <c r="H642" s="136"/>
      <c r="I642" s="133"/>
      <c r="J642" s="133">
        <f>+SUM(J636:J641)</f>
        <v>0</v>
      </c>
    </row>
    <row r="643" spans="3:10">
      <c r="C643" s="140"/>
      <c r="D643" s="140"/>
      <c r="E643" s="130"/>
      <c r="F643" s="130"/>
      <c r="G643" s="130"/>
      <c r="H643" s="136" t="s">
        <v>230</v>
      </c>
      <c r="I643" s="148">
        <f>I609</f>
        <v>0</v>
      </c>
      <c r="J643" s="133">
        <f>+J642*I643</f>
        <v>0</v>
      </c>
    </row>
    <row r="644" spans="3:10">
      <c r="C644" s="140"/>
      <c r="D644" s="140"/>
      <c r="E644" s="130"/>
      <c r="F644" s="130"/>
      <c r="G644" s="130"/>
      <c r="H644" s="136" t="s">
        <v>231</v>
      </c>
      <c r="I644" s="148">
        <f>I610</f>
        <v>0</v>
      </c>
      <c r="J644" s="133">
        <f>+J642*I644</f>
        <v>0</v>
      </c>
    </row>
    <row r="645" spans="3:10">
      <c r="C645" s="140"/>
      <c r="D645" s="140"/>
      <c r="E645" s="130"/>
      <c r="F645" s="130"/>
      <c r="G645" s="130"/>
      <c r="H645" s="136" t="s">
        <v>232</v>
      </c>
      <c r="I645" s="148">
        <f>I611</f>
        <v>0</v>
      </c>
      <c r="J645" s="133">
        <f>+J642*I645</f>
        <v>0</v>
      </c>
    </row>
    <row r="646" spans="3:10">
      <c r="C646" s="138"/>
      <c r="D646" s="293" t="s">
        <v>395</v>
      </c>
      <c r="E646" s="293"/>
      <c r="F646" s="293"/>
      <c r="G646" s="139" t="s">
        <v>19</v>
      </c>
      <c r="H646" s="126"/>
      <c r="I646" s="162"/>
      <c r="J646" s="127">
        <f>+J651+J652+J653+J654</f>
        <v>0</v>
      </c>
    </row>
    <row r="647" spans="3:10">
      <c r="C647" s="294"/>
      <c r="D647" s="294"/>
      <c r="E647" s="130" t="s">
        <v>396</v>
      </c>
      <c r="F647" s="130" t="s">
        <v>218</v>
      </c>
      <c r="G647" s="130" t="s">
        <v>19</v>
      </c>
      <c r="H647" s="132">
        <v>1</v>
      </c>
      <c r="I647" s="133"/>
      <c r="J647" s="133">
        <f>+I647*H647</f>
        <v>0</v>
      </c>
    </row>
    <row r="648" spans="3:10">
      <c r="C648" s="294"/>
      <c r="D648" s="294"/>
      <c r="E648" s="130" t="s">
        <v>397</v>
      </c>
      <c r="F648" s="130" t="s">
        <v>218</v>
      </c>
      <c r="G648" s="130" t="s">
        <v>123</v>
      </c>
      <c r="H648" s="132">
        <v>3.5001500292450958</v>
      </c>
      <c r="I648" s="133"/>
      <c r="J648" s="133">
        <f>+I648*H648</f>
        <v>0</v>
      </c>
    </row>
    <row r="649" spans="3:10">
      <c r="C649" s="294"/>
      <c r="D649" s="294"/>
      <c r="E649" s="130" t="s">
        <v>248</v>
      </c>
      <c r="F649" s="130" t="s">
        <v>247</v>
      </c>
      <c r="G649" s="130" t="s">
        <v>249</v>
      </c>
      <c r="H649" s="132">
        <v>1.04</v>
      </c>
      <c r="I649" s="133"/>
      <c r="J649" s="133">
        <f>+I649*H649</f>
        <v>0</v>
      </c>
    </row>
    <row r="650" spans="3:10">
      <c r="C650" s="294"/>
      <c r="D650" s="294"/>
      <c r="E650" s="130" t="s">
        <v>228</v>
      </c>
      <c r="F650" s="130" t="s">
        <v>218</v>
      </c>
      <c r="G650" s="130" t="s">
        <v>229</v>
      </c>
      <c r="H650" s="132">
        <v>2</v>
      </c>
      <c r="I650" s="133"/>
      <c r="J650" s="133">
        <f>+I650*H650%</f>
        <v>0</v>
      </c>
    </row>
    <row r="651" spans="3:10">
      <c r="C651" s="140"/>
      <c r="D651" s="140"/>
      <c r="E651" s="130"/>
      <c r="F651" s="130"/>
      <c r="G651" s="130"/>
      <c r="H651" s="136"/>
      <c r="I651" s="133"/>
      <c r="J651" s="133">
        <f>+SUM(J647:J650)</f>
        <v>0</v>
      </c>
    </row>
    <row r="652" spans="3:10">
      <c r="C652" s="140"/>
      <c r="D652" s="140"/>
      <c r="E652" s="130"/>
      <c r="F652" s="130"/>
      <c r="G652" s="130"/>
      <c r="H652" s="136" t="s">
        <v>230</v>
      </c>
      <c r="I652" s="148">
        <f t="shared" ref="I652:I654" si="70">I643</f>
        <v>0</v>
      </c>
      <c r="J652" s="133">
        <f>+J651*I652</f>
        <v>0</v>
      </c>
    </row>
    <row r="653" spans="3:10">
      <c r="C653" s="140"/>
      <c r="D653" s="140"/>
      <c r="E653" s="130"/>
      <c r="F653" s="130"/>
      <c r="G653" s="130"/>
      <c r="H653" s="136" t="s">
        <v>231</v>
      </c>
      <c r="I653" s="148">
        <f t="shared" si="70"/>
        <v>0</v>
      </c>
      <c r="J653" s="133">
        <f>+J651*I653</f>
        <v>0</v>
      </c>
    </row>
    <row r="654" spans="3:10">
      <c r="C654" s="140"/>
      <c r="D654" s="140"/>
      <c r="E654" s="130"/>
      <c r="F654" s="130"/>
      <c r="G654" s="130"/>
      <c r="H654" s="136" t="s">
        <v>232</v>
      </c>
      <c r="I654" s="148">
        <f t="shared" si="70"/>
        <v>0</v>
      </c>
      <c r="J654" s="133">
        <f>+J651*I654</f>
        <v>0</v>
      </c>
    </row>
    <row r="655" spans="3:10">
      <c r="C655" s="138"/>
      <c r="D655" s="293" t="s">
        <v>144</v>
      </c>
      <c r="E655" s="293"/>
      <c r="F655" s="293"/>
      <c r="G655" s="139" t="s">
        <v>19</v>
      </c>
      <c r="H655" s="126"/>
      <c r="I655" s="162"/>
      <c r="J655" s="127">
        <f>+SUM(J656:J660)</f>
        <v>0</v>
      </c>
    </row>
    <row r="656" spans="3:10" ht="21">
      <c r="C656" s="294"/>
      <c r="D656" s="294"/>
      <c r="E656" s="130" t="s">
        <v>398</v>
      </c>
      <c r="F656" s="130" t="s">
        <v>218</v>
      </c>
      <c r="G656" s="130" t="s">
        <v>338</v>
      </c>
      <c r="H656" s="155">
        <v>1E-3</v>
      </c>
      <c r="I656" s="133"/>
      <c r="J656" s="133">
        <f>+I656*H656</f>
        <v>0</v>
      </c>
    </row>
    <row r="657" spans="3:10">
      <c r="C657" s="294"/>
      <c r="D657" s="294"/>
      <c r="E657" s="130" t="s">
        <v>299</v>
      </c>
      <c r="F657" s="130" t="s">
        <v>218</v>
      </c>
      <c r="G657" s="130" t="s">
        <v>53</v>
      </c>
      <c r="H657" s="132">
        <v>1.9999740565148187E-2</v>
      </c>
      <c r="I657" s="133"/>
      <c r="J657" s="133">
        <f>+I657*H657</f>
        <v>0</v>
      </c>
    </row>
    <row r="658" spans="3:10">
      <c r="C658" s="294"/>
      <c r="D658" s="294"/>
      <c r="E658" s="130" t="s">
        <v>248</v>
      </c>
      <c r="F658" s="130" t="s">
        <v>247</v>
      </c>
      <c r="G658" s="130" t="s">
        <v>249</v>
      </c>
      <c r="H658" s="132">
        <v>0.32101756739958037</v>
      </c>
      <c r="I658" s="133"/>
      <c r="J658" s="133">
        <f>+I658*H658</f>
        <v>0</v>
      </c>
    </row>
    <row r="659" spans="3:10">
      <c r="C659" s="294"/>
      <c r="D659" s="294"/>
      <c r="E659" s="130" t="s">
        <v>227</v>
      </c>
      <c r="F659" s="130" t="s">
        <v>218</v>
      </c>
      <c r="G659" s="130" t="s">
        <v>123</v>
      </c>
      <c r="H659" s="132">
        <v>5</v>
      </c>
      <c r="I659" s="133"/>
      <c r="J659" s="133">
        <f>+I659*H659</f>
        <v>0</v>
      </c>
    </row>
    <row r="660" spans="3:10">
      <c r="C660" s="294"/>
      <c r="D660" s="294"/>
      <c r="E660" s="130" t="s">
        <v>228</v>
      </c>
      <c r="F660" s="130" t="s">
        <v>218</v>
      </c>
      <c r="G660" s="130" t="s">
        <v>229</v>
      </c>
      <c r="H660" s="132">
        <v>5</v>
      </c>
      <c r="I660" s="133"/>
      <c r="J660" s="133">
        <f>+I660*H660%</f>
        <v>0</v>
      </c>
    </row>
    <row r="661" spans="3:10">
      <c r="C661" s="140"/>
      <c r="D661" s="140"/>
      <c r="E661" s="130"/>
      <c r="F661" s="130"/>
      <c r="G661" s="130"/>
      <c r="H661" s="136"/>
      <c r="I661" s="133"/>
      <c r="J661" s="133">
        <f>+SUM(J656:J660)</f>
        <v>0</v>
      </c>
    </row>
    <row r="662" spans="3:10">
      <c r="C662" s="140"/>
      <c r="D662" s="140"/>
      <c r="E662" s="130"/>
      <c r="F662" s="130"/>
      <c r="G662" s="130"/>
      <c r="H662" s="136" t="s">
        <v>230</v>
      </c>
      <c r="I662" s="148">
        <f t="shared" ref="I662:I664" si="71">I652</f>
        <v>0</v>
      </c>
      <c r="J662" s="133">
        <f>+J661*I662</f>
        <v>0</v>
      </c>
    </row>
    <row r="663" spans="3:10">
      <c r="C663" s="140"/>
      <c r="D663" s="140"/>
      <c r="E663" s="130"/>
      <c r="F663" s="130"/>
      <c r="G663" s="130"/>
      <c r="H663" s="136" t="s">
        <v>231</v>
      </c>
      <c r="I663" s="148">
        <f t="shared" si="71"/>
        <v>0</v>
      </c>
      <c r="J663" s="133">
        <f>+J661*I663</f>
        <v>0</v>
      </c>
    </row>
    <row r="664" spans="3:10">
      <c r="C664" s="140"/>
      <c r="D664" s="140"/>
      <c r="E664" s="130"/>
      <c r="F664" s="130"/>
      <c r="G664" s="130"/>
      <c r="H664" s="136" t="s">
        <v>232</v>
      </c>
      <c r="I664" s="148">
        <f t="shared" si="71"/>
        <v>0</v>
      </c>
      <c r="J664" s="133">
        <f>+J661*I664</f>
        <v>0</v>
      </c>
    </row>
    <row r="665" spans="3:10">
      <c r="C665" s="138"/>
      <c r="D665" s="293" t="s">
        <v>146</v>
      </c>
      <c r="E665" s="293"/>
      <c r="F665" s="293"/>
      <c r="G665" s="139" t="s">
        <v>26</v>
      </c>
      <c r="H665" s="126"/>
      <c r="I665" s="162"/>
      <c r="J665" s="127">
        <f>+J671+J672+J673+J674</f>
        <v>0</v>
      </c>
    </row>
    <row r="666" spans="3:10">
      <c r="C666" s="294"/>
      <c r="D666" s="294"/>
      <c r="E666" s="130" t="s">
        <v>399</v>
      </c>
      <c r="F666" s="130" t="s">
        <v>218</v>
      </c>
      <c r="G666" s="130" t="s">
        <v>81</v>
      </c>
      <c r="H666" s="132">
        <v>0.35001863269170091</v>
      </c>
      <c r="I666" s="133"/>
      <c r="J666" s="133">
        <f>+I666*H666</f>
        <v>0</v>
      </c>
    </row>
    <row r="667" spans="3:10">
      <c r="C667" s="294"/>
      <c r="D667" s="294"/>
      <c r="E667" s="130" t="s">
        <v>400</v>
      </c>
      <c r="F667" s="130" t="s">
        <v>218</v>
      </c>
      <c r="G667" s="130" t="s">
        <v>81</v>
      </c>
      <c r="H667" s="132">
        <v>0.33</v>
      </c>
      <c r="I667" s="133"/>
      <c r="J667" s="133">
        <f>+I667*H667</f>
        <v>0</v>
      </c>
    </row>
    <row r="668" spans="3:10">
      <c r="C668" s="294"/>
      <c r="D668" s="294"/>
      <c r="E668" s="130" t="s">
        <v>239</v>
      </c>
      <c r="F668" s="130" t="s">
        <v>218</v>
      </c>
      <c r="G668" s="130" t="s">
        <v>226</v>
      </c>
      <c r="H668" s="132">
        <v>0.13</v>
      </c>
      <c r="I668" s="133"/>
      <c r="J668" s="133">
        <f>+I668*H668</f>
        <v>0</v>
      </c>
    </row>
    <row r="669" spans="3:10">
      <c r="C669" s="294"/>
      <c r="D669" s="294"/>
      <c r="E669" s="130" t="s">
        <v>227</v>
      </c>
      <c r="F669" s="130" t="s">
        <v>218</v>
      </c>
      <c r="G669" s="130" t="s">
        <v>123</v>
      </c>
      <c r="H669" s="132">
        <v>0.65</v>
      </c>
      <c r="I669" s="133"/>
      <c r="J669" s="133">
        <f>+I669*H669</f>
        <v>0</v>
      </c>
    </row>
    <row r="670" spans="3:10">
      <c r="C670" s="294"/>
      <c r="D670" s="294"/>
      <c r="E670" s="130" t="s">
        <v>228</v>
      </c>
      <c r="F670" s="130" t="s">
        <v>218</v>
      </c>
      <c r="G670" s="130" t="s">
        <v>229</v>
      </c>
      <c r="H670" s="132">
        <v>5</v>
      </c>
      <c r="I670" s="133"/>
      <c r="J670" s="133">
        <f>+I670*H670%</f>
        <v>0</v>
      </c>
    </row>
    <row r="671" spans="3:10">
      <c r="C671" s="140"/>
      <c r="D671" s="140"/>
      <c r="E671" s="130"/>
      <c r="F671" s="130"/>
      <c r="G671" s="130"/>
      <c r="H671" s="136"/>
      <c r="I671" s="133"/>
      <c r="J671" s="133">
        <f>+SUM(J666:J670)</f>
        <v>0</v>
      </c>
    </row>
    <row r="672" spans="3:10">
      <c r="C672" s="140"/>
      <c r="D672" s="140"/>
      <c r="E672" s="130"/>
      <c r="F672" s="130"/>
      <c r="G672" s="130"/>
      <c r="H672" s="136" t="s">
        <v>230</v>
      </c>
      <c r="I672" s="148">
        <f t="shared" ref="I672:I674" si="72">I662</f>
        <v>0</v>
      </c>
      <c r="J672" s="133">
        <f>+J671*I672</f>
        <v>0</v>
      </c>
    </row>
    <row r="673" spans="3:10">
      <c r="C673" s="140"/>
      <c r="D673" s="140"/>
      <c r="E673" s="130"/>
      <c r="F673" s="130"/>
      <c r="G673" s="130"/>
      <c r="H673" s="136" t="s">
        <v>231</v>
      </c>
      <c r="I673" s="148">
        <f t="shared" si="72"/>
        <v>0</v>
      </c>
      <c r="J673" s="133">
        <f>+J671*I673</f>
        <v>0</v>
      </c>
    </row>
    <row r="674" spans="3:10">
      <c r="C674" s="140"/>
      <c r="D674" s="140"/>
      <c r="E674" s="130"/>
      <c r="F674" s="130"/>
      <c r="G674" s="130"/>
      <c r="H674" s="136" t="s">
        <v>232</v>
      </c>
      <c r="I674" s="148">
        <f t="shared" si="72"/>
        <v>0</v>
      </c>
      <c r="J674" s="133">
        <f>+J671*I674</f>
        <v>0</v>
      </c>
    </row>
    <row r="675" spans="3:10">
      <c r="C675" s="138"/>
      <c r="D675" s="293" t="s">
        <v>148</v>
      </c>
      <c r="E675" s="293"/>
      <c r="F675" s="293"/>
      <c r="G675" s="139" t="s">
        <v>72</v>
      </c>
      <c r="H675" s="126"/>
      <c r="I675" s="162"/>
      <c r="J675" s="127">
        <f>+J680+J681+J682+J683</f>
        <v>0</v>
      </c>
    </row>
    <row r="676" spans="3:10">
      <c r="C676" s="140"/>
      <c r="D676" s="140"/>
      <c r="E676" s="130" t="s">
        <v>401</v>
      </c>
      <c r="F676" s="130" t="s">
        <v>402</v>
      </c>
      <c r="G676" s="130" t="s">
        <v>120</v>
      </c>
      <c r="H676" s="132">
        <v>14.280048036336131</v>
      </c>
      <c r="I676" s="133"/>
      <c r="J676" s="133">
        <f>+I676*H676</f>
        <v>0</v>
      </c>
    </row>
    <row r="677" spans="3:10">
      <c r="C677" s="294"/>
      <c r="D677" s="294"/>
      <c r="E677" s="130" t="s">
        <v>403</v>
      </c>
      <c r="F677" s="130" t="s">
        <v>247</v>
      </c>
      <c r="G677" s="130" t="s">
        <v>249</v>
      </c>
      <c r="H677" s="132">
        <v>0.75</v>
      </c>
      <c r="I677" s="133"/>
      <c r="J677" s="133">
        <f>+I677*H677</f>
        <v>0</v>
      </c>
    </row>
    <row r="678" spans="3:10">
      <c r="C678" s="294"/>
      <c r="D678" s="294"/>
      <c r="E678" s="130" t="s">
        <v>227</v>
      </c>
      <c r="F678" s="130" t="s">
        <v>218</v>
      </c>
      <c r="G678" s="130" t="s">
        <v>123</v>
      </c>
      <c r="H678" s="132">
        <v>15</v>
      </c>
      <c r="I678" s="133"/>
      <c r="J678" s="133">
        <f>+I678*H678</f>
        <v>0</v>
      </c>
    </row>
    <row r="679" spans="3:10">
      <c r="C679" s="294"/>
      <c r="D679" s="294"/>
      <c r="E679" s="130" t="s">
        <v>228</v>
      </c>
      <c r="F679" s="130" t="s">
        <v>218</v>
      </c>
      <c r="G679" s="130" t="s">
        <v>229</v>
      </c>
      <c r="H679" s="132">
        <v>5</v>
      </c>
      <c r="I679" s="133"/>
      <c r="J679" s="133">
        <f>+I679*H679%</f>
        <v>0</v>
      </c>
    </row>
    <row r="680" spans="3:10">
      <c r="C680" s="140"/>
      <c r="D680" s="140"/>
      <c r="E680" s="130"/>
      <c r="F680" s="130"/>
      <c r="G680" s="130"/>
      <c r="H680" s="136"/>
      <c r="I680" s="133"/>
      <c r="J680" s="133">
        <f>+SUM(J676:J679)</f>
        <v>0</v>
      </c>
    </row>
    <row r="681" spans="3:10">
      <c r="C681" s="140"/>
      <c r="D681" s="140"/>
      <c r="E681" s="130"/>
      <c r="F681" s="130"/>
      <c r="G681" s="130"/>
      <c r="H681" s="136" t="s">
        <v>230</v>
      </c>
      <c r="I681" s="148">
        <f t="shared" ref="I681:I683" si="73">I672</f>
        <v>0</v>
      </c>
      <c r="J681" s="133">
        <f>+J680*I681</f>
        <v>0</v>
      </c>
    </row>
    <row r="682" spans="3:10">
      <c r="C682" s="140"/>
      <c r="D682" s="140"/>
      <c r="E682" s="130"/>
      <c r="F682" s="130"/>
      <c r="G682" s="130"/>
      <c r="H682" s="136" t="s">
        <v>231</v>
      </c>
      <c r="I682" s="148">
        <f t="shared" si="73"/>
        <v>0</v>
      </c>
      <c r="J682" s="133">
        <f>+J680*I682</f>
        <v>0</v>
      </c>
    </row>
    <row r="683" spans="3:10">
      <c r="C683" s="140"/>
      <c r="D683" s="140"/>
      <c r="E683" s="130"/>
      <c r="F683" s="130"/>
      <c r="G683" s="130"/>
      <c r="H683" s="136" t="s">
        <v>232</v>
      </c>
      <c r="I683" s="148">
        <f t="shared" si="73"/>
        <v>0</v>
      </c>
      <c r="J683" s="133">
        <f>+J680*I683</f>
        <v>0</v>
      </c>
    </row>
    <row r="684" spans="3:10">
      <c r="C684" s="140"/>
      <c r="D684" s="140"/>
      <c r="E684" s="130"/>
      <c r="F684" s="130"/>
      <c r="G684" s="130"/>
      <c r="H684" s="132"/>
      <c r="I684" s="133"/>
      <c r="J684" s="133"/>
    </row>
    <row r="685" spans="3:10">
      <c r="C685" s="140"/>
      <c r="D685" s="298" t="s">
        <v>404</v>
      </c>
      <c r="E685" s="298"/>
      <c r="F685" s="298"/>
      <c r="G685" s="139" t="s">
        <v>72</v>
      </c>
      <c r="H685" s="126"/>
      <c r="I685" s="162"/>
      <c r="J685" s="127">
        <f>+J693+J694+J695+J696</f>
        <v>0</v>
      </c>
    </row>
    <row r="686" spans="3:10" ht="21">
      <c r="C686" s="140"/>
      <c r="D686" s="154"/>
      <c r="E686" s="130" t="s">
        <v>405</v>
      </c>
      <c r="F686" s="130" t="s">
        <v>218</v>
      </c>
      <c r="G686" s="130" t="s">
        <v>406</v>
      </c>
      <c r="H686" s="132">
        <v>3.9997781000621402E-2</v>
      </c>
      <c r="I686" s="133"/>
      <c r="J686" s="133">
        <f>+I686*H686</f>
        <v>0</v>
      </c>
    </row>
    <row r="687" spans="3:10">
      <c r="C687" s="140"/>
      <c r="D687" s="154"/>
      <c r="E687" s="130" t="s">
        <v>407</v>
      </c>
      <c r="F687" s="130" t="s">
        <v>218</v>
      </c>
      <c r="G687" s="130" t="s">
        <v>406</v>
      </c>
      <c r="H687" s="132">
        <v>0.2</v>
      </c>
      <c r="I687" s="133"/>
      <c r="J687" s="133">
        <f t="shared" ref="J687:J690" si="74">+I687*H687</f>
        <v>0</v>
      </c>
    </row>
    <row r="688" spans="3:10">
      <c r="C688" s="140"/>
      <c r="D688" s="154"/>
      <c r="E688" s="130" t="s">
        <v>408</v>
      </c>
      <c r="F688" s="130" t="s">
        <v>218</v>
      </c>
      <c r="G688" s="130" t="s">
        <v>406</v>
      </c>
      <c r="H688" s="132">
        <v>0.04</v>
      </c>
      <c r="I688" s="133"/>
      <c r="J688" s="133">
        <f t="shared" si="74"/>
        <v>0</v>
      </c>
    </row>
    <row r="689" spans="3:10">
      <c r="C689" s="140"/>
      <c r="D689" s="154"/>
      <c r="E689" s="130" t="s">
        <v>409</v>
      </c>
      <c r="F689" s="130" t="s">
        <v>218</v>
      </c>
      <c r="G689" s="130" t="s">
        <v>46</v>
      </c>
      <c r="H689" s="132">
        <v>0.08</v>
      </c>
      <c r="I689" s="133"/>
      <c r="J689" s="133">
        <f t="shared" si="74"/>
        <v>0</v>
      </c>
    </row>
    <row r="690" spans="3:10">
      <c r="C690" s="140"/>
      <c r="D690" s="154"/>
      <c r="E690" s="130" t="s">
        <v>403</v>
      </c>
      <c r="F690" s="130" t="s">
        <v>218</v>
      </c>
      <c r="G690" s="130" t="s">
        <v>294</v>
      </c>
      <c r="H690" s="132">
        <v>0.81500003341062288</v>
      </c>
      <c r="I690" s="133"/>
      <c r="J690" s="133">
        <f t="shared" si="74"/>
        <v>0</v>
      </c>
    </row>
    <row r="691" spans="3:10">
      <c r="C691" s="140"/>
      <c r="D691" s="154"/>
      <c r="E691" s="130" t="s">
        <v>228</v>
      </c>
      <c r="F691" s="130" t="s">
        <v>218</v>
      </c>
      <c r="G691" s="130" t="s">
        <v>229</v>
      </c>
      <c r="H691" s="132">
        <v>5</v>
      </c>
      <c r="I691" s="133"/>
      <c r="J691" s="133">
        <f>+I691*H691%</f>
        <v>0</v>
      </c>
    </row>
    <row r="692" spans="3:10">
      <c r="C692" s="140"/>
      <c r="D692" s="154"/>
      <c r="E692" s="130" t="s">
        <v>227</v>
      </c>
      <c r="F692" s="130" t="s">
        <v>218</v>
      </c>
      <c r="G692" s="130" t="s">
        <v>123</v>
      </c>
      <c r="H692" s="132">
        <v>1.3</v>
      </c>
      <c r="I692" s="133"/>
      <c r="J692" s="133">
        <f>+I692*H692</f>
        <v>0</v>
      </c>
    </row>
    <row r="693" spans="3:10">
      <c r="C693" s="140"/>
      <c r="D693" s="154"/>
      <c r="E693" s="130"/>
      <c r="F693" s="130"/>
      <c r="G693" s="130"/>
      <c r="H693" s="136"/>
      <c r="I693" s="133"/>
      <c r="J693" s="133">
        <f>+SUM(J686:J692)</f>
        <v>0</v>
      </c>
    </row>
    <row r="694" spans="3:10">
      <c r="C694" s="140"/>
      <c r="D694" s="154"/>
      <c r="E694" s="130"/>
      <c r="F694" s="130"/>
      <c r="G694" s="130"/>
      <c r="H694" s="136" t="s">
        <v>230</v>
      </c>
      <c r="I694" s="148">
        <f t="shared" ref="I694:I696" si="75">I681</f>
        <v>0</v>
      </c>
      <c r="J694" s="133">
        <f>+J693*I694</f>
        <v>0</v>
      </c>
    </row>
    <row r="695" spans="3:10">
      <c r="C695" s="140"/>
      <c r="D695" s="154"/>
      <c r="E695" s="130"/>
      <c r="F695" s="130"/>
      <c r="G695" s="130"/>
      <c r="H695" s="136" t="s">
        <v>231</v>
      </c>
      <c r="I695" s="148">
        <f t="shared" si="75"/>
        <v>0</v>
      </c>
      <c r="J695" s="133">
        <f>+J693*I695</f>
        <v>0</v>
      </c>
    </row>
    <row r="696" spans="3:10">
      <c r="C696" s="140"/>
      <c r="D696" s="154"/>
      <c r="E696" s="130"/>
      <c r="F696" s="130"/>
      <c r="G696" s="130"/>
      <c r="H696" s="136" t="s">
        <v>232</v>
      </c>
      <c r="I696" s="148">
        <f t="shared" si="75"/>
        <v>0</v>
      </c>
      <c r="J696" s="133">
        <f>+J693*I696</f>
        <v>0</v>
      </c>
    </row>
    <row r="697" spans="3:10">
      <c r="C697" s="140"/>
      <c r="D697" s="154"/>
      <c r="E697" s="130"/>
      <c r="F697" s="130"/>
      <c r="G697" s="130"/>
      <c r="H697" s="132"/>
      <c r="I697" s="133"/>
      <c r="J697" s="133"/>
    </row>
    <row r="698" spans="3:10">
      <c r="C698" s="150"/>
      <c r="D698" s="296" t="s">
        <v>410</v>
      </c>
      <c r="E698" s="296"/>
      <c r="F698" s="296"/>
      <c r="G698" s="296"/>
      <c r="H698" s="296"/>
      <c r="I698" s="296"/>
      <c r="J698" s="296"/>
    </row>
    <row r="699" spans="3:10">
      <c r="C699" s="138"/>
      <c r="D699" s="293" t="s">
        <v>154</v>
      </c>
      <c r="E699" s="293"/>
      <c r="F699" s="293"/>
      <c r="G699" s="139" t="s">
        <v>19</v>
      </c>
      <c r="H699" s="126"/>
      <c r="I699" s="147"/>
      <c r="J699" s="127">
        <f>+J708+J709+J710+J711</f>
        <v>0</v>
      </c>
    </row>
    <row r="700" spans="3:10">
      <c r="C700" s="294"/>
      <c r="D700" s="294"/>
      <c r="E700" s="130" t="s">
        <v>411</v>
      </c>
      <c r="F700" s="130" t="s">
        <v>218</v>
      </c>
      <c r="G700" s="130" t="s">
        <v>341</v>
      </c>
      <c r="H700" s="132">
        <v>0.17</v>
      </c>
      <c r="I700" s="133"/>
      <c r="J700" s="133">
        <f t="shared" ref="J700:J706" si="76">+I700*H700</f>
        <v>0</v>
      </c>
    </row>
    <row r="701" spans="3:10" ht="21">
      <c r="C701" s="294"/>
      <c r="D701" s="294"/>
      <c r="E701" s="130" t="s">
        <v>398</v>
      </c>
      <c r="F701" s="130" t="s">
        <v>218</v>
      </c>
      <c r="G701" s="130" t="s">
        <v>338</v>
      </c>
      <c r="H701" s="155">
        <v>1.9994098635826075E-3</v>
      </c>
      <c r="I701" s="133"/>
      <c r="J701" s="133">
        <f t="shared" si="76"/>
        <v>0</v>
      </c>
    </row>
    <row r="702" spans="3:10">
      <c r="C702" s="294"/>
      <c r="D702" s="294"/>
      <c r="E702" s="130" t="s">
        <v>412</v>
      </c>
      <c r="F702" s="130" t="s">
        <v>218</v>
      </c>
      <c r="G702" s="130" t="s">
        <v>222</v>
      </c>
      <c r="H702" s="132">
        <v>1.3</v>
      </c>
      <c r="I702" s="133"/>
      <c r="J702" s="133">
        <f t="shared" si="76"/>
        <v>0</v>
      </c>
    </row>
    <row r="703" spans="3:10">
      <c r="C703" s="294"/>
      <c r="D703" s="294"/>
      <c r="E703" s="130" t="s">
        <v>413</v>
      </c>
      <c r="F703" s="130" t="s">
        <v>218</v>
      </c>
      <c r="G703" s="130" t="s">
        <v>341</v>
      </c>
      <c r="H703" s="132">
        <v>0.08</v>
      </c>
      <c r="I703" s="133"/>
      <c r="J703" s="133">
        <f t="shared" si="76"/>
        <v>0</v>
      </c>
    </row>
    <row r="704" spans="3:10">
      <c r="C704" s="294"/>
      <c r="D704" s="294"/>
      <c r="E704" s="130" t="s">
        <v>414</v>
      </c>
      <c r="F704" s="130" t="s">
        <v>218</v>
      </c>
      <c r="G704" s="130" t="s">
        <v>81</v>
      </c>
      <c r="H704" s="132">
        <v>0.08</v>
      </c>
      <c r="I704" s="133"/>
      <c r="J704" s="133">
        <f t="shared" si="76"/>
        <v>0</v>
      </c>
    </row>
    <row r="705" spans="3:10">
      <c r="C705" s="294"/>
      <c r="D705" s="294"/>
      <c r="E705" s="130" t="s">
        <v>415</v>
      </c>
      <c r="F705" s="130" t="s">
        <v>218</v>
      </c>
      <c r="G705" s="130" t="s">
        <v>226</v>
      </c>
      <c r="H705" s="132">
        <v>1.4</v>
      </c>
      <c r="I705" s="133"/>
      <c r="J705" s="133">
        <f t="shared" si="76"/>
        <v>0</v>
      </c>
    </row>
    <row r="706" spans="3:10">
      <c r="C706" s="294"/>
      <c r="D706" s="294"/>
      <c r="E706" s="130" t="s">
        <v>227</v>
      </c>
      <c r="F706" s="130" t="s">
        <v>218</v>
      </c>
      <c r="G706" s="130" t="s">
        <v>123</v>
      </c>
      <c r="H706" s="132">
        <v>2.5</v>
      </c>
      <c r="I706" s="133"/>
      <c r="J706" s="133">
        <f t="shared" si="76"/>
        <v>0</v>
      </c>
    </row>
    <row r="707" spans="3:10">
      <c r="C707" s="294"/>
      <c r="D707" s="294"/>
      <c r="E707" s="130" t="s">
        <v>228</v>
      </c>
      <c r="F707" s="130" t="s">
        <v>218</v>
      </c>
      <c r="G707" s="130" t="s">
        <v>229</v>
      </c>
      <c r="H707" s="132">
        <v>5</v>
      </c>
      <c r="I707" s="133"/>
      <c r="J707" s="133">
        <f>+I707*H707%</f>
        <v>0</v>
      </c>
    </row>
    <row r="708" spans="3:10">
      <c r="C708" s="140"/>
      <c r="D708" s="140"/>
      <c r="E708" s="130"/>
      <c r="F708" s="130"/>
      <c r="G708" s="130"/>
      <c r="H708" s="136"/>
      <c r="I708" s="133"/>
      <c r="J708" s="133">
        <f>+SUM(J700:J707)</f>
        <v>0</v>
      </c>
    </row>
    <row r="709" spans="3:10">
      <c r="C709" s="140"/>
      <c r="D709" s="140"/>
      <c r="E709" s="130"/>
      <c r="F709" s="130"/>
      <c r="G709" s="130"/>
      <c r="H709" s="136" t="s">
        <v>230</v>
      </c>
      <c r="I709" s="148">
        <f t="shared" ref="I709:I711" si="77">I694</f>
        <v>0</v>
      </c>
      <c r="J709" s="133">
        <f>+J708*I709</f>
        <v>0</v>
      </c>
    </row>
    <row r="710" spans="3:10">
      <c r="C710" s="140"/>
      <c r="D710" s="140"/>
      <c r="E710" s="130"/>
      <c r="F710" s="130"/>
      <c r="G710" s="130"/>
      <c r="H710" s="136" t="s">
        <v>231</v>
      </c>
      <c r="I710" s="148">
        <f t="shared" si="77"/>
        <v>0</v>
      </c>
      <c r="J710" s="133">
        <f>+J708*I710</f>
        <v>0</v>
      </c>
    </row>
    <row r="711" spans="3:10">
      <c r="C711" s="140"/>
      <c r="D711" s="140"/>
      <c r="E711" s="130"/>
      <c r="F711" s="130"/>
      <c r="G711" s="130"/>
      <c r="H711" s="136" t="s">
        <v>232</v>
      </c>
      <c r="I711" s="148">
        <f t="shared" si="77"/>
        <v>0</v>
      </c>
      <c r="J711" s="133">
        <f>+J708*I711</f>
        <v>0</v>
      </c>
    </row>
    <row r="712" spans="3:10">
      <c r="C712" s="138"/>
      <c r="D712" s="293" t="s">
        <v>156</v>
      </c>
      <c r="E712" s="293"/>
      <c r="F712" s="293"/>
      <c r="G712" s="139" t="s">
        <v>19</v>
      </c>
      <c r="H712" s="126"/>
      <c r="I712" s="147"/>
      <c r="J712" s="127">
        <f>+J716+J717+J718+J719</f>
        <v>0</v>
      </c>
    </row>
    <row r="713" spans="3:10">
      <c r="C713" s="294"/>
      <c r="D713" s="294"/>
      <c r="E713" s="130" t="s">
        <v>156</v>
      </c>
      <c r="F713" s="130" t="s">
        <v>218</v>
      </c>
      <c r="G713" s="130" t="s">
        <v>341</v>
      </c>
      <c r="H713" s="132">
        <v>0.09</v>
      </c>
      <c r="I713" s="133"/>
      <c r="J713" s="133">
        <f>+I713*H713</f>
        <v>0</v>
      </c>
    </row>
    <row r="714" spans="3:10">
      <c r="C714" s="294"/>
      <c r="D714" s="294"/>
      <c r="E714" s="130" t="s">
        <v>403</v>
      </c>
      <c r="F714" s="130" t="s">
        <v>247</v>
      </c>
      <c r="G714" s="130" t="s">
        <v>249</v>
      </c>
      <c r="H714" s="132">
        <v>0.14999283304061245</v>
      </c>
      <c r="I714" s="133"/>
      <c r="J714" s="133">
        <f>+I714*H714</f>
        <v>0</v>
      </c>
    </row>
    <row r="715" spans="3:10">
      <c r="C715" s="294"/>
      <c r="D715" s="294"/>
      <c r="E715" s="130" t="s">
        <v>228</v>
      </c>
      <c r="F715" s="130" t="s">
        <v>218</v>
      </c>
      <c r="G715" s="130" t="s">
        <v>229</v>
      </c>
      <c r="H715" s="132">
        <v>10</v>
      </c>
      <c r="I715" s="133"/>
      <c r="J715" s="133">
        <f>+I715*H715%</f>
        <v>0</v>
      </c>
    </row>
    <row r="716" spans="3:10">
      <c r="C716" s="140"/>
      <c r="D716" s="140"/>
      <c r="E716" s="130"/>
      <c r="F716" s="130"/>
      <c r="G716" s="130"/>
      <c r="H716" s="136"/>
      <c r="I716" s="133"/>
      <c r="J716" s="133">
        <f>+SUM(J713:J715)</f>
        <v>0</v>
      </c>
    </row>
    <row r="717" spans="3:10">
      <c r="C717" s="140"/>
      <c r="D717" s="140"/>
      <c r="E717" s="130"/>
      <c r="F717" s="130"/>
      <c r="G717" s="130"/>
      <c r="H717" s="136" t="s">
        <v>230</v>
      </c>
      <c r="I717" s="148">
        <f t="shared" ref="I717:I719" si="78">I709</f>
        <v>0</v>
      </c>
      <c r="J717" s="133">
        <f>+J716*I717</f>
        <v>0</v>
      </c>
    </row>
    <row r="718" spans="3:10">
      <c r="C718" s="140"/>
      <c r="D718" s="140"/>
      <c r="E718" s="130"/>
      <c r="F718" s="130"/>
      <c r="G718" s="130"/>
      <c r="H718" s="136" t="s">
        <v>231</v>
      </c>
      <c r="I718" s="148">
        <f t="shared" si="78"/>
        <v>0</v>
      </c>
      <c r="J718" s="133">
        <f>+J716*I718</f>
        <v>0</v>
      </c>
    </row>
    <row r="719" spans="3:10">
      <c r="C719" s="140"/>
      <c r="D719" s="140"/>
      <c r="E719" s="130"/>
      <c r="F719" s="130"/>
      <c r="G719" s="130"/>
      <c r="H719" s="136" t="s">
        <v>232</v>
      </c>
      <c r="I719" s="148">
        <f t="shared" si="78"/>
        <v>0</v>
      </c>
      <c r="J719" s="133">
        <f>+J716*I719</f>
        <v>0</v>
      </c>
    </row>
    <row r="720" spans="3:10">
      <c r="C720" s="138"/>
      <c r="D720" s="293" t="s">
        <v>158</v>
      </c>
      <c r="E720" s="293"/>
      <c r="F720" s="293"/>
      <c r="G720" s="139" t="s">
        <v>19</v>
      </c>
      <c r="H720" s="126"/>
      <c r="I720" s="147"/>
      <c r="J720" s="127">
        <f>+J729+J730+J731+J728</f>
        <v>0</v>
      </c>
    </row>
    <row r="721" spans="3:10">
      <c r="C721" s="294"/>
      <c r="D721" s="294"/>
      <c r="E721" s="130" t="s">
        <v>416</v>
      </c>
      <c r="F721" s="130" t="s">
        <v>218</v>
      </c>
      <c r="G721" s="130" t="s">
        <v>81</v>
      </c>
      <c r="H721" s="132">
        <v>1.0499033602765981</v>
      </c>
      <c r="I721" s="133"/>
      <c r="J721" s="133">
        <f t="shared" ref="J721:J726" si="79">+I721*H721</f>
        <v>0</v>
      </c>
    </row>
    <row r="722" spans="3:10">
      <c r="C722" s="142"/>
      <c r="D722" s="142"/>
      <c r="E722" s="143" t="s">
        <v>369</v>
      </c>
      <c r="F722" s="130" t="s">
        <v>218</v>
      </c>
      <c r="G722" s="130" t="s">
        <v>341</v>
      </c>
      <c r="H722" s="132">
        <v>0.1</v>
      </c>
      <c r="I722" s="161"/>
      <c r="J722" s="133">
        <f t="shared" si="79"/>
        <v>0</v>
      </c>
    </row>
    <row r="723" spans="3:10">
      <c r="C723" s="294"/>
      <c r="D723" s="294"/>
      <c r="E723" s="130" t="s">
        <v>417</v>
      </c>
      <c r="F723" s="130" t="s">
        <v>218</v>
      </c>
      <c r="G723" s="130" t="s">
        <v>341</v>
      </c>
      <c r="H723" s="132">
        <v>0.3</v>
      </c>
      <c r="I723" s="133"/>
      <c r="J723" s="133">
        <f t="shared" si="79"/>
        <v>0</v>
      </c>
    </row>
    <row r="724" spans="3:10">
      <c r="C724" s="294"/>
      <c r="D724" s="294"/>
      <c r="E724" s="130" t="s">
        <v>418</v>
      </c>
      <c r="F724" s="130" t="s">
        <v>218</v>
      </c>
      <c r="G724" s="130" t="s">
        <v>341</v>
      </c>
      <c r="H724" s="132">
        <v>0.08</v>
      </c>
      <c r="I724" s="133"/>
      <c r="J724" s="133">
        <f t="shared" si="79"/>
        <v>0</v>
      </c>
    </row>
    <row r="725" spans="3:10">
      <c r="C725" s="294"/>
      <c r="D725" s="294"/>
      <c r="E725" s="130" t="s">
        <v>403</v>
      </c>
      <c r="F725" s="130" t="s">
        <v>218</v>
      </c>
      <c r="G725" s="130" t="s">
        <v>237</v>
      </c>
      <c r="H725" s="132">
        <v>0.33</v>
      </c>
      <c r="I725" s="133"/>
      <c r="J725" s="133">
        <f t="shared" si="79"/>
        <v>0</v>
      </c>
    </row>
    <row r="726" spans="3:10">
      <c r="C726" s="294"/>
      <c r="D726" s="294"/>
      <c r="E726" s="130" t="s">
        <v>227</v>
      </c>
      <c r="F726" s="130" t="s">
        <v>218</v>
      </c>
      <c r="G726" s="130" t="s">
        <v>123</v>
      </c>
      <c r="H726" s="132">
        <v>1</v>
      </c>
      <c r="I726" s="133"/>
      <c r="J726" s="133">
        <f t="shared" si="79"/>
        <v>0</v>
      </c>
    </row>
    <row r="727" spans="3:10">
      <c r="C727" s="294"/>
      <c r="D727" s="294"/>
      <c r="E727" s="130" t="s">
        <v>228</v>
      </c>
      <c r="F727" s="130" t="s">
        <v>218</v>
      </c>
      <c r="G727" s="130" t="s">
        <v>229</v>
      </c>
      <c r="H727" s="132">
        <v>5</v>
      </c>
      <c r="I727" s="133"/>
      <c r="J727" s="133">
        <f>+I727*H727%</f>
        <v>0</v>
      </c>
    </row>
    <row r="728" spans="3:10">
      <c r="C728" s="140"/>
      <c r="D728" s="140"/>
      <c r="E728" s="130"/>
      <c r="F728" s="130"/>
      <c r="G728" s="130"/>
      <c r="H728" s="136"/>
      <c r="I728" s="133"/>
      <c r="J728" s="133">
        <f>+SUM(J721:J727)</f>
        <v>0</v>
      </c>
    </row>
    <row r="729" spans="3:10">
      <c r="C729" s="140"/>
      <c r="D729" s="140"/>
      <c r="E729" s="130"/>
      <c r="F729" s="130"/>
      <c r="G729" s="130"/>
      <c r="H729" s="136" t="s">
        <v>230</v>
      </c>
      <c r="I729" s="148">
        <f t="shared" ref="I729:I731" si="80">I717</f>
        <v>0</v>
      </c>
      <c r="J729" s="133">
        <f>+J728*I729</f>
        <v>0</v>
      </c>
    </row>
    <row r="730" spans="3:10">
      <c r="C730" s="140"/>
      <c r="D730" s="140"/>
      <c r="E730" s="130"/>
      <c r="F730" s="130"/>
      <c r="G730" s="130"/>
      <c r="H730" s="136" t="s">
        <v>231</v>
      </c>
      <c r="I730" s="148">
        <f t="shared" si="80"/>
        <v>0</v>
      </c>
      <c r="J730" s="133">
        <f>+J728*I730</f>
        <v>0</v>
      </c>
    </row>
    <row r="731" spans="3:10">
      <c r="C731" s="140"/>
      <c r="D731" s="140"/>
      <c r="E731" s="130"/>
      <c r="F731" s="130"/>
      <c r="G731" s="130"/>
      <c r="H731" s="136" t="s">
        <v>232</v>
      </c>
      <c r="I731" s="148">
        <f t="shared" si="80"/>
        <v>0</v>
      </c>
      <c r="J731" s="133">
        <f>+J728*I731</f>
        <v>0</v>
      </c>
    </row>
    <row r="732" spans="3:10">
      <c r="C732" s="138"/>
      <c r="D732" s="293" t="s">
        <v>160</v>
      </c>
      <c r="E732" s="293"/>
      <c r="F732" s="293"/>
      <c r="G732" s="139" t="s">
        <v>19</v>
      </c>
      <c r="H732" s="126"/>
      <c r="I732" s="162"/>
      <c r="J732" s="127">
        <f>+J738+J739+J740+J741</f>
        <v>0</v>
      </c>
    </row>
    <row r="733" spans="3:10">
      <c r="C733" s="294"/>
      <c r="D733" s="294"/>
      <c r="E733" s="130" t="s">
        <v>419</v>
      </c>
      <c r="F733" s="130" t="s">
        <v>218</v>
      </c>
      <c r="G733" s="130" t="s">
        <v>341</v>
      </c>
      <c r="H733" s="132">
        <v>8.9997942248874974E-2</v>
      </c>
      <c r="I733" s="133"/>
      <c r="J733" s="133">
        <f>+I733*H733</f>
        <v>0</v>
      </c>
    </row>
    <row r="734" spans="3:10">
      <c r="C734" s="294">
        <v>40002</v>
      </c>
      <c r="D734" s="294"/>
      <c r="E734" s="143" t="s">
        <v>236</v>
      </c>
      <c r="F734" s="130" t="s">
        <v>218</v>
      </c>
      <c r="G734" s="130" t="s">
        <v>237</v>
      </c>
      <c r="H734" s="132">
        <v>0.03</v>
      </c>
      <c r="I734" s="133"/>
      <c r="J734" s="133">
        <f>+I734*H734</f>
        <v>0</v>
      </c>
    </row>
    <row r="735" spans="3:10">
      <c r="C735" s="294"/>
      <c r="D735" s="294"/>
      <c r="E735" s="130" t="s">
        <v>307</v>
      </c>
      <c r="F735" s="130" t="s">
        <v>218</v>
      </c>
      <c r="G735" s="130" t="s">
        <v>226</v>
      </c>
      <c r="H735" s="132">
        <v>0.45</v>
      </c>
      <c r="I735" s="133"/>
      <c r="J735" s="133">
        <f>+I735*H735</f>
        <v>0</v>
      </c>
    </row>
    <row r="736" spans="3:10">
      <c r="C736" s="294"/>
      <c r="D736" s="294"/>
      <c r="E736" s="130" t="s">
        <v>227</v>
      </c>
      <c r="F736" s="130" t="s">
        <v>218</v>
      </c>
      <c r="G736" s="130" t="s">
        <v>123</v>
      </c>
      <c r="H736" s="132">
        <v>1.03</v>
      </c>
      <c r="I736" s="133"/>
      <c r="J736" s="133">
        <f>+I736*H736</f>
        <v>0</v>
      </c>
    </row>
    <row r="737" spans="3:10">
      <c r="C737" s="294"/>
      <c r="D737" s="294"/>
      <c r="E737" s="130" t="s">
        <v>228</v>
      </c>
      <c r="F737" s="130" t="s">
        <v>218</v>
      </c>
      <c r="G737" s="130" t="s">
        <v>229</v>
      </c>
      <c r="H737" s="132">
        <v>5</v>
      </c>
      <c r="I737" s="133"/>
      <c r="J737" s="133">
        <f>+I737*H737%</f>
        <v>0</v>
      </c>
    </row>
    <row r="738" spans="3:10">
      <c r="C738" s="140"/>
      <c r="D738" s="140"/>
      <c r="E738" s="130"/>
      <c r="F738" s="130"/>
      <c r="G738" s="130"/>
      <c r="H738" s="136"/>
      <c r="I738" s="133"/>
      <c r="J738" s="133">
        <f>+SUM(J733:J737)</f>
        <v>0</v>
      </c>
    </row>
    <row r="739" spans="3:10">
      <c r="C739" s="140"/>
      <c r="D739" s="140"/>
      <c r="E739" s="130"/>
      <c r="F739" s="130"/>
      <c r="G739" s="130"/>
      <c r="H739" s="136" t="s">
        <v>230</v>
      </c>
      <c r="I739" s="148">
        <f t="shared" ref="I739:I741" si="81">I729</f>
        <v>0</v>
      </c>
      <c r="J739" s="133">
        <f>+J738*I739</f>
        <v>0</v>
      </c>
    </row>
    <row r="740" spans="3:10">
      <c r="C740" s="140"/>
      <c r="D740" s="140"/>
      <c r="E740" s="130"/>
      <c r="F740" s="130"/>
      <c r="G740" s="130"/>
      <c r="H740" s="136" t="s">
        <v>231</v>
      </c>
      <c r="I740" s="148">
        <f t="shared" si="81"/>
        <v>0</v>
      </c>
      <c r="J740" s="133">
        <f>+J738*I740</f>
        <v>0</v>
      </c>
    </row>
    <row r="741" spans="3:10">
      <c r="C741" s="140"/>
      <c r="D741" s="140"/>
      <c r="E741" s="130"/>
      <c r="F741" s="130"/>
      <c r="G741" s="130"/>
      <c r="H741" s="136" t="s">
        <v>232</v>
      </c>
      <c r="I741" s="148">
        <f t="shared" si="81"/>
        <v>0</v>
      </c>
      <c r="J741" s="133">
        <f>+J738*I741</f>
        <v>0</v>
      </c>
    </row>
    <row r="742" spans="3:10">
      <c r="C742" s="150"/>
      <c r="D742" s="296" t="s">
        <v>420</v>
      </c>
      <c r="E742" s="296"/>
      <c r="F742" s="296"/>
      <c r="G742" s="296"/>
      <c r="H742" s="296"/>
      <c r="I742" s="296"/>
      <c r="J742" s="296"/>
    </row>
    <row r="743" spans="3:10" ht="51.6" customHeight="1">
      <c r="C743" s="138"/>
      <c r="D743" s="293" t="s">
        <v>164</v>
      </c>
      <c r="E743" s="293"/>
      <c r="F743" s="293"/>
      <c r="G743" s="139" t="s">
        <v>19</v>
      </c>
      <c r="H743" s="126"/>
      <c r="I743" s="147"/>
      <c r="J743" s="127">
        <f>+J750+J751+J752+J753</f>
        <v>0</v>
      </c>
    </row>
    <row r="744" spans="3:10">
      <c r="C744" s="294"/>
      <c r="D744" s="294"/>
      <c r="E744" s="130" t="s">
        <v>421</v>
      </c>
      <c r="F744" s="130" t="s">
        <v>218</v>
      </c>
      <c r="G744" s="130" t="s">
        <v>81</v>
      </c>
      <c r="H744" s="132">
        <v>9.9957138008799848</v>
      </c>
      <c r="I744" s="133"/>
      <c r="J744" s="133">
        <f>+I744*H744</f>
        <v>0</v>
      </c>
    </row>
    <row r="745" spans="3:10">
      <c r="C745" s="294"/>
      <c r="D745" s="294"/>
      <c r="E745" s="130" t="s">
        <v>422</v>
      </c>
      <c r="F745" s="130" t="s">
        <v>218</v>
      </c>
      <c r="G745" s="130" t="s">
        <v>19</v>
      </c>
      <c r="H745" s="132">
        <v>1.03</v>
      </c>
      <c r="I745" s="133"/>
      <c r="J745" s="133">
        <f>+I745*H745</f>
        <v>0</v>
      </c>
    </row>
    <row r="746" spans="3:10">
      <c r="C746" s="294">
        <v>40002</v>
      </c>
      <c r="D746" s="294"/>
      <c r="E746" s="143" t="s">
        <v>236</v>
      </c>
      <c r="F746" s="130" t="s">
        <v>218</v>
      </c>
      <c r="G746" s="130" t="s">
        <v>237</v>
      </c>
      <c r="H746" s="132">
        <v>0.1</v>
      </c>
      <c r="I746" s="133"/>
      <c r="J746" s="133">
        <f>+I746*H746</f>
        <v>0</v>
      </c>
    </row>
    <row r="747" spans="3:10">
      <c r="C747" s="142"/>
      <c r="D747" s="134">
        <v>50011</v>
      </c>
      <c r="E747" s="130" t="s">
        <v>225</v>
      </c>
      <c r="F747" s="130" t="s">
        <v>218</v>
      </c>
      <c r="G747" s="130" t="s">
        <v>226</v>
      </c>
      <c r="H747" s="132">
        <v>0.7</v>
      </c>
      <c r="I747" s="133"/>
      <c r="J747" s="133">
        <f>+I747*H747</f>
        <v>0</v>
      </c>
    </row>
    <row r="748" spans="3:10">
      <c r="C748" s="294"/>
      <c r="D748" s="294"/>
      <c r="E748" s="130" t="s">
        <v>227</v>
      </c>
      <c r="F748" s="130" t="s">
        <v>218</v>
      </c>
      <c r="G748" s="130" t="s">
        <v>123</v>
      </c>
      <c r="H748" s="132">
        <v>9.0399999999999991</v>
      </c>
      <c r="I748" s="133"/>
      <c r="J748" s="133">
        <f>+I748*H748</f>
        <v>0</v>
      </c>
    </row>
    <row r="749" spans="3:10">
      <c r="C749" s="294"/>
      <c r="D749" s="294"/>
      <c r="E749" s="130" t="s">
        <v>228</v>
      </c>
      <c r="F749" s="130" t="s">
        <v>218</v>
      </c>
      <c r="G749" s="130" t="s">
        <v>229</v>
      </c>
      <c r="H749" s="132">
        <v>5</v>
      </c>
      <c r="I749" s="133"/>
      <c r="J749" s="133">
        <f>+I749*H749%</f>
        <v>0</v>
      </c>
    </row>
    <row r="750" spans="3:10">
      <c r="C750" s="140"/>
      <c r="D750" s="140"/>
      <c r="E750" s="130"/>
      <c r="F750" s="130"/>
      <c r="G750" s="130"/>
      <c r="H750" s="136"/>
      <c r="I750" s="133"/>
      <c r="J750" s="133">
        <f>+SUM(J744:J749)</f>
        <v>0</v>
      </c>
    </row>
    <row r="751" spans="3:10">
      <c r="C751" s="140"/>
      <c r="D751" s="140"/>
      <c r="E751" s="130"/>
      <c r="F751" s="130"/>
      <c r="G751" s="130"/>
      <c r="H751" s="136" t="s">
        <v>230</v>
      </c>
      <c r="I751" s="148">
        <f t="shared" ref="I751:I753" si="82">I739</f>
        <v>0</v>
      </c>
      <c r="J751" s="133">
        <f>+J750*I751</f>
        <v>0</v>
      </c>
    </row>
    <row r="752" spans="3:10">
      <c r="C752" s="140"/>
      <c r="D752" s="140"/>
      <c r="E752" s="130"/>
      <c r="F752" s="130"/>
      <c r="G752" s="130"/>
      <c r="H752" s="136" t="s">
        <v>231</v>
      </c>
      <c r="I752" s="148">
        <f t="shared" si="82"/>
        <v>0</v>
      </c>
      <c r="J752" s="133">
        <f>+J750*I752</f>
        <v>0</v>
      </c>
    </row>
    <row r="753" spans="3:10">
      <c r="C753" s="140"/>
      <c r="D753" s="140"/>
      <c r="E753" s="130"/>
      <c r="F753" s="130"/>
      <c r="G753" s="130"/>
      <c r="H753" s="136" t="s">
        <v>232</v>
      </c>
      <c r="I753" s="148">
        <f t="shared" si="82"/>
        <v>0</v>
      </c>
      <c r="J753" s="133">
        <f>+J750*I753</f>
        <v>0</v>
      </c>
    </row>
    <row r="754" spans="3:10" ht="75.599999999999994" customHeight="1">
      <c r="C754" s="138"/>
      <c r="D754" s="293" t="s">
        <v>166</v>
      </c>
      <c r="E754" s="293"/>
      <c r="F754" s="293"/>
      <c r="G754" s="139" t="s">
        <v>19</v>
      </c>
      <c r="H754" s="126"/>
      <c r="I754" s="147"/>
      <c r="J754" s="127">
        <f>+J760+J761+J762+J763</f>
        <v>0</v>
      </c>
    </row>
    <row r="755" spans="3:10" ht="84">
      <c r="C755" s="142"/>
      <c r="D755" s="142"/>
      <c r="E755" s="130" t="s">
        <v>166</v>
      </c>
      <c r="F755" s="130" t="s">
        <v>218</v>
      </c>
      <c r="G755" s="130" t="s">
        <v>19</v>
      </c>
      <c r="H755" s="132">
        <v>1.0500007646415559</v>
      </c>
      <c r="I755" s="133"/>
      <c r="J755" s="133">
        <f>+I755*H755</f>
        <v>0</v>
      </c>
    </row>
    <row r="756" spans="3:10">
      <c r="C756" s="140"/>
      <c r="D756" s="140">
        <v>40002</v>
      </c>
      <c r="E756" s="143" t="s">
        <v>236</v>
      </c>
      <c r="F756" s="130" t="s">
        <v>218</v>
      </c>
      <c r="G756" s="130" t="s">
        <v>237</v>
      </c>
      <c r="H756" s="132">
        <v>0.1</v>
      </c>
      <c r="I756" s="133"/>
      <c r="J756" s="133">
        <f>+I756*H756</f>
        <v>0</v>
      </c>
    </row>
    <row r="757" spans="3:10">
      <c r="C757" s="142"/>
      <c r="D757" s="134">
        <v>50011</v>
      </c>
      <c r="E757" s="130" t="s">
        <v>225</v>
      </c>
      <c r="F757" s="130" t="s">
        <v>218</v>
      </c>
      <c r="G757" s="130" t="s">
        <v>226</v>
      </c>
      <c r="H757" s="132">
        <v>0.45</v>
      </c>
      <c r="I757" s="133"/>
      <c r="J757" s="133">
        <f>+I757*H757</f>
        <v>0</v>
      </c>
    </row>
    <row r="758" spans="3:10">
      <c r="C758" s="294"/>
      <c r="D758" s="294"/>
      <c r="E758" s="130" t="s">
        <v>227</v>
      </c>
      <c r="F758" s="130" t="s">
        <v>218</v>
      </c>
      <c r="G758" s="130" t="s">
        <v>123</v>
      </c>
      <c r="H758" s="132">
        <v>9.0399999999999991</v>
      </c>
      <c r="I758" s="133"/>
      <c r="J758" s="133">
        <f>+I758*H758</f>
        <v>0</v>
      </c>
    </row>
    <row r="759" spans="3:10">
      <c r="C759" s="294"/>
      <c r="D759" s="294"/>
      <c r="E759" s="130" t="s">
        <v>228</v>
      </c>
      <c r="F759" s="130" t="s">
        <v>218</v>
      </c>
      <c r="G759" s="130" t="s">
        <v>229</v>
      </c>
      <c r="H759" s="132">
        <v>5</v>
      </c>
      <c r="I759" s="133"/>
      <c r="J759" s="133">
        <f>+I759*H759%</f>
        <v>0</v>
      </c>
    </row>
    <row r="760" spans="3:10" ht="21.6" customHeight="1">
      <c r="C760" s="140"/>
      <c r="D760" s="140"/>
      <c r="E760" s="130"/>
      <c r="F760" s="130"/>
      <c r="G760" s="130"/>
      <c r="H760" s="136"/>
      <c r="I760" s="133"/>
      <c r="J760" s="133">
        <f>+SUM(J755:J759)</f>
        <v>0</v>
      </c>
    </row>
    <row r="761" spans="3:10">
      <c r="C761" s="140"/>
      <c r="D761" s="140"/>
      <c r="E761" s="130"/>
      <c r="F761" s="130"/>
      <c r="G761" s="130"/>
      <c r="H761" s="136" t="s">
        <v>230</v>
      </c>
      <c r="I761" s="148">
        <f t="shared" ref="I761:I763" si="83">I751</f>
        <v>0</v>
      </c>
      <c r="J761" s="133">
        <f>+J760*I761</f>
        <v>0</v>
      </c>
    </row>
    <row r="762" spans="3:10">
      <c r="C762" s="140"/>
      <c r="D762" s="140"/>
      <c r="E762" s="130"/>
      <c r="F762" s="130"/>
      <c r="G762" s="130"/>
      <c r="H762" s="136" t="s">
        <v>231</v>
      </c>
      <c r="I762" s="148">
        <f t="shared" si="83"/>
        <v>0</v>
      </c>
      <c r="J762" s="133">
        <f>+J760*I762</f>
        <v>0</v>
      </c>
    </row>
    <row r="763" spans="3:10">
      <c r="C763" s="140"/>
      <c r="D763" s="140"/>
      <c r="E763" s="130"/>
      <c r="F763" s="130"/>
      <c r="G763" s="130"/>
      <c r="H763" s="136" t="s">
        <v>232</v>
      </c>
      <c r="I763" s="148">
        <f t="shared" si="83"/>
        <v>0</v>
      </c>
      <c r="J763" s="133">
        <f>+J760*I763</f>
        <v>0</v>
      </c>
    </row>
    <row r="764" spans="3:10">
      <c r="C764" s="140"/>
      <c r="D764" s="293" t="s">
        <v>168</v>
      </c>
      <c r="E764" s="293"/>
      <c r="F764" s="293"/>
      <c r="G764" s="139" t="s">
        <v>19</v>
      </c>
      <c r="H764" s="126"/>
      <c r="I764" s="147"/>
      <c r="J764" s="127">
        <f>+J766+J767+J768+J769</f>
        <v>0</v>
      </c>
    </row>
    <row r="765" spans="3:10" ht="29.45" customHeight="1">
      <c r="C765" s="140"/>
      <c r="D765" s="140"/>
      <c r="E765" s="130" t="s">
        <v>168</v>
      </c>
      <c r="F765" s="130" t="s">
        <v>218</v>
      </c>
      <c r="G765" s="130" t="s">
        <v>19</v>
      </c>
      <c r="H765" s="132">
        <v>1</v>
      </c>
      <c r="I765" s="133"/>
      <c r="J765" s="133">
        <f>+I765*H765</f>
        <v>0</v>
      </c>
    </row>
    <row r="766" spans="3:10" ht="15">
      <c r="C766" s="140"/>
      <c r="D766" s="140"/>
      <c r="E766" s="170"/>
      <c r="F766" s="130"/>
      <c r="G766" s="130"/>
      <c r="H766" s="136"/>
      <c r="I766" s="133"/>
      <c r="J766" s="133">
        <f>+J765</f>
        <v>0</v>
      </c>
    </row>
    <row r="767" spans="3:10" ht="15">
      <c r="C767" s="140"/>
      <c r="D767" s="140"/>
      <c r="E767" s="170"/>
      <c r="F767" s="130"/>
      <c r="G767" s="130"/>
      <c r="H767" s="136" t="s">
        <v>230</v>
      </c>
      <c r="I767" s="148">
        <f t="shared" ref="I767:I769" si="84">I761</f>
        <v>0</v>
      </c>
      <c r="J767" s="133">
        <f>+J766*I767</f>
        <v>0</v>
      </c>
    </row>
    <row r="768" spans="3:10" ht="15">
      <c r="C768" s="140"/>
      <c r="D768" s="140"/>
      <c r="E768" s="170"/>
      <c r="F768" s="130"/>
      <c r="G768" s="130"/>
      <c r="H768" s="136" t="s">
        <v>231</v>
      </c>
      <c r="I768" s="148">
        <f t="shared" si="84"/>
        <v>0</v>
      </c>
      <c r="J768" s="133">
        <f>+J766*I768</f>
        <v>0</v>
      </c>
    </row>
    <row r="769" spans="3:10" ht="15">
      <c r="C769" s="140"/>
      <c r="D769" s="140"/>
      <c r="E769" s="170"/>
      <c r="F769" s="130"/>
      <c r="G769" s="130"/>
      <c r="H769" s="136" t="s">
        <v>232</v>
      </c>
      <c r="I769" s="148">
        <f t="shared" si="84"/>
        <v>0</v>
      </c>
      <c r="J769" s="133">
        <f>+J766*I769</f>
        <v>0</v>
      </c>
    </row>
    <row r="770" spans="3:10">
      <c r="C770" s="150"/>
      <c r="D770" s="296" t="s">
        <v>170</v>
      </c>
      <c r="E770" s="296"/>
      <c r="F770" s="296"/>
      <c r="G770" s="296"/>
      <c r="H770" s="296"/>
      <c r="I770" s="296"/>
      <c r="J770" s="296"/>
    </row>
    <row r="771" spans="3:10">
      <c r="C771" s="138"/>
      <c r="D771" s="293" t="s">
        <v>423</v>
      </c>
      <c r="E771" s="293"/>
      <c r="F771" s="293"/>
      <c r="G771" s="139" t="s">
        <v>19</v>
      </c>
      <c r="H771" s="126"/>
      <c r="I771" s="147"/>
      <c r="J771" s="127">
        <f>+J777+J778+J779+J780</f>
        <v>0</v>
      </c>
    </row>
    <row r="772" spans="3:10">
      <c r="C772" s="294"/>
      <c r="D772" s="294"/>
      <c r="E772" s="130" t="s">
        <v>424</v>
      </c>
      <c r="F772" s="130" t="s">
        <v>218</v>
      </c>
      <c r="G772" s="130" t="s">
        <v>81</v>
      </c>
      <c r="H772" s="132">
        <v>6.9984087315098836E-2</v>
      </c>
      <c r="I772" s="133"/>
      <c r="J772" s="133">
        <f>+I772*H772</f>
        <v>0</v>
      </c>
    </row>
    <row r="773" spans="3:10">
      <c r="C773" s="294"/>
      <c r="D773" s="294"/>
      <c r="E773" s="130" t="s">
        <v>425</v>
      </c>
      <c r="F773" s="130" t="s">
        <v>218</v>
      </c>
      <c r="G773" s="130" t="s">
        <v>123</v>
      </c>
      <c r="H773" s="132">
        <v>0.1</v>
      </c>
      <c r="I773" s="133"/>
      <c r="J773" s="133">
        <f>+I773*H773</f>
        <v>0</v>
      </c>
    </row>
    <row r="774" spans="3:10">
      <c r="C774" s="294"/>
      <c r="D774" s="294"/>
      <c r="E774" s="130" t="s">
        <v>243</v>
      </c>
      <c r="F774" s="130" t="s">
        <v>218</v>
      </c>
      <c r="G774" s="130" t="s">
        <v>226</v>
      </c>
      <c r="H774" s="132">
        <v>0.1</v>
      </c>
      <c r="I774" s="133"/>
      <c r="J774" s="133">
        <f>+I774*H774</f>
        <v>0</v>
      </c>
    </row>
    <row r="775" spans="3:10">
      <c r="C775" s="294"/>
      <c r="D775" s="294"/>
      <c r="E775" s="130" t="s">
        <v>227</v>
      </c>
      <c r="F775" s="130" t="s">
        <v>218</v>
      </c>
      <c r="G775" s="130" t="s">
        <v>123</v>
      </c>
      <c r="H775" s="132">
        <v>4</v>
      </c>
      <c r="I775" s="133"/>
      <c r="J775" s="133">
        <f>+I775*H775</f>
        <v>0</v>
      </c>
    </row>
    <row r="776" spans="3:10">
      <c r="C776" s="294"/>
      <c r="D776" s="294"/>
      <c r="E776" s="130" t="s">
        <v>228</v>
      </c>
      <c r="F776" s="130" t="s">
        <v>218</v>
      </c>
      <c r="G776" s="130" t="s">
        <v>229</v>
      </c>
      <c r="H776" s="132">
        <v>5</v>
      </c>
      <c r="I776" s="133"/>
      <c r="J776" s="133">
        <f>+I776*H776%</f>
        <v>0</v>
      </c>
    </row>
    <row r="777" spans="3:10">
      <c r="C777" s="126"/>
      <c r="D777" s="126"/>
      <c r="E777" s="126"/>
      <c r="F777" s="295"/>
      <c r="G777" s="295"/>
      <c r="H777" s="136"/>
      <c r="I777" s="141"/>
      <c r="J777" s="141">
        <f>+SUM(J772:J776)</f>
        <v>0</v>
      </c>
    </row>
    <row r="778" spans="3:10">
      <c r="C778" s="126"/>
      <c r="D778" s="126"/>
      <c r="E778" s="126"/>
      <c r="F778" s="130"/>
      <c r="G778" s="130"/>
      <c r="H778" s="136" t="s">
        <v>230</v>
      </c>
      <c r="I778" s="158">
        <f t="shared" ref="I778:I780" si="85">I767</f>
        <v>0</v>
      </c>
      <c r="J778" s="141">
        <f>+J777*I778</f>
        <v>0</v>
      </c>
    </row>
    <row r="779" spans="3:10">
      <c r="C779" s="126"/>
      <c r="D779" s="126"/>
      <c r="E779" s="126"/>
      <c r="F779" s="130"/>
      <c r="G779" s="130"/>
      <c r="H779" s="136" t="s">
        <v>231</v>
      </c>
      <c r="I779" s="158">
        <f t="shared" si="85"/>
        <v>0</v>
      </c>
      <c r="J779" s="141">
        <f>+J777*I779</f>
        <v>0</v>
      </c>
    </row>
    <row r="780" spans="3:10">
      <c r="C780" s="126"/>
      <c r="D780" s="126"/>
      <c r="E780" s="126"/>
      <c r="F780" s="130"/>
      <c r="G780" s="130"/>
      <c r="H780" s="136" t="s">
        <v>232</v>
      </c>
      <c r="I780" s="158">
        <f t="shared" si="85"/>
        <v>0</v>
      </c>
      <c r="J780" s="141">
        <f>+J777*I780</f>
        <v>0</v>
      </c>
    </row>
    <row r="781" spans="3:10">
      <c r="C781" s="126"/>
      <c r="D781" s="126"/>
      <c r="E781" s="126"/>
      <c r="F781" s="130"/>
      <c r="G781" s="130"/>
      <c r="H781" s="126"/>
      <c r="I781" s="141"/>
      <c r="J781" s="141"/>
    </row>
    <row r="782" spans="3:10">
      <c r="C782" s="138"/>
      <c r="D782" s="293" t="s">
        <v>174</v>
      </c>
      <c r="E782" s="293"/>
      <c r="F782" s="293"/>
      <c r="G782" s="139" t="s">
        <v>53</v>
      </c>
      <c r="H782" s="126"/>
      <c r="I782" s="162"/>
      <c r="J782" s="127">
        <f>+J786+J787+J788+J789</f>
        <v>0</v>
      </c>
    </row>
    <row r="783" spans="3:10">
      <c r="C783" s="294"/>
      <c r="D783" s="294"/>
      <c r="E783" s="130" t="s">
        <v>239</v>
      </c>
      <c r="F783" s="130" t="s">
        <v>218</v>
      </c>
      <c r="G783" s="130" t="s">
        <v>226</v>
      </c>
      <c r="H783" s="132">
        <v>9.9977618564404416E-2</v>
      </c>
      <c r="I783" s="133"/>
      <c r="J783" s="133">
        <f>+I783*H783</f>
        <v>0</v>
      </c>
    </row>
    <row r="784" spans="3:10">
      <c r="C784" s="294"/>
      <c r="D784" s="294"/>
      <c r="E784" s="130" t="s">
        <v>244</v>
      </c>
      <c r="F784" s="130" t="s">
        <v>218</v>
      </c>
      <c r="G784" s="130" t="s">
        <v>53</v>
      </c>
      <c r="H784" s="132">
        <v>0.5</v>
      </c>
      <c r="I784" s="133"/>
      <c r="J784" s="133">
        <f>+I784*H784</f>
        <v>0</v>
      </c>
    </row>
    <row r="785" spans="3:10">
      <c r="C785" s="294"/>
      <c r="D785" s="294"/>
      <c r="E785" s="130" t="s">
        <v>228</v>
      </c>
      <c r="F785" s="130" t="s">
        <v>218</v>
      </c>
      <c r="G785" s="130" t="s">
        <v>229</v>
      </c>
      <c r="H785" s="132">
        <v>5</v>
      </c>
      <c r="I785" s="133"/>
      <c r="J785" s="133">
        <f>+I785*H785%</f>
        <v>0</v>
      </c>
    </row>
    <row r="786" spans="3:10">
      <c r="C786" s="140"/>
      <c r="D786" s="140"/>
      <c r="E786" s="130"/>
      <c r="F786" s="130"/>
      <c r="G786" s="130"/>
      <c r="H786" s="136"/>
      <c r="I786" s="133"/>
      <c r="J786" s="133">
        <f>+SUM(J783:J785)</f>
        <v>0</v>
      </c>
    </row>
    <row r="787" spans="3:10">
      <c r="C787" s="140"/>
      <c r="D787" s="140"/>
      <c r="E787" s="130"/>
      <c r="F787" s="130"/>
      <c r="G787" s="130"/>
      <c r="H787" s="136" t="s">
        <v>230</v>
      </c>
      <c r="I787" s="148">
        <f t="shared" ref="I787:I789" si="86">I778</f>
        <v>0</v>
      </c>
      <c r="J787" s="133">
        <f>+J786*I787</f>
        <v>0</v>
      </c>
    </row>
    <row r="788" spans="3:10">
      <c r="C788" s="140"/>
      <c r="D788" s="140"/>
      <c r="E788" s="130"/>
      <c r="F788" s="130"/>
      <c r="G788" s="130"/>
      <c r="H788" s="136" t="s">
        <v>231</v>
      </c>
      <c r="I788" s="148">
        <f t="shared" si="86"/>
        <v>0</v>
      </c>
      <c r="J788" s="133">
        <f>+J786*I788</f>
        <v>0</v>
      </c>
    </row>
    <row r="789" spans="3:10">
      <c r="C789" s="126"/>
      <c r="D789" s="126"/>
      <c r="E789" s="126"/>
      <c r="F789" s="295"/>
      <c r="G789" s="295"/>
      <c r="H789" s="136" t="s">
        <v>232</v>
      </c>
      <c r="I789" s="158">
        <f t="shared" si="86"/>
        <v>0</v>
      </c>
      <c r="J789" s="133">
        <f>+J786*I789</f>
        <v>0</v>
      </c>
    </row>
    <row r="790" spans="3:10">
      <c r="C790"/>
      <c r="D790"/>
      <c r="E790"/>
      <c r="F790" s="286"/>
      <c r="G790" s="286"/>
      <c r="H790"/>
      <c r="I790" s="96"/>
      <c r="J790" s="96"/>
    </row>
    <row r="791" spans="3:10">
      <c r="C791"/>
      <c r="D791"/>
      <c r="E791"/>
      <c r="F791"/>
      <c r="G791"/>
      <c r="H791"/>
      <c r="I791" s="96"/>
      <c r="J791" s="96"/>
    </row>
    <row r="792" spans="3:10">
      <c r="C792"/>
      <c r="D792"/>
      <c r="E792" s="123" t="s">
        <v>426</v>
      </c>
      <c r="F792"/>
      <c r="G792"/>
      <c r="H792"/>
      <c r="I792" s="96"/>
      <c r="J792" s="96"/>
    </row>
    <row r="793" spans="3:10">
      <c r="C793"/>
      <c r="D793"/>
      <c r="E793" s="123" t="s">
        <v>427</v>
      </c>
      <c r="F793"/>
      <c r="G793"/>
      <c r="H793"/>
      <c r="I793" s="96"/>
      <c r="J793" s="96"/>
    </row>
    <row r="794" spans="3:10">
      <c r="C794"/>
      <c r="D794"/>
      <c r="E794" s="123" t="s">
        <v>427</v>
      </c>
      <c r="F794"/>
      <c r="G794"/>
      <c r="H794"/>
      <c r="I794" s="96"/>
      <c r="J794" s="96"/>
    </row>
  </sheetData>
  <mergeCells count="299">
    <mergeCell ref="C785:D785"/>
    <mergeCell ref="F789:G789"/>
    <mergeCell ref="F790:G790"/>
    <mergeCell ref="C775:D775"/>
    <mergeCell ref="C776:D776"/>
    <mergeCell ref="F777:G777"/>
    <mergeCell ref="D782:F782"/>
    <mergeCell ref="C783:D783"/>
    <mergeCell ref="C784:D784"/>
    <mergeCell ref="D764:F764"/>
    <mergeCell ref="D770:J770"/>
    <mergeCell ref="D771:F771"/>
    <mergeCell ref="C772:D772"/>
    <mergeCell ref="C773:D773"/>
    <mergeCell ref="C774:D774"/>
    <mergeCell ref="C746:D746"/>
    <mergeCell ref="C748:D748"/>
    <mergeCell ref="C749:D749"/>
    <mergeCell ref="D754:F754"/>
    <mergeCell ref="C758:D758"/>
    <mergeCell ref="C759:D759"/>
    <mergeCell ref="C736:D736"/>
    <mergeCell ref="C737:D737"/>
    <mergeCell ref="D742:J742"/>
    <mergeCell ref="D743:F743"/>
    <mergeCell ref="C744:D744"/>
    <mergeCell ref="C745:D745"/>
    <mergeCell ref="C726:D726"/>
    <mergeCell ref="C727:D727"/>
    <mergeCell ref="D732:F732"/>
    <mergeCell ref="C733:D733"/>
    <mergeCell ref="C734:D734"/>
    <mergeCell ref="C735:D735"/>
    <mergeCell ref="C715:D715"/>
    <mergeCell ref="D720:F720"/>
    <mergeCell ref="C721:D721"/>
    <mergeCell ref="C723:D723"/>
    <mergeCell ref="C724:D724"/>
    <mergeCell ref="C725:D725"/>
    <mergeCell ref="C705:D705"/>
    <mergeCell ref="C706:D706"/>
    <mergeCell ref="C707:D707"/>
    <mergeCell ref="D712:F712"/>
    <mergeCell ref="C713:D713"/>
    <mergeCell ref="C714:D714"/>
    <mergeCell ref="D699:F699"/>
    <mergeCell ref="C700:D700"/>
    <mergeCell ref="C701:D701"/>
    <mergeCell ref="C702:D702"/>
    <mergeCell ref="C703:D703"/>
    <mergeCell ref="C704:D704"/>
    <mergeCell ref="D675:F675"/>
    <mergeCell ref="C677:D677"/>
    <mergeCell ref="C678:D678"/>
    <mergeCell ref="C679:D679"/>
    <mergeCell ref="D685:F685"/>
    <mergeCell ref="D698:J698"/>
    <mergeCell ref="D665:F665"/>
    <mergeCell ref="C666:D666"/>
    <mergeCell ref="C667:D667"/>
    <mergeCell ref="C668:D668"/>
    <mergeCell ref="C669:D669"/>
    <mergeCell ref="C670:D670"/>
    <mergeCell ref="D655:F655"/>
    <mergeCell ref="C656:D656"/>
    <mergeCell ref="C657:D657"/>
    <mergeCell ref="C658:D658"/>
    <mergeCell ref="C659:D659"/>
    <mergeCell ref="C660:D660"/>
    <mergeCell ref="C641:D641"/>
    <mergeCell ref="D646:F646"/>
    <mergeCell ref="C647:D647"/>
    <mergeCell ref="C648:D648"/>
    <mergeCell ref="C649:D649"/>
    <mergeCell ref="C650:D650"/>
    <mergeCell ref="D635:F635"/>
    <mergeCell ref="C636:D636"/>
    <mergeCell ref="C637:D637"/>
    <mergeCell ref="C638:D638"/>
    <mergeCell ref="C639:D639"/>
    <mergeCell ref="C640:D640"/>
    <mergeCell ref="D590:F590"/>
    <mergeCell ref="D606:F606"/>
    <mergeCell ref="D612:J612"/>
    <mergeCell ref="D614:F614"/>
    <mergeCell ref="D624:F624"/>
    <mergeCell ref="D634:J634"/>
    <mergeCell ref="D514:F514"/>
    <mergeCell ref="D532:F532"/>
    <mergeCell ref="D546:F546"/>
    <mergeCell ref="C548:D548"/>
    <mergeCell ref="D557:F557"/>
    <mergeCell ref="D573:F573"/>
    <mergeCell ref="C475:D475"/>
    <mergeCell ref="C476:D476"/>
    <mergeCell ref="C477:D477"/>
    <mergeCell ref="D484:J484"/>
    <mergeCell ref="D485:F485"/>
    <mergeCell ref="D502:F502"/>
    <mergeCell ref="C463:D463"/>
    <mergeCell ref="C464:D464"/>
    <mergeCell ref="D470:F470"/>
    <mergeCell ref="C471:D471"/>
    <mergeCell ref="C473:D473"/>
    <mergeCell ref="C474:D474"/>
    <mergeCell ref="C451:D451"/>
    <mergeCell ref="C452:D452"/>
    <mergeCell ref="C453:D453"/>
    <mergeCell ref="D459:F459"/>
    <mergeCell ref="C460:D460"/>
    <mergeCell ref="C461:D461"/>
    <mergeCell ref="C445:D445"/>
    <mergeCell ref="C446:D446"/>
    <mergeCell ref="C447:D447"/>
    <mergeCell ref="C448:D448"/>
    <mergeCell ref="C449:D449"/>
    <mergeCell ref="C450:D450"/>
    <mergeCell ref="C433:D433"/>
    <mergeCell ref="C434:D434"/>
    <mergeCell ref="C435:D435"/>
    <mergeCell ref="C436:D436"/>
    <mergeCell ref="D442:F442"/>
    <mergeCell ref="C443:D443"/>
    <mergeCell ref="E443:E444"/>
    <mergeCell ref="C422:D422"/>
    <mergeCell ref="D428:J428"/>
    <mergeCell ref="D429:F429"/>
    <mergeCell ref="C430:D430"/>
    <mergeCell ref="C431:D431"/>
    <mergeCell ref="C432:D432"/>
    <mergeCell ref="C416:D416"/>
    <mergeCell ref="C417:D417"/>
    <mergeCell ref="C418:D418"/>
    <mergeCell ref="C419:D419"/>
    <mergeCell ref="C420:D420"/>
    <mergeCell ref="C421:D421"/>
    <mergeCell ref="C405:D405"/>
    <mergeCell ref="C406:D406"/>
    <mergeCell ref="D412:F412"/>
    <mergeCell ref="C413:D413"/>
    <mergeCell ref="C414:D414"/>
    <mergeCell ref="C415:D415"/>
    <mergeCell ref="C398:D398"/>
    <mergeCell ref="C399:D399"/>
    <mergeCell ref="C400:D400"/>
    <mergeCell ref="C402:D402"/>
    <mergeCell ref="C403:D403"/>
    <mergeCell ref="C404:D404"/>
    <mergeCell ref="D361:F361"/>
    <mergeCell ref="D381:F381"/>
    <mergeCell ref="D394:J394"/>
    <mergeCell ref="D395:F395"/>
    <mergeCell ref="C396:D396"/>
    <mergeCell ref="C397:D397"/>
    <mergeCell ref="C331:D331"/>
    <mergeCell ref="C332:D332"/>
    <mergeCell ref="C334:D334"/>
    <mergeCell ref="C335:D335"/>
    <mergeCell ref="C336:D336"/>
    <mergeCell ref="D342:F342"/>
    <mergeCell ref="D320:F320"/>
    <mergeCell ref="C321:D321"/>
    <mergeCell ref="C322:D322"/>
    <mergeCell ref="C323:D323"/>
    <mergeCell ref="C324:D324"/>
    <mergeCell ref="D330:F330"/>
    <mergeCell ref="D309:J309"/>
    <mergeCell ref="D310:F310"/>
    <mergeCell ref="C311:D311"/>
    <mergeCell ref="C312:D312"/>
    <mergeCell ref="C313:D313"/>
    <mergeCell ref="C314:D314"/>
    <mergeCell ref="C225:D225"/>
    <mergeCell ref="D231:F231"/>
    <mergeCell ref="D248:F248"/>
    <mergeCell ref="D264:F264"/>
    <mergeCell ref="D275:F275"/>
    <mergeCell ref="D289:F289"/>
    <mergeCell ref="C219:D219"/>
    <mergeCell ref="C220:D220"/>
    <mergeCell ref="C221:D221"/>
    <mergeCell ref="C222:D222"/>
    <mergeCell ref="C223:D223"/>
    <mergeCell ref="C224:D224"/>
    <mergeCell ref="D213:F213"/>
    <mergeCell ref="C214:D214"/>
    <mergeCell ref="E214:E215"/>
    <mergeCell ref="C216:D216"/>
    <mergeCell ref="C217:D217"/>
    <mergeCell ref="C218:D218"/>
    <mergeCell ref="C202:D202"/>
    <mergeCell ref="C203:D203"/>
    <mergeCell ref="C204:D204"/>
    <mergeCell ref="C205:D205"/>
    <mergeCell ref="C206:D206"/>
    <mergeCell ref="C207:D207"/>
    <mergeCell ref="C191:D191"/>
    <mergeCell ref="D197:F197"/>
    <mergeCell ref="C198:D198"/>
    <mergeCell ref="C199:D199"/>
    <mergeCell ref="C200:D200"/>
    <mergeCell ref="C201:D201"/>
    <mergeCell ref="C179:D179"/>
    <mergeCell ref="C180:D180"/>
    <mergeCell ref="C181:D181"/>
    <mergeCell ref="C182:D182"/>
    <mergeCell ref="D188:F188"/>
    <mergeCell ref="C190:D190"/>
    <mergeCell ref="D166:F166"/>
    <mergeCell ref="C167:D167"/>
    <mergeCell ref="C168:D168"/>
    <mergeCell ref="D174:J174"/>
    <mergeCell ref="D175:F176"/>
    <mergeCell ref="C177:D177"/>
    <mergeCell ref="E177:E178"/>
    <mergeCell ref="C150:D150"/>
    <mergeCell ref="D156:J156"/>
    <mergeCell ref="D157:F157"/>
    <mergeCell ref="C158:D158"/>
    <mergeCell ref="C159:D159"/>
    <mergeCell ref="C160:D160"/>
    <mergeCell ref="D139:F139"/>
    <mergeCell ref="C140:D140"/>
    <mergeCell ref="C141:D141"/>
    <mergeCell ref="C142:D142"/>
    <mergeCell ref="D148:F148"/>
    <mergeCell ref="C149:D149"/>
    <mergeCell ref="D128:F128"/>
    <mergeCell ref="C129:D129"/>
    <mergeCell ref="C130:D130"/>
    <mergeCell ref="C131:D131"/>
    <mergeCell ref="C132:D132"/>
    <mergeCell ref="C133:D133"/>
    <mergeCell ref="C112:D112"/>
    <mergeCell ref="C113:D113"/>
    <mergeCell ref="D119:F119"/>
    <mergeCell ref="C120:D120"/>
    <mergeCell ref="C121:D121"/>
    <mergeCell ref="C122:D122"/>
    <mergeCell ref="C100:D100"/>
    <mergeCell ref="D106:F106"/>
    <mergeCell ref="C107:D107"/>
    <mergeCell ref="C108:D108"/>
    <mergeCell ref="C110:D110"/>
    <mergeCell ref="C111:D111"/>
    <mergeCell ref="C89:D89"/>
    <mergeCell ref="D95:F95"/>
    <mergeCell ref="C96:D96"/>
    <mergeCell ref="C97:D97"/>
    <mergeCell ref="C98:D98"/>
    <mergeCell ref="C99:D99"/>
    <mergeCell ref="D83:F83"/>
    <mergeCell ref="C84:D84"/>
    <mergeCell ref="C85:D85"/>
    <mergeCell ref="C86:D86"/>
    <mergeCell ref="C87:D87"/>
    <mergeCell ref="C88:D88"/>
    <mergeCell ref="C68:D68"/>
    <mergeCell ref="C69:D69"/>
    <mergeCell ref="D74:F74"/>
    <mergeCell ref="C75:D75"/>
    <mergeCell ref="C76:D76"/>
    <mergeCell ref="C77:D77"/>
    <mergeCell ref="C58:D58"/>
    <mergeCell ref="C59:D59"/>
    <mergeCell ref="D64:F64"/>
    <mergeCell ref="C65:D65"/>
    <mergeCell ref="C66:D66"/>
    <mergeCell ref="C67:D67"/>
    <mergeCell ref="C46:D46"/>
    <mergeCell ref="C47:D47"/>
    <mergeCell ref="C48:D48"/>
    <mergeCell ref="C49:D49"/>
    <mergeCell ref="C50:D50"/>
    <mergeCell ref="D56:F56"/>
    <mergeCell ref="C35:D35"/>
    <mergeCell ref="C36:D36"/>
    <mergeCell ref="D42:F42"/>
    <mergeCell ref="C43:D43"/>
    <mergeCell ref="C44:D44"/>
    <mergeCell ref="C45:D45"/>
    <mergeCell ref="C24:D24"/>
    <mergeCell ref="C25:D25"/>
    <mergeCell ref="D30:F30"/>
    <mergeCell ref="C31:D31"/>
    <mergeCell ref="E31:E32"/>
    <mergeCell ref="C34:D34"/>
    <mergeCell ref="C6:J6"/>
    <mergeCell ref="C7:E7"/>
    <mergeCell ref="C8:E8"/>
    <mergeCell ref="D9:J9"/>
    <mergeCell ref="D10:F10"/>
    <mergeCell ref="D23:F23"/>
    <mergeCell ref="B1:L1"/>
    <mergeCell ref="C2:E2"/>
    <mergeCell ref="F2:J2"/>
    <mergeCell ref="C3:I3"/>
    <mergeCell ref="C4:I4"/>
    <mergeCell ref="C5:E5"/>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66917C-1E63-4BC0-9A77-56EC12521630}">
  <dimension ref="A1"/>
  <sheetViews>
    <sheetView workbookViewId="0"/>
  </sheetViews>
  <sheetFormatPr defaultColWidth="9.140625" defaultRowHeight="12.7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9D9A23D202678F45B0F3133B78F18B23" ma:contentTypeVersion="14" ma:contentTypeDescription="Create a new document." ma:contentTypeScope="" ma:versionID="78007ba8eb1a450e4d78242451bf6c7d">
  <xsd:schema xmlns:xsd="http://www.w3.org/2001/XMLSchema" xmlns:xs="http://www.w3.org/2001/XMLSchema" xmlns:p="http://schemas.microsoft.com/office/2006/metadata/properties" xmlns:ns2="d6f4999f-b50e-4126-9026-f7ca597c9131" xmlns:ns3="b3a234e1-f235-437e-a56c-73cd49416da0" targetNamespace="http://schemas.microsoft.com/office/2006/metadata/properties" ma:root="true" ma:fieldsID="fd81fb0b5bee815b6c941276b474f19d" ns2:_="" ns3:_="">
    <xsd:import namespace="d6f4999f-b50e-4126-9026-f7ca597c9131"/>
    <xsd:import namespace="b3a234e1-f235-437e-a56c-73cd49416da0"/>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6f4999f-b50e-4126-9026-f7ca597c913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5debfcba-7ab8-4e81-bb94-72804333e642"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3a234e1-f235-437e-a56c-73cd49416da0"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81e38448-2809-42ef-a385-9e0f9f21b90c}" ma:internalName="TaxCatchAll" ma:showField="CatchAllData" ma:web="b3a234e1-f235-437e-a56c-73cd49416da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b3a234e1-f235-437e-a56c-73cd49416da0">
      <UserInfo>
        <DisplayName/>
        <AccountId xsi:nil="true"/>
        <AccountType/>
      </UserInfo>
    </SharedWithUsers>
    <TaxCatchAll xmlns="b3a234e1-f235-437e-a56c-73cd49416da0" xsi:nil="true"/>
    <lcf76f155ced4ddcb4097134ff3c332f xmlns="d6f4999f-b50e-4126-9026-f7ca597c9131">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212F7CE-3BCD-4808-9777-927CBD9256D5}"/>
</file>

<file path=customXml/itemProps2.xml><?xml version="1.0" encoding="utf-8"?>
<ds:datastoreItem xmlns:ds="http://schemas.openxmlformats.org/officeDocument/2006/customXml" ds:itemID="{1B118EDF-F6F9-439A-8413-9FA9016CF69D}"/>
</file>

<file path=customXml/itemProps3.xml><?xml version="1.0" encoding="utf-8"?>
<ds:datastoreItem xmlns:ds="http://schemas.openxmlformats.org/officeDocument/2006/customXml" ds:itemID="{D3162CDF-19EA-444A-8C72-4FCEA7BF1CB5}"/>
</file>

<file path=docProps/app.xml><?xml version="1.0" encoding="utf-8"?>
<Properties xmlns="http://schemas.openxmlformats.org/officeDocument/2006/extended-properties" xmlns:vt="http://schemas.openxmlformats.org/officeDocument/2006/docPropsVTypes">
  <Application>Microsoft Excel Online</Application>
  <Manager/>
  <Company>Insrtituto Nacional de Vias</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CO. ANGELA YADIRA RAMIREZ PEREZ</cp:lastModifiedBy>
  <cp:revision/>
  <dcterms:created xsi:type="dcterms:W3CDTF">2006-06-27T16:47:25Z</dcterms:created>
  <dcterms:modified xsi:type="dcterms:W3CDTF">2026-04-22T22:07:39Z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0x0101009D9A23D202678F45B0F3133B78F18B23</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