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mmcombita\Desktop\16. Observaciones y Adenda\13. Enviados 28 abril\"/>
    </mc:Choice>
  </mc:AlternateContent>
  <xr:revisionPtr revIDLastSave="0" documentId="13_ncr:1_{79B0A3F2-5405-47DE-A548-83FC82C63E6A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VF 2026 PROYECCION VG " sheetId="5" r:id="rId1"/>
    <sheet name="TASAS PROMEDIO " sheetId="2" r:id="rId2"/>
    <sheet name="Planta VG" sheetId="10" r:id="rId3"/>
    <sheet name="VD" sheetId="11" r:id="rId4"/>
    <sheet name="VDEducativo" sheetId="12" r:id="rId5"/>
    <sheet name="VDExfun." sheetId="13" r:id="rId6"/>
  </sheets>
  <externalReferences>
    <externalReference r:id="rId7"/>
    <externalReference r:id="rId8"/>
    <externalReference r:id="rId9"/>
    <externalReference r:id="rId10"/>
  </externalReferences>
  <definedNames>
    <definedName name="_xlnm._FilterDatabase" localSheetId="2" hidden="1">'Planta VG'!$C$3:$H$298</definedName>
    <definedName name="_xlnm._FilterDatabase" localSheetId="3" hidden="1">VD!$C$3:$H$151</definedName>
    <definedName name="_xlnm._FilterDatabase" localSheetId="4" hidden="1">VDEducativo!$C$3:$H$16</definedName>
    <definedName name="_xlnm._FilterDatabase" localSheetId="5" hidden="1">VDExfun.!$C$3:$H$5</definedName>
    <definedName name="A" localSheetId="2">#REF!</definedName>
    <definedName name="A" localSheetId="3">#REF!</definedName>
    <definedName name="A" localSheetId="4">#REF!</definedName>
    <definedName name="A" localSheetId="5">#REF!</definedName>
    <definedName name="A">#REF!</definedName>
    <definedName name="AJUSTE">#REF!</definedName>
    <definedName name="Arciniegas_Nuñez_Dario" localSheetId="2">#REF!</definedName>
    <definedName name="Arciniegas_Nuñez_Dario" localSheetId="3">#REF!</definedName>
    <definedName name="Arciniegas_Nuñez_Dario" localSheetId="4">#REF!</definedName>
    <definedName name="Arciniegas_Nuñez_Dario" localSheetId="5">#REF!</definedName>
    <definedName name="Arciniegas_Nuñez_Dario">#REF!</definedName>
    <definedName name="_xlnm.Print_Area" localSheetId="2">'Planta VG'!$B$2:$D$298</definedName>
    <definedName name="_xlnm.Print_Area" localSheetId="3">VD!$B$2:$H$151</definedName>
    <definedName name="_xlnm.Print_Area" localSheetId="4">VDEducativo!$B$2:$H$16</definedName>
    <definedName name="_xlnm.Print_Area" localSheetId="5">VDExfun.!$B$2:$H$5</definedName>
    <definedName name="Aullón_Cifuentes_Rocio_Marlan" localSheetId="2">#REF!</definedName>
    <definedName name="Aullón_Cifuentes_Rocio_Marlan" localSheetId="3">#REF!</definedName>
    <definedName name="Aullón_Cifuentes_Rocio_Marlan" localSheetId="4">#REF!</definedName>
    <definedName name="Aullón_Cifuentes_Rocio_Marlan" localSheetId="5">#REF!</definedName>
    <definedName name="Aullón_Cifuentes_Rocio_Marlan">#REF!</definedName>
    <definedName name="Avalo_Ospina_Mauricio_Alexander" localSheetId="2">#REF!</definedName>
    <definedName name="Avalo_Ospina_Mauricio_Alexander" localSheetId="3">#REF!</definedName>
    <definedName name="Avalo_Ospina_Mauricio_Alexander" localSheetId="4">#REF!</definedName>
    <definedName name="Avalo_Ospina_Mauricio_Alexander" localSheetId="5">#REF!</definedName>
    <definedName name="Avalo_Ospina_Mauricio_Alexander">#REF!</definedName>
    <definedName name="Becerra_Muñoz_Alexandra" localSheetId="2">#REF!</definedName>
    <definedName name="Becerra_Muñoz_Alexandra" localSheetId="3">#REF!</definedName>
    <definedName name="Becerra_Muñoz_Alexandra" localSheetId="4">#REF!</definedName>
    <definedName name="Becerra_Muñoz_Alexandra" localSheetId="5">#REF!</definedName>
    <definedName name="Becerra_Muñoz_Alexandra">#REF!</definedName>
    <definedName name="Buritica_Aguirre_Hilda" localSheetId="2">#REF!</definedName>
    <definedName name="Buritica_Aguirre_Hilda" localSheetId="3">#REF!</definedName>
    <definedName name="Buritica_Aguirre_Hilda" localSheetId="4">#REF!</definedName>
    <definedName name="Buritica_Aguirre_Hilda" localSheetId="5">#REF!</definedName>
    <definedName name="Buritica_Aguirre_Hilda">#REF!</definedName>
    <definedName name="Cardenas_Villalba_Javier_Ignacio" localSheetId="2">#REF!</definedName>
    <definedName name="Cardenas_Villalba_Javier_Ignacio" localSheetId="3">#REF!</definedName>
    <definedName name="Cardenas_Villalba_Javier_Ignacio" localSheetId="4">#REF!</definedName>
    <definedName name="Cardenas_Villalba_Javier_Ignacio" localSheetId="5">#REF!</definedName>
    <definedName name="Cardenas_Villalba_Javier_Ignacio">#REF!</definedName>
    <definedName name="Eheverri_Petti_Luce_Marina" localSheetId="2">#REF!</definedName>
    <definedName name="Eheverri_Petti_Luce_Marina" localSheetId="3">#REF!</definedName>
    <definedName name="Eheverri_Petti_Luce_Marina" localSheetId="4">#REF!</definedName>
    <definedName name="Eheverri_Petti_Luce_Marina" localSheetId="5">#REF!</definedName>
    <definedName name="Eheverri_Petti_Luce_Marina">#REF!</definedName>
    <definedName name="Gomez_Duarte_Guillermo" localSheetId="2">#REF!</definedName>
    <definedName name="Gomez_Duarte_Guillermo" localSheetId="3">#REF!</definedName>
    <definedName name="Gomez_Duarte_Guillermo" localSheetId="4">#REF!</definedName>
    <definedName name="Gomez_Duarte_Guillermo" localSheetId="5">#REF!</definedName>
    <definedName name="Gomez_Duarte_Guillermo">#REF!</definedName>
    <definedName name="Herrera_Sanchez_Fanny" localSheetId="2">#REF!</definedName>
    <definedName name="Herrera_Sanchez_Fanny" localSheetId="3">#REF!</definedName>
    <definedName name="Herrera_Sanchez_Fanny" localSheetId="4">#REF!</definedName>
    <definedName name="Herrera_Sanchez_Fanny" localSheetId="5">#REF!</definedName>
    <definedName name="Herrera_Sanchez_Fanny">#REF!</definedName>
    <definedName name="Kruh_Garcia_Sonia" localSheetId="2">#REF!</definedName>
    <definedName name="Kruh_Garcia_Sonia" localSheetId="3">#REF!</definedName>
    <definedName name="Kruh_Garcia_Sonia" localSheetId="4">#REF!</definedName>
    <definedName name="Kruh_Garcia_Sonia" localSheetId="5">#REF!</definedName>
    <definedName name="Kruh_Garcia_Sonia">#REF!</definedName>
    <definedName name="León_Fonseca_Edna_Lilina" localSheetId="2">#REF!</definedName>
    <definedName name="León_Fonseca_Edna_Lilina" localSheetId="3">#REF!</definedName>
    <definedName name="León_Fonseca_Edna_Lilina" localSheetId="4">#REF!</definedName>
    <definedName name="León_Fonseca_Edna_Lilina" localSheetId="5">#REF!</definedName>
    <definedName name="León_Fonseca_Edna_Lilina">#REF!</definedName>
    <definedName name="Lombana_de_Saab_Marlene" localSheetId="2">#REF!</definedName>
    <definedName name="Lombana_de_Saab_Marlene" localSheetId="3">#REF!</definedName>
    <definedName name="Lombana_de_Saab_Marlene" localSheetId="4">#REF!</definedName>
    <definedName name="Lombana_de_Saab_Marlene" localSheetId="5">#REF!</definedName>
    <definedName name="Lombana_de_Saab_Marlene">#REF!</definedName>
    <definedName name="Martínez_Arenas_Rafael_Antonio" localSheetId="2">#REF!</definedName>
    <definedName name="Martínez_Arenas_Rafael_Antonio" localSheetId="3">#REF!</definedName>
    <definedName name="Martínez_Arenas_Rafael_Antonio" localSheetId="4">#REF!</definedName>
    <definedName name="Martínez_Arenas_Rafael_Antonio" localSheetId="5">#REF!</definedName>
    <definedName name="Martínez_Arenas_Rafael_Antonio">#REF!</definedName>
    <definedName name="Oñate_Machado_Victor_Hugo" localSheetId="2">#REF!</definedName>
    <definedName name="Oñate_Machado_Victor_Hugo" localSheetId="3">#REF!</definedName>
    <definedName name="Oñate_Machado_Victor_Hugo" localSheetId="4">#REF!</definedName>
    <definedName name="Oñate_Machado_Victor_Hugo" localSheetId="5">#REF!</definedName>
    <definedName name="Oñate_Machado_Victor_Hugo">#REF!</definedName>
    <definedName name="Ordoñez_Mendez_Beatriz_Helena" localSheetId="2">#REF!</definedName>
    <definedName name="Ordoñez_Mendez_Beatriz_Helena" localSheetId="3">#REF!</definedName>
    <definedName name="Ordoñez_Mendez_Beatriz_Helena" localSheetId="4">#REF!</definedName>
    <definedName name="Ordoñez_Mendez_Beatriz_Helena" localSheetId="5">#REF!</definedName>
    <definedName name="Ordoñez_Mendez_Beatriz_Helena">#REF!</definedName>
    <definedName name="Parga_Marín_Jorge_Eliecer" localSheetId="2">#REF!</definedName>
    <definedName name="Parga_Marín_Jorge_Eliecer" localSheetId="3">#REF!</definedName>
    <definedName name="Parga_Marín_Jorge_Eliecer" localSheetId="4">#REF!</definedName>
    <definedName name="Parga_Marín_Jorge_Eliecer" localSheetId="5">#REF!</definedName>
    <definedName name="Parga_Marín_Jorge_Eliecer">#REF!</definedName>
    <definedName name="PLAN_ALTERNO" localSheetId="2">#REF!</definedName>
    <definedName name="PLAN_ALTERNO" localSheetId="3">#REF!</definedName>
    <definedName name="PLAN_ALTERNO" localSheetId="4">#REF!</definedName>
    <definedName name="PLAN_ALTERNO" localSheetId="5">#REF!</definedName>
    <definedName name="PLAN_ALTERNO">#REF!</definedName>
    <definedName name="PLAN_ORIGINAL" localSheetId="2">#REF!</definedName>
    <definedName name="PLAN_ORIGINAL" localSheetId="3">#REF!</definedName>
    <definedName name="PLAN_ORIGINAL" localSheetId="4">#REF!</definedName>
    <definedName name="PLAN_ORIGINAL" localSheetId="5">#REF!</definedName>
    <definedName name="PLAN_ORIGINAL">#REF!</definedName>
    <definedName name="Puentes_Espinel_Alba_Luz" localSheetId="2">#REF!</definedName>
    <definedName name="Puentes_Espinel_Alba_Luz" localSheetId="3">#REF!</definedName>
    <definedName name="Puentes_Espinel_Alba_Luz" localSheetId="4">#REF!</definedName>
    <definedName name="Puentes_Espinel_Alba_Luz" localSheetId="5">#REF!</definedName>
    <definedName name="Puentes_Espinel_Alba_Luz">#REF!</definedName>
    <definedName name="Ramírez_Marín_Andres_David" localSheetId="2">#REF!</definedName>
    <definedName name="Ramírez_Marín_Andres_David" localSheetId="3">#REF!</definedName>
    <definedName name="Ramírez_Marín_Andres_David" localSheetId="4">#REF!</definedName>
    <definedName name="Ramírez_Marín_Andres_David" localSheetId="5">#REF!</definedName>
    <definedName name="Ramírez_Marín_Andres_David">#REF!</definedName>
    <definedName name="Riaño_Mauricio" localSheetId="2">#REF!</definedName>
    <definedName name="Riaño_Mauricio" localSheetId="3">#REF!</definedName>
    <definedName name="Riaño_Mauricio" localSheetId="4">#REF!</definedName>
    <definedName name="Riaño_Mauricio" localSheetId="5">#REF!</definedName>
    <definedName name="Riaño_Mauricio">#REF!</definedName>
    <definedName name="_xlnm.Print_Titles" localSheetId="2">'Planta VG'!$2:$3</definedName>
    <definedName name="_xlnm.Print_Titles" localSheetId="3">VD!$2:$3</definedName>
    <definedName name="_xlnm.Print_Titles" localSheetId="4">VDEducativo!$2:$3</definedName>
    <definedName name="_xlnm.Print_Titles" localSheetId="5">VDExfun.!$2:$3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01" i="10" l="1"/>
  <c r="H23" i="5"/>
  <c r="H302" i="10"/>
  <c r="C23" i="5" l="1"/>
  <c r="H18" i="13"/>
  <c r="H306" i="10"/>
  <c r="H299" i="10"/>
  <c r="H5" i="13"/>
  <c r="G5" i="13"/>
  <c r="F5" i="13"/>
  <c r="E5" i="13"/>
  <c r="J4" i="13"/>
  <c r="I4" i="13"/>
  <c r="B4" i="13"/>
  <c r="H17" i="12" l="1"/>
  <c r="G17" i="12"/>
  <c r="F17" i="12"/>
  <c r="E17" i="12"/>
  <c r="J16" i="12"/>
  <c r="I16" i="12"/>
  <c r="J15" i="12"/>
  <c r="I15" i="12"/>
  <c r="J14" i="12"/>
  <c r="I14" i="12"/>
  <c r="J13" i="12"/>
  <c r="I13" i="12"/>
  <c r="J12" i="12"/>
  <c r="I12" i="12"/>
  <c r="J11" i="12"/>
  <c r="I11" i="12"/>
  <c r="J10" i="12"/>
  <c r="I10" i="12"/>
  <c r="J9" i="12"/>
  <c r="I9" i="12"/>
  <c r="J8" i="12"/>
  <c r="I8" i="12"/>
  <c r="J7" i="12"/>
  <c r="I7" i="12"/>
  <c r="J6" i="12"/>
  <c r="I6" i="12"/>
  <c r="J5" i="12"/>
  <c r="I5" i="12"/>
  <c r="B5" i="12"/>
  <c r="B6" i="12" s="1"/>
  <c r="B7" i="12" s="1"/>
  <c r="B8" i="12" s="1"/>
  <c r="B9" i="12" s="1"/>
  <c r="B10" i="12" s="1"/>
  <c r="B11" i="12" s="1"/>
  <c r="B12" i="12" s="1"/>
  <c r="B13" i="12" s="1"/>
  <c r="B14" i="12" s="1"/>
  <c r="B15" i="12" s="1"/>
  <c r="B16" i="12" s="1"/>
  <c r="J4" i="12"/>
  <c r="I4" i="12"/>
  <c r="B4" i="12"/>
  <c r="H152" i="11" l="1"/>
  <c r="G152" i="11"/>
  <c r="F152" i="11"/>
  <c r="E152" i="11"/>
  <c r="J151" i="11"/>
  <c r="I151" i="11"/>
  <c r="J150" i="11"/>
  <c r="I150" i="11"/>
  <c r="J149" i="11"/>
  <c r="I149" i="11"/>
  <c r="J148" i="11"/>
  <c r="I148" i="11"/>
  <c r="J147" i="11"/>
  <c r="I147" i="11"/>
  <c r="J146" i="11"/>
  <c r="I146" i="11"/>
  <c r="J145" i="11"/>
  <c r="I145" i="11"/>
  <c r="J144" i="11"/>
  <c r="I144" i="11"/>
  <c r="J143" i="11"/>
  <c r="I143" i="11"/>
  <c r="J142" i="11"/>
  <c r="I142" i="11"/>
  <c r="J141" i="11"/>
  <c r="I141" i="11"/>
  <c r="J140" i="11"/>
  <c r="I140" i="11"/>
  <c r="J139" i="11"/>
  <c r="I139" i="11"/>
  <c r="J138" i="11"/>
  <c r="I138" i="11"/>
  <c r="J137" i="11"/>
  <c r="I137" i="11"/>
  <c r="J136" i="11"/>
  <c r="I136" i="11"/>
  <c r="J135" i="11"/>
  <c r="I135" i="11"/>
  <c r="J134" i="11"/>
  <c r="I134" i="11"/>
  <c r="J133" i="11"/>
  <c r="I133" i="11"/>
  <c r="J132" i="11"/>
  <c r="I132" i="11"/>
  <c r="J131" i="11"/>
  <c r="I131" i="11"/>
  <c r="J130" i="11"/>
  <c r="I130" i="11"/>
  <c r="J129" i="11"/>
  <c r="I129" i="11"/>
  <c r="J128" i="11"/>
  <c r="I128" i="11"/>
  <c r="J127" i="11"/>
  <c r="I127" i="11"/>
  <c r="J126" i="11"/>
  <c r="I126" i="11"/>
  <c r="J125" i="11"/>
  <c r="I125" i="11"/>
  <c r="J124" i="11"/>
  <c r="I124" i="11"/>
  <c r="J123" i="11"/>
  <c r="I123" i="11"/>
  <c r="J122" i="11"/>
  <c r="I122" i="11"/>
  <c r="J121" i="11"/>
  <c r="I121" i="11"/>
  <c r="J120" i="11"/>
  <c r="I120" i="11"/>
  <c r="J119" i="11"/>
  <c r="I119" i="11"/>
  <c r="J118" i="11"/>
  <c r="I118" i="11"/>
  <c r="J117" i="11"/>
  <c r="I117" i="11"/>
  <c r="J116" i="11"/>
  <c r="I116" i="11"/>
  <c r="J115" i="11"/>
  <c r="I115" i="11"/>
  <c r="J114" i="11"/>
  <c r="I114" i="11"/>
  <c r="J113" i="11"/>
  <c r="I113" i="11"/>
  <c r="J112" i="11"/>
  <c r="I112" i="11"/>
  <c r="J111" i="11"/>
  <c r="I111" i="11"/>
  <c r="J110" i="11"/>
  <c r="I110" i="11"/>
  <c r="J109" i="11"/>
  <c r="I109" i="11"/>
  <c r="J108" i="11"/>
  <c r="I108" i="11"/>
  <c r="J107" i="11"/>
  <c r="I107" i="11"/>
  <c r="J106" i="11"/>
  <c r="I106" i="11"/>
  <c r="J105" i="11"/>
  <c r="I105" i="11"/>
  <c r="J104" i="11"/>
  <c r="I104" i="11"/>
  <c r="J103" i="11"/>
  <c r="I103" i="11"/>
  <c r="J102" i="11"/>
  <c r="I102" i="11"/>
  <c r="J101" i="11"/>
  <c r="I101" i="11"/>
  <c r="J100" i="11"/>
  <c r="I100" i="11"/>
  <c r="J99" i="11"/>
  <c r="I99" i="11"/>
  <c r="J98" i="11"/>
  <c r="I98" i="11"/>
  <c r="J97" i="11"/>
  <c r="I97" i="11"/>
  <c r="J96" i="11"/>
  <c r="I96" i="11"/>
  <c r="J95" i="11"/>
  <c r="I95" i="11"/>
  <c r="J94" i="11"/>
  <c r="I94" i="11"/>
  <c r="J93" i="11"/>
  <c r="I93" i="11"/>
  <c r="J92" i="11"/>
  <c r="I92" i="11"/>
  <c r="J91" i="11"/>
  <c r="I91" i="11"/>
  <c r="J90" i="11"/>
  <c r="I90" i="11"/>
  <c r="J89" i="11"/>
  <c r="I89" i="11"/>
  <c r="J88" i="11"/>
  <c r="I88" i="11"/>
  <c r="J87" i="11"/>
  <c r="I87" i="11"/>
  <c r="J86" i="11"/>
  <c r="I86" i="11"/>
  <c r="J85" i="11"/>
  <c r="I85" i="11"/>
  <c r="J84" i="11"/>
  <c r="I84" i="11"/>
  <c r="J83" i="11"/>
  <c r="I83" i="11"/>
  <c r="J82" i="11"/>
  <c r="I82" i="11"/>
  <c r="J81" i="11"/>
  <c r="I81" i="11"/>
  <c r="J80" i="11"/>
  <c r="I80" i="11"/>
  <c r="J79" i="11"/>
  <c r="I79" i="11"/>
  <c r="J78" i="11"/>
  <c r="I78" i="11"/>
  <c r="J77" i="11"/>
  <c r="I77" i="11"/>
  <c r="J76" i="11"/>
  <c r="I76" i="11"/>
  <c r="J75" i="11"/>
  <c r="I75" i="11"/>
  <c r="J74" i="11"/>
  <c r="I74" i="11"/>
  <c r="J73" i="11"/>
  <c r="I73" i="11"/>
  <c r="J72" i="11"/>
  <c r="I72" i="11"/>
  <c r="J71" i="11"/>
  <c r="I71" i="11"/>
  <c r="J70" i="11"/>
  <c r="I70" i="11"/>
  <c r="J69" i="11"/>
  <c r="I69" i="11"/>
  <c r="J68" i="11"/>
  <c r="I68" i="11"/>
  <c r="J67" i="11"/>
  <c r="I67" i="11"/>
  <c r="J66" i="11"/>
  <c r="I66" i="11"/>
  <c r="J65" i="11"/>
  <c r="I65" i="11"/>
  <c r="J64" i="11"/>
  <c r="I64" i="11"/>
  <c r="J63" i="11"/>
  <c r="I63" i="11"/>
  <c r="J62" i="11"/>
  <c r="I62" i="11"/>
  <c r="J61" i="11"/>
  <c r="I61" i="11"/>
  <c r="J60" i="11"/>
  <c r="I60" i="11"/>
  <c r="J59" i="11"/>
  <c r="I59" i="11"/>
  <c r="J58" i="11"/>
  <c r="I58" i="11"/>
  <c r="J57" i="11"/>
  <c r="I57" i="11"/>
  <c r="J56" i="11"/>
  <c r="I56" i="11"/>
  <c r="J55" i="11"/>
  <c r="I55" i="11"/>
  <c r="J54" i="11"/>
  <c r="I54" i="11"/>
  <c r="J53" i="11"/>
  <c r="I53" i="11"/>
  <c r="J52" i="11"/>
  <c r="I52" i="11"/>
  <c r="J51" i="11"/>
  <c r="I51" i="11"/>
  <c r="J50" i="11"/>
  <c r="I50" i="11"/>
  <c r="J49" i="11"/>
  <c r="I49" i="11"/>
  <c r="J48" i="11"/>
  <c r="I48" i="11"/>
  <c r="J47" i="11"/>
  <c r="I47" i="11"/>
  <c r="J46" i="11"/>
  <c r="I46" i="11"/>
  <c r="J45" i="11"/>
  <c r="I45" i="11"/>
  <c r="J44" i="11"/>
  <c r="I44" i="11"/>
  <c r="J43" i="11"/>
  <c r="I43" i="11"/>
  <c r="J42" i="11"/>
  <c r="I42" i="11"/>
  <c r="J41" i="11"/>
  <c r="I41" i="11"/>
  <c r="J40" i="11"/>
  <c r="I40" i="11"/>
  <c r="J39" i="11"/>
  <c r="I39" i="11"/>
  <c r="J38" i="11"/>
  <c r="I38" i="11"/>
  <c r="J37" i="11"/>
  <c r="I37" i="11"/>
  <c r="J36" i="11"/>
  <c r="I36" i="11"/>
  <c r="J35" i="11"/>
  <c r="I35" i="11"/>
  <c r="J34" i="11"/>
  <c r="I34" i="11"/>
  <c r="J33" i="11"/>
  <c r="I33" i="11"/>
  <c r="J32" i="11"/>
  <c r="I32" i="11"/>
  <c r="J31" i="11"/>
  <c r="I31" i="11"/>
  <c r="J30" i="11"/>
  <c r="I30" i="11"/>
  <c r="J29" i="11"/>
  <c r="I29" i="11"/>
  <c r="J28" i="11"/>
  <c r="I28" i="11"/>
  <c r="J27" i="11"/>
  <c r="I27" i="11"/>
  <c r="J26" i="11"/>
  <c r="I26" i="11"/>
  <c r="J25" i="11"/>
  <c r="I25" i="11"/>
  <c r="J24" i="11"/>
  <c r="I24" i="11"/>
  <c r="J23" i="11"/>
  <c r="I23" i="11"/>
  <c r="J22" i="11"/>
  <c r="I22" i="11"/>
  <c r="J21" i="11"/>
  <c r="I21" i="11"/>
  <c r="J20" i="11"/>
  <c r="I20" i="11"/>
  <c r="J19" i="11"/>
  <c r="I19" i="11"/>
  <c r="J18" i="11"/>
  <c r="I18" i="11"/>
  <c r="J17" i="11"/>
  <c r="I17" i="11"/>
  <c r="J16" i="11"/>
  <c r="I16" i="11"/>
  <c r="J15" i="11"/>
  <c r="I15" i="11"/>
  <c r="J14" i="11"/>
  <c r="I14" i="11"/>
  <c r="J13" i="11"/>
  <c r="I13" i="11"/>
  <c r="J12" i="11"/>
  <c r="I12" i="11"/>
  <c r="J11" i="11"/>
  <c r="I11" i="11"/>
  <c r="J10" i="11"/>
  <c r="I10" i="11"/>
  <c r="J9" i="11"/>
  <c r="I9" i="11"/>
  <c r="J8" i="11"/>
  <c r="I8" i="11"/>
  <c r="J7" i="11"/>
  <c r="I7" i="11"/>
  <c r="B7" i="11"/>
  <c r="B8" i="11" s="1"/>
  <c r="B9" i="11" s="1"/>
  <c r="B10" i="11" s="1"/>
  <c r="B11" i="11" s="1"/>
  <c r="B12" i="11" s="1"/>
  <c r="B13" i="11" s="1"/>
  <c r="B14" i="11" s="1"/>
  <c r="B15" i="11" s="1"/>
  <c r="B16" i="11" s="1"/>
  <c r="B17" i="11" s="1"/>
  <c r="B18" i="11" s="1"/>
  <c r="B19" i="11" s="1"/>
  <c r="B20" i="11" s="1"/>
  <c r="B21" i="11" s="1"/>
  <c r="B22" i="11" s="1"/>
  <c r="B23" i="11" s="1"/>
  <c r="B24" i="11" s="1"/>
  <c r="B25" i="11" s="1"/>
  <c r="B26" i="11" s="1"/>
  <c r="B27" i="11" s="1"/>
  <c r="B28" i="11" s="1"/>
  <c r="B29" i="11" s="1"/>
  <c r="B30" i="11" s="1"/>
  <c r="B31" i="11" s="1"/>
  <c r="B32" i="11" s="1"/>
  <c r="B33" i="11" s="1"/>
  <c r="B34" i="11" s="1"/>
  <c r="B35" i="11" s="1"/>
  <c r="B36" i="11" s="1"/>
  <c r="B37" i="11" s="1"/>
  <c r="B38" i="11" s="1"/>
  <c r="B39" i="11" s="1"/>
  <c r="B40" i="11" s="1"/>
  <c r="B41" i="11" s="1"/>
  <c r="B42" i="11" s="1"/>
  <c r="B43" i="11" s="1"/>
  <c r="B44" i="11" s="1"/>
  <c r="B45" i="11" s="1"/>
  <c r="B46" i="11" s="1"/>
  <c r="B47" i="11" s="1"/>
  <c r="B48" i="11" s="1"/>
  <c r="B49" i="11" s="1"/>
  <c r="B50" i="11" s="1"/>
  <c r="B51" i="11" s="1"/>
  <c r="B52" i="11" s="1"/>
  <c r="B53" i="11" s="1"/>
  <c r="B54" i="11" s="1"/>
  <c r="B55" i="11" s="1"/>
  <c r="B56" i="11" s="1"/>
  <c r="B57" i="11" s="1"/>
  <c r="B58" i="11" s="1"/>
  <c r="B59" i="11" s="1"/>
  <c r="B60" i="11" s="1"/>
  <c r="B61" i="11" s="1"/>
  <c r="B62" i="11" s="1"/>
  <c r="B63" i="11" s="1"/>
  <c r="B64" i="11" s="1"/>
  <c r="B65" i="11" s="1"/>
  <c r="B66" i="11" s="1"/>
  <c r="B67" i="11" s="1"/>
  <c r="B68" i="11" s="1"/>
  <c r="B69" i="11" s="1"/>
  <c r="B70" i="11" s="1"/>
  <c r="B71" i="11" s="1"/>
  <c r="B72" i="11" s="1"/>
  <c r="B73" i="11" s="1"/>
  <c r="B74" i="11" s="1"/>
  <c r="B75" i="11" s="1"/>
  <c r="B76" i="11" s="1"/>
  <c r="B77" i="11" s="1"/>
  <c r="B78" i="11" s="1"/>
  <c r="B79" i="11" s="1"/>
  <c r="B80" i="11" s="1"/>
  <c r="B81" i="11" s="1"/>
  <c r="B82" i="11" s="1"/>
  <c r="B83" i="11" s="1"/>
  <c r="B84" i="11" s="1"/>
  <c r="B85" i="11" s="1"/>
  <c r="B86" i="11" s="1"/>
  <c r="B87" i="11" s="1"/>
  <c r="B88" i="11" s="1"/>
  <c r="B89" i="11" s="1"/>
  <c r="B90" i="11" s="1"/>
  <c r="B91" i="11" s="1"/>
  <c r="B92" i="11" s="1"/>
  <c r="B93" i="11" s="1"/>
  <c r="B94" i="11" s="1"/>
  <c r="B95" i="11" s="1"/>
  <c r="B96" i="11" s="1"/>
  <c r="B97" i="11" s="1"/>
  <c r="B98" i="11" s="1"/>
  <c r="B99" i="11" s="1"/>
  <c r="B100" i="11" s="1"/>
  <c r="B101" i="11" s="1"/>
  <c r="B102" i="11" s="1"/>
  <c r="B103" i="11" s="1"/>
  <c r="B104" i="11" s="1"/>
  <c r="B105" i="11" s="1"/>
  <c r="B106" i="11" s="1"/>
  <c r="B107" i="11" s="1"/>
  <c r="B108" i="11" s="1"/>
  <c r="B109" i="11" s="1"/>
  <c r="B110" i="11" s="1"/>
  <c r="B111" i="11" s="1"/>
  <c r="B112" i="11" s="1"/>
  <c r="B113" i="11" s="1"/>
  <c r="B114" i="11" s="1"/>
  <c r="B115" i="11" s="1"/>
  <c r="B116" i="11" s="1"/>
  <c r="B117" i="11" s="1"/>
  <c r="B118" i="11" s="1"/>
  <c r="B119" i="11" s="1"/>
  <c r="B120" i="11" s="1"/>
  <c r="B121" i="11" s="1"/>
  <c r="B122" i="11" s="1"/>
  <c r="B123" i="11" s="1"/>
  <c r="B124" i="11" s="1"/>
  <c r="B125" i="11" s="1"/>
  <c r="B126" i="11" s="1"/>
  <c r="B127" i="11" s="1"/>
  <c r="B128" i="11" s="1"/>
  <c r="B129" i="11" s="1"/>
  <c r="B130" i="11" s="1"/>
  <c r="B131" i="11" s="1"/>
  <c r="B132" i="11" s="1"/>
  <c r="B133" i="11" s="1"/>
  <c r="B134" i="11" s="1"/>
  <c r="B135" i="11" s="1"/>
  <c r="B136" i="11" s="1"/>
  <c r="B137" i="11" s="1"/>
  <c r="B138" i="11" s="1"/>
  <c r="B139" i="11" s="1"/>
  <c r="B140" i="11" s="1"/>
  <c r="B141" i="11" s="1"/>
  <c r="B142" i="11" s="1"/>
  <c r="B143" i="11" s="1"/>
  <c r="B144" i="11" s="1"/>
  <c r="B145" i="11" s="1"/>
  <c r="B146" i="11" s="1"/>
  <c r="B147" i="11" s="1"/>
  <c r="B148" i="11" s="1"/>
  <c r="B149" i="11" s="1"/>
  <c r="B150" i="11" s="1"/>
  <c r="B151" i="11" s="1"/>
  <c r="J6" i="11"/>
  <c r="I6" i="11"/>
  <c r="J5" i="11"/>
  <c r="I5" i="11"/>
  <c r="J4" i="11"/>
  <c r="I4" i="11"/>
  <c r="B4" i="11"/>
  <c r="B5" i="11" s="1"/>
  <c r="B6" i="11" s="1"/>
  <c r="J298" i="10" l="1"/>
  <c r="I298" i="10"/>
  <c r="J297" i="10"/>
  <c r="I297" i="10"/>
  <c r="J296" i="10"/>
  <c r="I296" i="10"/>
  <c r="J295" i="10"/>
  <c r="I295" i="10"/>
  <c r="J294" i="10"/>
  <c r="I294" i="10"/>
  <c r="J293" i="10"/>
  <c r="I293" i="10"/>
  <c r="J292" i="10"/>
  <c r="I292" i="10"/>
  <c r="J291" i="10"/>
  <c r="I291" i="10"/>
  <c r="J290" i="10"/>
  <c r="I290" i="10"/>
  <c r="J289" i="10"/>
  <c r="I289" i="10"/>
  <c r="J288" i="10"/>
  <c r="I288" i="10"/>
  <c r="J287" i="10"/>
  <c r="I287" i="10"/>
  <c r="J286" i="10"/>
  <c r="I286" i="10"/>
  <c r="J285" i="10"/>
  <c r="I285" i="10"/>
  <c r="J284" i="10"/>
  <c r="I284" i="10"/>
  <c r="J283" i="10"/>
  <c r="I283" i="10"/>
  <c r="J282" i="10"/>
  <c r="I282" i="10"/>
  <c r="J281" i="10"/>
  <c r="I281" i="10"/>
  <c r="J280" i="10"/>
  <c r="I280" i="10"/>
  <c r="J279" i="10"/>
  <c r="I279" i="10"/>
  <c r="J278" i="10"/>
  <c r="I278" i="10"/>
  <c r="J277" i="10"/>
  <c r="I277" i="10"/>
  <c r="J276" i="10"/>
  <c r="I276" i="10"/>
  <c r="J275" i="10"/>
  <c r="I275" i="10"/>
  <c r="J274" i="10"/>
  <c r="I274" i="10"/>
  <c r="J273" i="10"/>
  <c r="I273" i="10"/>
  <c r="J272" i="10"/>
  <c r="I272" i="10"/>
  <c r="J271" i="10"/>
  <c r="I271" i="10"/>
  <c r="J270" i="10"/>
  <c r="I270" i="10"/>
  <c r="J269" i="10"/>
  <c r="I269" i="10"/>
  <c r="J268" i="10"/>
  <c r="I268" i="10"/>
  <c r="J267" i="10"/>
  <c r="I267" i="10"/>
  <c r="J266" i="10"/>
  <c r="I266" i="10"/>
  <c r="J265" i="10"/>
  <c r="I265" i="10"/>
  <c r="J264" i="10"/>
  <c r="I264" i="10"/>
  <c r="J263" i="10"/>
  <c r="I263" i="10"/>
  <c r="J262" i="10"/>
  <c r="I262" i="10"/>
  <c r="J261" i="10"/>
  <c r="I261" i="10"/>
  <c r="J260" i="10"/>
  <c r="I260" i="10"/>
  <c r="J259" i="10"/>
  <c r="I259" i="10"/>
  <c r="J258" i="10"/>
  <c r="I258" i="10"/>
  <c r="J257" i="10"/>
  <c r="I257" i="10"/>
  <c r="J256" i="10"/>
  <c r="I256" i="10"/>
  <c r="J255" i="10"/>
  <c r="I255" i="10"/>
  <c r="J254" i="10"/>
  <c r="I254" i="10"/>
  <c r="J253" i="10"/>
  <c r="I253" i="10"/>
  <c r="J252" i="10"/>
  <c r="I252" i="10"/>
  <c r="J251" i="10"/>
  <c r="I251" i="10"/>
  <c r="J250" i="10"/>
  <c r="I250" i="10"/>
  <c r="J249" i="10"/>
  <c r="I249" i="10"/>
  <c r="J248" i="10"/>
  <c r="I248" i="10"/>
  <c r="J247" i="10"/>
  <c r="I247" i="10"/>
  <c r="J246" i="10"/>
  <c r="I246" i="10"/>
  <c r="J245" i="10"/>
  <c r="I245" i="10"/>
  <c r="J244" i="10"/>
  <c r="I244" i="10"/>
  <c r="J243" i="10"/>
  <c r="I243" i="10"/>
  <c r="J242" i="10"/>
  <c r="I242" i="10"/>
  <c r="J241" i="10"/>
  <c r="I241" i="10"/>
  <c r="J240" i="10"/>
  <c r="I240" i="10"/>
  <c r="J239" i="10"/>
  <c r="I239" i="10"/>
  <c r="J238" i="10"/>
  <c r="I238" i="10"/>
  <c r="J237" i="10"/>
  <c r="I237" i="10"/>
  <c r="J236" i="10"/>
  <c r="I236" i="10"/>
  <c r="J235" i="10"/>
  <c r="I235" i="10"/>
  <c r="J234" i="10"/>
  <c r="I234" i="10"/>
  <c r="J233" i="10"/>
  <c r="I233" i="10"/>
  <c r="J232" i="10"/>
  <c r="I232" i="10"/>
  <c r="J231" i="10"/>
  <c r="I231" i="10"/>
  <c r="J230" i="10"/>
  <c r="I230" i="10"/>
  <c r="J229" i="10"/>
  <c r="I229" i="10"/>
  <c r="J228" i="10"/>
  <c r="I228" i="10"/>
  <c r="J227" i="10"/>
  <c r="I227" i="10"/>
  <c r="J226" i="10"/>
  <c r="I226" i="10"/>
  <c r="J225" i="10"/>
  <c r="I225" i="10"/>
  <c r="J224" i="10"/>
  <c r="I224" i="10"/>
  <c r="J223" i="10"/>
  <c r="I223" i="10"/>
  <c r="J222" i="10"/>
  <c r="I222" i="10"/>
  <c r="J221" i="10"/>
  <c r="I221" i="10"/>
  <c r="J220" i="10"/>
  <c r="I220" i="10"/>
  <c r="J219" i="10"/>
  <c r="I219" i="10"/>
  <c r="J218" i="10"/>
  <c r="I218" i="10"/>
  <c r="J217" i="10"/>
  <c r="I217" i="10"/>
  <c r="J216" i="10"/>
  <c r="I216" i="10"/>
  <c r="J215" i="10"/>
  <c r="I215" i="10"/>
  <c r="J214" i="10"/>
  <c r="I214" i="10"/>
  <c r="J213" i="10"/>
  <c r="I213" i="10"/>
  <c r="J212" i="10"/>
  <c r="I212" i="10"/>
  <c r="J211" i="10"/>
  <c r="I211" i="10"/>
  <c r="J210" i="10"/>
  <c r="I210" i="10"/>
  <c r="J209" i="10"/>
  <c r="I209" i="10"/>
  <c r="J208" i="10"/>
  <c r="I208" i="10"/>
  <c r="J207" i="10"/>
  <c r="I207" i="10"/>
  <c r="J206" i="10"/>
  <c r="I206" i="10"/>
  <c r="J205" i="10"/>
  <c r="I205" i="10"/>
  <c r="J204" i="10"/>
  <c r="I204" i="10"/>
  <c r="J203" i="10"/>
  <c r="I203" i="10"/>
  <c r="J202" i="10"/>
  <c r="I202" i="10"/>
  <c r="J201" i="10"/>
  <c r="I201" i="10"/>
  <c r="J200" i="10"/>
  <c r="I200" i="10"/>
  <c r="J199" i="10"/>
  <c r="I199" i="10"/>
  <c r="J198" i="10"/>
  <c r="I198" i="10"/>
  <c r="J197" i="10"/>
  <c r="I197" i="10"/>
  <c r="J196" i="10"/>
  <c r="I196" i="10"/>
  <c r="J195" i="10"/>
  <c r="I195" i="10"/>
  <c r="J194" i="10"/>
  <c r="I194" i="10"/>
  <c r="J193" i="10"/>
  <c r="I193" i="10"/>
  <c r="J192" i="10"/>
  <c r="I192" i="10"/>
  <c r="J191" i="10"/>
  <c r="I191" i="10"/>
  <c r="J190" i="10"/>
  <c r="I190" i="10"/>
  <c r="J189" i="10"/>
  <c r="I189" i="10"/>
  <c r="J188" i="10"/>
  <c r="I188" i="10"/>
  <c r="J187" i="10"/>
  <c r="I187" i="10"/>
  <c r="J186" i="10"/>
  <c r="I186" i="10"/>
  <c r="J185" i="10"/>
  <c r="I185" i="10"/>
  <c r="J184" i="10"/>
  <c r="I184" i="10"/>
  <c r="J183" i="10"/>
  <c r="I183" i="10"/>
  <c r="J182" i="10"/>
  <c r="I182" i="10"/>
  <c r="J181" i="10"/>
  <c r="I181" i="10"/>
  <c r="J180" i="10"/>
  <c r="I180" i="10"/>
  <c r="J179" i="10"/>
  <c r="I179" i="10"/>
  <c r="J178" i="10"/>
  <c r="I178" i="10"/>
  <c r="J177" i="10"/>
  <c r="I177" i="10"/>
  <c r="J176" i="10"/>
  <c r="I176" i="10"/>
  <c r="J175" i="10"/>
  <c r="I175" i="10"/>
  <c r="J174" i="10"/>
  <c r="I174" i="10"/>
  <c r="J173" i="10"/>
  <c r="I173" i="10"/>
  <c r="J172" i="10"/>
  <c r="I172" i="10"/>
  <c r="J171" i="10"/>
  <c r="I171" i="10"/>
  <c r="J170" i="10"/>
  <c r="I170" i="10"/>
  <c r="J169" i="10"/>
  <c r="I169" i="10"/>
  <c r="J168" i="10"/>
  <c r="I168" i="10"/>
  <c r="J167" i="10"/>
  <c r="I167" i="10"/>
  <c r="J166" i="10"/>
  <c r="I166" i="10"/>
  <c r="J165" i="10"/>
  <c r="I165" i="10"/>
  <c r="J164" i="10"/>
  <c r="I164" i="10"/>
  <c r="J163" i="10"/>
  <c r="I163" i="10"/>
  <c r="J162" i="10"/>
  <c r="I162" i="10"/>
  <c r="J161" i="10"/>
  <c r="I161" i="10"/>
  <c r="J160" i="10"/>
  <c r="I160" i="10"/>
  <c r="J159" i="10"/>
  <c r="I159" i="10"/>
  <c r="J158" i="10"/>
  <c r="I158" i="10"/>
  <c r="J157" i="10"/>
  <c r="I157" i="10"/>
  <c r="J156" i="10"/>
  <c r="I156" i="10"/>
  <c r="J155" i="10"/>
  <c r="I155" i="10"/>
  <c r="J154" i="10"/>
  <c r="I154" i="10"/>
  <c r="J153" i="10"/>
  <c r="I153" i="10"/>
  <c r="J152" i="10"/>
  <c r="I152" i="10"/>
  <c r="J151" i="10"/>
  <c r="I151" i="10"/>
  <c r="J150" i="10"/>
  <c r="I150" i="10"/>
  <c r="J149" i="10"/>
  <c r="I149" i="10"/>
  <c r="J148" i="10"/>
  <c r="I148" i="10"/>
  <c r="J147" i="10"/>
  <c r="I147" i="10"/>
  <c r="J146" i="10"/>
  <c r="I146" i="10"/>
  <c r="J145" i="10"/>
  <c r="I145" i="10"/>
  <c r="J144" i="10"/>
  <c r="I144" i="10"/>
  <c r="J143" i="10"/>
  <c r="I143" i="10"/>
  <c r="J142" i="10"/>
  <c r="I142" i="10"/>
  <c r="J141" i="10"/>
  <c r="I141" i="10"/>
  <c r="J140" i="10"/>
  <c r="I140" i="10"/>
  <c r="J139" i="10"/>
  <c r="I139" i="10"/>
  <c r="J138" i="10"/>
  <c r="I138" i="10"/>
  <c r="J137" i="10"/>
  <c r="I137" i="10"/>
  <c r="J136" i="10"/>
  <c r="I136" i="10"/>
  <c r="J135" i="10"/>
  <c r="I135" i="10"/>
  <c r="J134" i="10"/>
  <c r="I134" i="10"/>
  <c r="J133" i="10"/>
  <c r="I133" i="10"/>
  <c r="J132" i="10"/>
  <c r="I132" i="10"/>
  <c r="J131" i="10"/>
  <c r="I131" i="10"/>
  <c r="J130" i="10"/>
  <c r="I130" i="10"/>
  <c r="J129" i="10"/>
  <c r="I129" i="10"/>
  <c r="J128" i="10"/>
  <c r="I128" i="10"/>
  <c r="J127" i="10"/>
  <c r="I127" i="10"/>
  <c r="J126" i="10"/>
  <c r="I126" i="10"/>
  <c r="J125" i="10"/>
  <c r="I125" i="10"/>
  <c r="J124" i="10"/>
  <c r="I124" i="10"/>
  <c r="J123" i="10"/>
  <c r="I123" i="10"/>
  <c r="J122" i="10"/>
  <c r="I122" i="10"/>
  <c r="J121" i="10"/>
  <c r="I121" i="10"/>
  <c r="J120" i="10"/>
  <c r="I120" i="10"/>
  <c r="J119" i="10"/>
  <c r="I119" i="10"/>
  <c r="J118" i="10"/>
  <c r="I118" i="10"/>
  <c r="J117" i="10"/>
  <c r="I117" i="10"/>
  <c r="J116" i="10"/>
  <c r="I116" i="10"/>
  <c r="J115" i="10"/>
  <c r="I115" i="10"/>
  <c r="J114" i="10"/>
  <c r="I114" i="10"/>
  <c r="J113" i="10"/>
  <c r="I113" i="10"/>
  <c r="J112" i="10"/>
  <c r="I112" i="10"/>
  <c r="J111" i="10"/>
  <c r="I111" i="10"/>
  <c r="J110" i="10"/>
  <c r="I110" i="10"/>
  <c r="J109" i="10"/>
  <c r="I109" i="10"/>
  <c r="J108" i="10"/>
  <c r="I108" i="10"/>
  <c r="J107" i="10"/>
  <c r="I107" i="10"/>
  <c r="J106" i="10"/>
  <c r="I106" i="10"/>
  <c r="J105" i="10"/>
  <c r="I105" i="10"/>
  <c r="J104" i="10"/>
  <c r="I104" i="10"/>
  <c r="J103" i="10"/>
  <c r="I103" i="10"/>
  <c r="J102" i="10"/>
  <c r="I102" i="10"/>
  <c r="J101" i="10"/>
  <c r="I101" i="10"/>
  <c r="J100" i="10"/>
  <c r="I100" i="10"/>
  <c r="J99" i="10"/>
  <c r="I99" i="10"/>
  <c r="J98" i="10"/>
  <c r="I98" i="10"/>
  <c r="J97" i="10"/>
  <c r="I97" i="10"/>
  <c r="J96" i="10"/>
  <c r="I96" i="10"/>
  <c r="J95" i="10"/>
  <c r="I95" i="10"/>
  <c r="J94" i="10"/>
  <c r="I94" i="10"/>
  <c r="J93" i="10"/>
  <c r="I93" i="10"/>
  <c r="J92" i="10"/>
  <c r="I92" i="10"/>
  <c r="J91" i="10"/>
  <c r="I91" i="10"/>
  <c r="J90" i="10"/>
  <c r="I90" i="10"/>
  <c r="J89" i="10"/>
  <c r="I89" i="10"/>
  <c r="J88" i="10"/>
  <c r="I88" i="10"/>
  <c r="J87" i="10"/>
  <c r="I87" i="10"/>
  <c r="J86" i="10"/>
  <c r="I86" i="10"/>
  <c r="J85" i="10"/>
  <c r="I85" i="10"/>
  <c r="J84" i="10"/>
  <c r="I84" i="10"/>
  <c r="J83" i="10"/>
  <c r="I83" i="10"/>
  <c r="J82" i="10"/>
  <c r="I82" i="10"/>
  <c r="J81" i="10"/>
  <c r="I81" i="10"/>
  <c r="J80" i="10"/>
  <c r="I80" i="10"/>
  <c r="J79" i="10"/>
  <c r="I79" i="10"/>
  <c r="J78" i="10"/>
  <c r="I78" i="10"/>
  <c r="J77" i="10"/>
  <c r="I77" i="10"/>
  <c r="J76" i="10"/>
  <c r="I76" i="10"/>
  <c r="J75" i="10"/>
  <c r="I75" i="10"/>
  <c r="J74" i="10"/>
  <c r="I74" i="10"/>
  <c r="J73" i="10"/>
  <c r="I73" i="10"/>
  <c r="J72" i="10"/>
  <c r="I72" i="10"/>
  <c r="J71" i="10"/>
  <c r="I71" i="10"/>
  <c r="J70" i="10"/>
  <c r="I70" i="10"/>
  <c r="J69" i="10"/>
  <c r="I69" i="10"/>
  <c r="J68" i="10"/>
  <c r="I68" i="10"/>
  <c r="J67" i="10"/>
  <c r="I67" i="10"/>
  <c r="J66" i="10"/>
  <c r="I66" i="10"/>
  <c r="J65" i="10"/>
  <c r="I65" i="10"/>
  <c r="J64" i="10"/>
  <c r="I64" i="10"/>
  <c r="J63" i="10"/>
  <c r="I63" i="10"/>
  <c r="J62" i="10"/>
  <c r="I62" i="10"/>
  <c r="J61" i="10"/>
  <c r="I61" i="10"/>
  <c r="J60" i="10"/>
  <c r="I60" i="10"/>
  <c r="J59" i="10"/>
  <c r="I59" i="10"/>
  <c r="J58" i="10"/>
  <c r="I58" i="10"/>
  <c r="J57" i="10"/>
  <c r="I57" i="10"/>
  <c r="J56" i="10"/>
  <c r="I56" i="10"/>
  <c r="J55" i="10"/>
  <c r="I55" i="10"/>
  <c r="J54" i="10"/>
  <c r="I54" i="10"/>
  <c r="J53" i="10"/>
  <c r="I53" i="10"/>
  <c r="J52" i="10"/>
  <c r="I52" i="10"/>
  <c r="J51" i="10"/>
  <c r="I51" i="10"/>
  <c r="J50" i="10"/>
  <c r="I50" i="10"/>
  <c r="J49" i="10"/>
  <c r="I49" i="10"/>
  <c r="J48" i="10"/>
  <c r="I48" i="10"/>
  <c r="J47" i="10"/>
  <c r="I47" i="10"/>
  <c r="J46" i="10"/>
  <c r="I46" i="10"/>
  <c r="J45" i="10"/>
  <c r="I45" i="10"/>
  <c r="J44" i="10"/>
  <c r="I44" i="10"/>
  <c r="J43" i="10"/>
  <c r="I43" i="10"/>
  <c r="J42" i="10"/>
  <c r="I42" i="10"/>
  <c r="J41" i="10"/>
  <c r="I41" i="10"/>
  <c r="J40" i="10"/>
  <c r="I40" i="10"/>
  <c r="J39" i="10"/>
  <c r="I39" i="10"/>
  <c r="J38" i="10"/>
  <c r="I38" i="10"/>
  <c r="J37" i="10"/>
  <c r="I37" i="10"/>
  <c r="J36" i="10"/>
  <c r="I36" i="10"/>
  <c r="J35" i="10"/>
  <c r="I35" i="10"/>
  <c r="J34" i="10"/>
  <c r="I34" i="10"/>
  <c r="J33" i="10"/>
  <c r="I33" i="10"/>
  <c r="J32" i="10"/>
  <c r="I32" i="10"/>
  <c r="J31" i="10"/>
  <c r="I31" i="10"/>
  <c r="J30" i="10"/>
  <c r="I30" i="10"/>
  <c r="J29" i="10"/>
  <c r="I29" i="10"/>
  <c r="J28" i="10"/>
  <c r="I28" i="10"/>
  <c r="J27" i="10"/>
  <c r="I27" i="10"/>
  <c r="J26" i="10"/>
  <c r="I26" i="10"/>
  <c r="J25" i="10"/>
  <c r="I25" i="10"/>
  <c r="J24" i="10"/>
  <c r="I24" i="10"/>
  <c r="J23" i="10"/>
  <c r="I23" i="10"/>
  <c r="J22" i="10"/>
  <c r="I22" i="10"/>
  <c r="J21" i="10"/>
  <c r="I21" i="10"/>
  <c r="J20" i="10"/>
  <c r="I20" i="10"/>
  <c r="J19" i="10"/>
  <c r="I19" i="10"/>
  <c r="J18" i="10"/>
  <c r="I18" i="10"/>
  <c r="J17" i="10"/>
  <c r="I17" i="10"/>
  <c r="J16" i="10"/>
  <c r="I16" i="10"/>
  <c r="J15" i="10"/>
  <c r="I15" i="10"/>
  <c r="J14" i="10"/>
  <c r="I14" i="10"/>
  <c r="B14" i="10"/>
  <c r="B15" i="10" s="1"/>
  <c r="B16" i="10" s="1"/>
  <c r="B17" i="10" s="1"/>
  <c r="B18" i="10" s="1"/>
  <c r="B19" i="10" s="1"/>
  <c r="B20" i="10" s="1"/>
  <c r="B21" i="10" s="1"/>
  <c r="B22" i="10" s="1"/>
  <c r="B23" i="10" s="1"/>
  <c r="B24" i="10" s="1"/>
  <c r="B25" i="10" s="1"/>
  <c r="B26" i="10" s="1"/>
  <c r="B27" i="10" s="1"/>
  <c r="B28" i="10" s="1"/>
  <c r="B29" i="10" s="1"/>
  <c r="B30" i="10" s="1"/>
  <c r="B31" i="10" s="1"/>
  <c r="B32" i="10" s="1"/>
  <c r="B33" i="10" s="1"/>
  <c r="B34" i="10" s="1"/>
  <c r="B35" i="10" s="1"/>
  <c r="B36" i="10" s="1"/>
  <c r="B37" i="10" s="1"/>
  <c r="B38" i="10" s="1"/>
  <c r="B39" i="10" s="1"/>
  <c r="B40" i="10" s="1"/>
  <c r="B41" i="10" s="1"/>
  <c r="B42" i="10" s="1"/>
  <c r="B43" i="10" s="1"/>
  <c r="B44" i="10" s="1"/>
  <c r="B45" i="10" s="1"/>
  <c r="B46" i="10" s="1"/>
  <c r="B47" i="10" s="1"/>
  <c r="B48" i="10" s="1"/>
  <c r="B49" i="10" s="1"/>
  <c r="B50" i="10" s="1"/>
  <c r="B51" i="10" s="1"/>
  <c r="B52" i="10" s="1"/>
  <c r="B53" i="10" s="1"/>
  <c r="B54" i="10" s="1"/>
  <c r="B55" i="10" s="1"/>
  <c r="B56" i="10" s="1"/>
  <c r="B57" i="10" s="1"/>
  <c r="B58" i="10" s="1"/>
  <c r="B59" i="10" s="1"/>
  <c r="B60" i="10" s="1"/>
  <c r="B61" i="10" s="1"/>
  <c r="B62" i="10" s="1"/>
  <c r="B63" i="10" s="1"/>
  <c r="B64" i="10" s="1"/>
  <c r="B65" i="10" s="1"/>
  <c r="B66" i="10" s="1"/>
  <c r="B67" i="10" s="1"/>
  <c r="B68" i="10" s="1"/>
  <c r="B69" i="10" s="1"/>
  <c r="B70" i="10" s="1"/>
  <c r="B71" i="10" s="1"/>
  <c r="B72" i="10" s="1"/>
  <c r="B73" i="10" s="1"/>
  <c r="B74" i="10" s="1"/>
  <c r="B75" i="10" s="1"/>
  <c r="B76" i="10" s="1"/>
  <c r="B77" i="10" s="1"/>
  <c r="B78" i="10" s="1"/>
  <c r="B79" i="10" s="1"/>
  <c r="B80" i="10" s="1"/>
  <c r="B81" i="10" s="1"/>
  <c r="B82" i="10" s="1"/>
  <c r="B83" i="10" s="1"/>
  <c r="B84" i="10" s="1"/>
  <c r="B85" i="10" s="1"/>
  <c r="B86" i="10" s="1"/>
  <c r="B87" i="10" s="1"/>
  <c r="B88" i="10" s="1"/>
  <c r="B89" i="10" s="1"/>
  <c r="B90" i="10" s="1"/>
  <c r="B91" i="10" s="1"/>
  <c r="B92" i="10" s="1"/>
  <c r="B93" i="10" s="1"/>
  <c r="B94" i="10" s="1"/>
  <c r="B95" i="10" s="1"/>
  <c r="B96" i="10" s="1"/>
  <c r="B97" i="10" s="1"/>
  <c r="B98" i="10" s="1"/>
  <c r="B99" i="10" s="1"/>
  <c r="B100" i="10" s="1"/>
  <c r="B101" i="10" s="1"/>
  <c r="B102" i="10" s="1"/>
  <c r="B103" i="10" s="1"/>
  <c r="B104" i="10" s="1"/>
  <c r="B105" i="10" s="1"/>
  <c r="B106" i="10" s="1"/>
  <c r="B107" i="10" s="1"/>
  <c r="B108" i="10" s="1"/>
  <c r="B109" i="10" s="1"/>
  <c r="B110" i="10" s="1"/>
  <c r="B111" i="10" s="1"/>
  <c r="B112" i="10" s="1"/>
  <c r="B113" i="10" s="1"/>
  <c r="B114" i="10" s="1"/>
  <c r="B115" i="10" s="1"/>
  <c r="B116" i="10" s="1"/>
  <c r="B117" i="10" s="1"/>
  <c r="B118" i="10" s="1"/>
  <c r="B119" i="10" s="1"/>
  <c r="B120" i="10" s="1"/>
  <c r="B121" i="10" s="1"/>
  <c r="B122" i="10" s="1"/>
  <c r="B123" i="10" s="1"/>
  <c r="B124" i="10" s="1"/>
  <c r="B125" i="10" s="1"/>
  <c r="B126" i="10" s="1"/>
  <c r="B127" i="10" s="1"/>
  <c r="B128" i="10" s="1"/>
  <c r="B129" i="10" s="1"/>
  <c r="B130" i="10" s="1"/>
  <c r="B131" i="10" s="1"/>
  <c r="B132" i="10" s="1"/>
  <c r="B133" i="10" s="1"/>
  <c r="B134" i="10" s="1"/>
  <c r="B135" i="10" s="1"/>
  <c r="B136" i="10" s="1"/>
  <c r="B137" i="10" s="1"/>
  <c r="B138" i="10" s="1"/>
  <c r="B139" i="10" s="1"/>
  <c r="B140" i="10" s="1"/>
  <c r="B141" i="10" s="1"/>
  <c r="B142" i="10" s="1"/>
  <c r="B143" i="10" s="1"/>
  <c r="B144" i="10" s="1"/>
  <c r="B145" i="10" s="1"/>
  <c r="B146" i="10" s="1"/>
  <c r="B147" i="10" s="1"/>
  <c r="B148" i="10" s="1"/>
  <c r="B149" i="10" s="1"/>
  <c r="B150" i="10" s="1"/>
  <c r="B151" i="10" s="1"/>
  <c r="B152" i="10" s="1"/>
  <c r="B153" i="10" s="1"/>
  <c r="B154" i="10" s="1"/>
  <c r="B155" i="10" s="1"/>
  <c r="B156" i="10" s="1"/>
  <c r="B157" i="10" s="1"/>
  <c r="B158" i="10" s="1"/>
  <c r="B159" i="10" s="1"/>
  <c r="B160" i="10" s="1"/>
  <c r="B161" i="10" s="1"/>
  <c r="B162" i="10" s="1"/>
  <c r="B163" i="10" s="1"/>
  <c r="B164" i="10" s="1"/>
  <c r="B165" i="10" s="1"/>
  <c r="B166" i="10" s="1"/>
  <c r="B167" i="10" s="1"/>
  <c r="B168" i="10" s="1"/>
  <c r="B169" i="10" s="1"/>
  <c r="B170" i="10" s="1"/>
  <c r="B171" i="10" s="1"/>
  <c r="B172" i="10" s="1"/>
  <c r="B173" i="10" s="1"/>
  <c r="B174" i="10" s="1"/>
  <c r="B175" i="10" s="1"/>
  <c r="B176" i="10" s="1"/>
  <c r="B177" i="10" s="1"/>
  <c r="B178" i="10" s="1"/>
  <c r="B179" i="10" s="1"/>
  <c r="B180" i="10" s="1"/>
  <c r="B181" i="10" s="1"/>
  <c r="B182" i="10" s="1"/>
  <c r="B183" i="10" s="1"/>
  <c r="B184" i="10" s="1"/>
  <c r="B185" i="10" s="1"/>
  <c r="B186" i="10" s="1"/>
  <c r="B187" i="10" s="1"/>
  <c r="B188" i="10" s="1"/>
  <c r="B189" i="10" s="1"/>
  <c r="B190" i="10" s="1"/>
  <c r="B191" i="10" s="1"/>
  <c r="B192" i="10" s="1"/>
  <c r="B193" i="10" s="1"/>
  <c r="B194" i="10" s="1"/>
  <c r="B195" i="10" s="1"/>
  <c r="B196" i="10" s="1"/>
  <c r="B197" i="10" s="1"/>
  <c r="B198" i="10" s="1"/>
  <c r="B199" i="10" s="1"/>
  <c r="B200" i="10" s="1"/>
  <c r="B201" i="10" s="1"/>
  <c r="B202" i="10" s="1"/>
  <c r="B203" i="10" s="1"/>
  <c r="B204" i="10" s="1"/>
  <c r="B205" i="10" s="1"/>
  <c r="B206" i="10" s="1"/>
  <c r="B207" i="10" s="1"/>
  <c r="B208" i="10" s="1"/>
  <c r="B209" i="10" s="1"/>
  <c r="B210" i="10" s="1"/>
  <c r="B211" i="10" s="1"/>
  <c r="B212" i="10" s="1"/>
  <c r="B213" i="10" s="1"/>
  <c r="B214" i="10" s="1"/>
  <c r="B215" i="10" s="1"/>
  <c r="B216" i="10" s="1"/>
  <c r="B217" i="10" s="1"/>
  <c r="B218" i="10" s="1"/>
  <c r="B219" i="10" s="1"/>
  <c r="B220" i="10" s="1"/>
  <c r="B221" i="10" s="1"/>
  <c r="B222" i="10" s="1"/>
  <c r="B223" i="10" s="1"/>
  <c r="B224" i="10" s="1"/>
  <c r="B225" i="10" s="1"/>
  <c r="B226" i="10" s="1"/>
  <c r="B227" i="10" s="1"/>
  <c r="B228" i="10" s="1"/>
  <c r="B229" i="10" s="1"/>
  <c r="B230" i="10" s="1"/>
  <c r="B231" i="10" s="1"/>
  <c r="B232" i="10" s="1"/>
  <c r="B233" i="10" s="1"/>
  <c r="B234" i="10" s="1"/>
  <c r="B235" i="10" s="1"/>
  <c r="B236" i="10" s="1"/>
  <c r="B237" i="10" s="1"/>
  <c r="B238" i="10" s="1"/>
  <c r="B239" i="10" s="1"/>
  <c r="B240" i="10" s="1"/>
  <c r="B241" i="10" s="1"/>
  <c r="B242" i="10" s="1"/>
  <c r="B243" i="10" s="1"/>
  <c r="B244" i="10" s="1"/>
  <c r="B245" i="10" s="1"/>
  <c r="B246" i="10" s="1"/>
  <c r="B247" i="10" s="1"/>
  <c r="B248" i="10" s="1"/>
  <c r="B249" i="10" s="1"/>
  <c r="B250" i="10" s="1"/>
  <c r="B251" i="10" s="1"/>
  <c r="B252" i="10" s="1"/>
  <c r="B253" i="10" s="1"/>
  <c r="B254" i="10" s="1"/>
  <c r="B255" i="10" s="1"/>
  <c r="B256" i="10" s="1"/>
  <c r="B257" i="10" s="1"/>
  <c r="B258" i="10" s="1"/>
  <c r="B259" i="10" s="1"/>
  <c r="B260" i="10" s="1"/>
  <c r="B261" i="10" s="1"/>
  <c r="B262" i="10" s="1"/>
  <c r="B263" i="10" s="1"/>
  <c r="B264" i="10" s="1"/>
  <c r="B265" i="10" s="1"/>
  <c r="B266" i="10" s="1"/>
  <c r="B267" i="10" s="1"/>
  <c r="B268" i="10" s="1"/>
  <c r="B269" i="10" s="1"/>
  <c r="B270" i="10" s="1"/>
  <c r="B271" i="10" s="1"/>
  <c r="B272" i="10" s="1"/>
  <c r="B273" i="10" s="1"/>
  <c r="B274" i="10" s="1"/>
  <c r="B275" i="10" s="1"/>
  <c r="B276" i="10" s="1"/>
  <c r="B277" i="10" s="1"/>
  <c r="B278" i="10" s="1"/>
  <c r="B279" i="10" s="1"/>
  <c r="B280" i="10" s="1"/>
  <c r="B281" i="10" s="1"/>
  <c r="B282" i="10" s="1"/>
  <c r="B283" i="10" s="1"/>
  <c r="B284" i="10" s="1"/>
  <c r="B285" i="10" s="1"/>
  <c r="B286" i="10" s="1"/>
  <c r="B287" i="10" s="1"/>
  <c r="B288" i="10" s="1"/>
  <c r="B289" i="10" s="1"/>
  <c r="B290" i="10" s="1"/>
  <c r="B291" i="10" s="1"/>
  <c r="B292" i="10" s="1"/>
  <c r="B293" i="10" s="1"/>
  <c r="B294" i="10" s="1"/>
  <c r="B295" i="10" s="1"/>
  <c r="B296" i="10" s="1"/>
  <c r="B297" i="10" s="1"/>
  <c r="B298" i="10" s="1"/>
  <c r="J13" i="10"/>
  <c r="I13" i="10"/>
  <c r="J12" i="10"/>
  <c r="I12" i="10"/>
  <c r="J11" i="10"/>
  <c r="I11" i="10"/>
  <c r="B11" i="10"/>
  <c r="B12" i="10" s="1"/>
  <c r="B13" i="10" s="1"/>
  <c r="J10" i="10"/>
  <c r="I10" i="10"/>
  <c r="J9" i="10"/>
  <c r="I9" i="10"/>
  <c r="J8" i="10"/>
  <c r="I8" i="10"/>
  <c r="J7" i="10"/>
  <c r="I7" i="10"/>
  <c r="J6" i="10"/>
  <c r="I6" i="10"/>
  <c r="B6" i="10"/>
  <c r="B7" i="10" s="1"/>
  <c r="B8" i="10" s="1"/>
  <c r="B9" i="10" s="1"/>
  <c r="B10" i="10" s="1"/>
  <c r="J5" i="10"/>
  <c r="I5" i="10"/>
  <c r="B5" i="10"/>
  <c r="J4" i="10"/>
  <c r="I4" i="10"/>
  <c r="B4" i="10"/>
  <c r="C26" i="5"/>
  <c r="E11" i="2" l="1"/>
  <c r="G11" i="2" s="1"/>
  <c r="D24" i="5" s="1"/>
  <c r="E7" i="2" l="1"/>
  <c r="G7" i="2" s="1"/>
  <c r="D23" i="5" s="1"/>
  <c r="C9" i="5" l="1"/>
  <c r="E13" i="2" l="1"/>
  <c r="F24" i="5"/>
  <c r="H24" i="5" s="1"/>
  <c r="F23" i="5"/>
  <c r="F26" i="5" l="1"/>
  <c r="G13" i="2"/>
  <c r="D25" i="5" s="1"/>
  <c r="F25" i="5" s="1"/>
  <c r="H25" i="5" s="1"/>
  <c r="H26" i="5" l="1"/>
  <c r="G26" i="5"/>
  <c r="D15" i="5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Doris Indira Pisco Ladino</author>
  </authors>
  <commentList>
    <comment ref="J3" authorId="0" shapeId="0" xr:uid="{AF595F98-E6AB-4A5A-94D4-16EB9277B5FA}">
      <text>
        <r>
          <rPr>
            <sz val="9"/>
            <color indexed="81"/>
            <rFont val="Tahoma"/>
            <family val="2"/>
          </rPr>
          <t>No se contempla ni la Temporal ni aprendices lectivos ni practicantes únicamente aprendices en etapa productiva por reforma laboral de julio 2025</t>
        </r>
      </text>
    </comment>
  </commentList>
</comments>
</file>

<file path=xl/sharedStrings.xml><?xml version="1.0" encoding="utf-8"?>
<sst xmlns="http://schemas.openxmlformats.org/spreadsheetml/2006/main" count="1184" uniqueCount="467">
  <si>
    <t>ESTUDIO DE MERCADO</t>
  </si>
  <si>
    <t>CALCULO VALORES APROXIMADOS DE PRIMA</t>
  </si>
  <si>
    <t>VIGENCIA DESDE 00:00 HORAS</t>
  </si>
  <si>
    <t>VIGENCIA HASTA 00:00 HORAS</t>
  </si>
  <si>
    <t>DIAS DE COBERTURA</t>
  </si>
  <si>
    <t xml:space="preserve"> </t>
  </si>
  <si>
    <t>PRESUPUESTO ASIGNADO</t>
  </si>
  <si>
    <t>NOMBRE RUBRO</t>
  </si>
  <si>
    <t>CÓDIGO</t>
  </si>
  <si>
    <t>PRESUPUESTO</t>
  </si>
  <si>
    <t>TOTAL</t>
  </si>
  <si>
    <t xml:space="preserve">PRIMA ANUAL </t>
  </si>
  <si>
    <t>RAMO</t>
  </si>
  <si>
    <t>VALOR ASEGURADO</t>
  </si>
  <si>
    <t>TASA ANUAL</t>
  </si>
  <si>
    <t>TIPO TASA</t>
  </si>
  <si>
    <t>PRIMA NETA ANUAL</t>
  </si>
  <si>
    <t>IVA</t>
  </si>
  <si>
    <t>PRIMA TOTAL ANUAL</t>
  </si>
  <si>
    <t>%o</t>
  </si>
  <si>
    <t>DETERMINACIÓN TASAS PROMEDIOS</t>
  </si>
  <si>
    <t>ENTIDAD</t>
  </si>
  <si>
    <t>TASAS</t>
  </si>
  <si>
    <t>PROMEDIO TASAS</t>
  </si>
  <si>
    <t>PROMEDIO TASA MERCADO (A)</t>
  </si>
  <si>
    <t>TIPO DE TASA % - %o</t>
  </si>
  <si>
    <t>VIGENCIA 2024</t>
  </si>
  <si>
    <t>GRUPO No. 1</t>
  </si>
  <si>
    <t>00:00 horas</t>
  </si>
  <si>
    <t>FONDO PARA EL FINANCIAMIENTO DEL SECTOR AGROPECUARIO - FINAGRO</t>
  </si>
  <si>
    <t xml:space="preserve">VIDA GRUPO FUNCIONARIOS </t>
  </si>
  <si>
    <t>VIDA GRUPO DEUDORES</t>
  </si>
  <si>
    <t>VIDA GRUPO DEUDORES EXFUNCIONARIOS</t>
  </si>
  <si>
    <t xml:space="preserve">VIDA GRUPO DEUDORES EXFUNCIONARIOS </t>
  </si>
  <si>
    <t>XXX</t>
  </si>
  <si>
    <t>TASA FINAL PROMEDIO</t>
  </si>
  <si>
    <t xml:space="preserve">AJUSTE POR SINIESTRALIDAD </t>
  </si>
  <si>
    <t>MUNICIPIO DE QUEBRADANEGRA  SAMC-014-2025</t>
  </si>
  <si>
    <t>FONDO DE PRESTACIONES ECONÓMICAS, CESANTIAS Y PENSIONES - FONCEP  SELECCIÓN ABREVIADA MENOR CUANTIA No. SAMC_001 DE 2024</t>
  </si>
  <si>
    <t>DISTRITO CARTAGENA LP-DAAL-03-2024</t>
  </si>
  <si>
    <t>IMPRENTA NACIONAL DE COLOMBIA IPU-INC-012-2024</t>
  </si>
  <si>
    <t xml:space="preserve">TOTAL GRUPO </t>
  </si>
  <si>
    <t>PROCESO 2026 - 2027</t>
  </si>
  <si>
    <t>SINIESTRALIDAD</t>
  </si>
  <si>
    <t>PLANTA DE PERSONAL ACTIVA</t>
  </si>
  <si>
    <t>CEDULA</t>
  </si>
  <si>
    <t>NOMBRE DEL TRABAJADOR</t>
  </si>
  <si>
    <t>CARGO</t>
  </si>
  <si>
    <t>DEPENDENCIA</t>
  </si>
  <si>
    <t>INGRESO</t>
  </si>
  <si>
    <t>SUELDO</t>
  </si>
  <si>
    <t>Genero</t>
  </si>
  <si>
    <t>NACIMIENTO</t>
  </si>
  <si>
    <t>MORENO CARLOS JULIO</t>
  </si>
  <si>
    <t>PROFESIONAL MASTER</t>
  </si>
  <si>
    <t>GERENCIA DE INVESTIGACIONES ECONOMICAS</t>
  </si>
  <si>
    <t>CALDERON SOSA ROBISMAR MILANGELA</t>
  </si>
  <si>
    <t>ANALISTA</t>
  </si>
  <si>
    <t>DIRECCION DE TESORERIA</t>
  </si>
  <si>
    <t>MONROY ORTEGON SEDNEY ROLANDO</t>
  </si>
  <si>
    <t>MORALES GOMEZ JAIRO HUMBERTO</t>
  </si>
  <si>
    <t>PROFESIONAL SENIOR</t>
  </si>
  <si>
    <t>BACCI TRESPALACIOS RODOLFO</t>
  </si>
  <si>
    <t>VICEPRESIDENTE</t>
  </si>
  <si>
    <t>ESTRADA QUINTERO JOSE FERNANDO</t>
  </si>
  <si>
    <t>CALDERON GONZALEZ JORGE ENRIQUE</t>
  </si>
  <si>
    <t>GERENTE</t>
  </si>
  <si>
    <t>GERENCIA ADMINISTRATIVA</t>
  </si>
  <si>
    <t>CHONA LEAL JHON ALEXANDER</t>
  </si>
  <si>
    <t>DIRECCION DE LIQUIDACION DE PROGRAMAS</t>
  </si>
  <si>
    <t>BUITRAGO RUEDA CRISTIAN ALBERTO</t>
  </si>
  <si>
    <t>DIRECCION JURIDICA</t>
  </si>
  <si>
    <t>QUINTERO JESUS MARTIN</t>
  </si>
  <si>
    <t>ANALISTA MASTER</t>
  </si>
  <si>
    <t>GERENCIA DE TECNOLOGIAS DE LA INFORMACION</t>
  </si>
  <si>
    <t>OSPINA ROSAS JUAN PABLO</t>
  </si>
  <si>
    <t>MILLAN BALCAZAR PAULO FERNANDO</t>
  </si>
  <si>
    <t>DIRECTOR</t>
  </si>
  <si>
    <t>DIRECCION DE SERVICIOS GENERALES</t>
  </si>
  <si>
    <t>BORBON LOPEZ YENY MARYETH</t>
  </si>
  <si>
    <t>PROFESIONAL LIDER</t>
  </si>
  <si>
    <t>DIRECCION DE CONTABILIDAD</t>
  </si>
  <si>
    <t>MORELOS MUÑOZ PIEDAD HOLANDA</t>
  </si>
  <si>
    <t>GARCIA ROMERO CAROLINA</t>
  </si>
  <si>
    <t>ARIZA MOTTA YURANY</t>
  </si>
  <si>
    <t>EJECUTOR SENIOR</t>
  </si>
  <si>
    <t>DIRECCION DE CREDITO Y REDESCUENTO</t>
  </si>
  <si>
    <t>RESTREPO GARCIA ALEXANDRA</t>
  </si>
  <si>
    <t>PRESIDENCIA</t>
  </si>
  <si>
    <t>ISAZA VALLEJO LICETH</t>
  </si>
  <si>
    <t>DIRECCION DE INCENTIVOS Y SUBSIDIOS</t>
  </si>
  <si>
    <t>LLAMOSA PEREZ VERONICA</t>
  </si>
  <si>
    <t>BARRAGAN PEREZ NATHALIA</t>
  </si>
  <si>
    <t>PROFESIONAL</t>
  </si>
  <si>
    <t>DIRECCION DE COMPRAS</t>
  </si>
  <si>
    <t>GONZALEZ TRUJILLO NANCY</t>
  </si>
  <si>
    <t>AUXILIAR</t>
  </si>
  <si>
    <t>FRANCO DUQUE ISABEL CRISTINA</t>
  </si>
  <si>
    <t>CASTILLO RAMIREZ SANDRA PATRICIA</t>
  </si>
  <si>
    <t>DIRECCION DE GARANTIAS</t>
  </si>
  <si>
    <t>MURCIA JIMENEZ TANIA MARCELA</t>
  </si>
  <si>
    <t>CHICAIZA VALDES EMILCE</t>
  </si>
  <si>
    <t>JAUREGUI CACERES LAURA MARGARITA</t>
  </si>
  <si>
    <t>VICEPRESIDENCIA FINANCIERA</t>
  </si>
  <si>
    <t>CALDERON MOSQUERA CAROLA</t>
  </si>
  <si>
    <t>VAQUIRO PERDOMO CAROLINA</t>
  </si>
  <si>
    <t>DIRECCION DE BACK OFFICE</t>
  </si>
  <si>
    <t>INFANTE FIGUEROA YOLANDA PATRICIA</t>
  </si>
  <si>
    <t>ASMAR GOMEZ MARIA CLAUDIA</t>
  </si>
  <si>
    <t>DE LA PARRA CARRASCO NUBIA ISABEL</t>
  </si>
  <si>
    <t>TOBON GUEVARA ANA MARIA</t>
  </si>
  <si>
    <t>RONDON MONTES YANIRA</t>
  </si>
  <si>
    <t>ARISTIZABAL CALDERON MARCELA</t>
  </si>
  <si>
    <t>DIRECCION DE CONTRATACION</t>
  </si>
  <si>
    <t>DUQUE OSSA BEATRIZ ELENA</t>
  </si>
  <si>
    <t>GERENCIA DE CONTROL INTERNO</t>
  </si>
  <si>
    <t>MARIN RAMIREZ MARTHA VIVIANA</t>
  </si>
  <si>
    <t>DIRECCION DE TALENTO HUMANO</t>
  </si>
  <si>
    <t>CASTAÑEDA ESTUPIÑAN ANA BEATRIZ</t>
  </si>
  <si>
    <t>EJECUTOR</t>
  </si>
  <si>
    <t>DURAN AYALA MARIA ELISA</t>
  </si>
  <si>
    <t>DIRECCION DE RELACIONAMIENTO</t>
  </si>
  <si>
    <t>MOLINA MORALES NIDIA ISABEL</t>
  </si>
  <si>
    <t>GARZON PARRA OLGA CONSUELO</t>
  </si>
  <si>
    <t>OFICIAL DE CUMPLIMIENTO PRINCIPAL</t>
  </si>
  <si>
    <t>OFICIAL DE CUMPLIMIENTO</t>
  </si>
  <si>
    <t>CELY MUÑOZ SANDRA PATRICIA</t>
  </si>
  <si>
    <t>TOVAR CAMPOS MARIA BEATRIZ</t>
  </si>
  <si>
    <t>PARRA FLOREZ ANGELA MARGOTH</t>
  </si>
  <si>
    <t>PUENTES MARIÑO ERLY ROCIO</t>
  </si>
  <si>
    <t>ASISTENTE VICEPRESIDENCIA</t>
  </si>
  <si>
    <t>PACHON RUIZ INES ADRIANA</t>
  </si>
  <si>
    <t>DIRECCION DE SOSTENIBILIDAD</t>
  </si>
  <si>
    <t>MELO GIL JECSICA MAGDIEL</t>
  </si>
  <si>
    <t>DIRECCION DE PLANEACION Y SEGUIMIENTO</t>
  </si>
  <si>
    <t>RODRIGUEZ BEJARANO ALCIRA</t>
  </si>
  <si>
    <t>DEVIA GUTIERREZ SANDRA MARITZA</t>
  </si>
  <si>
    <t>ZAMBRANO MURCIA ANGELA PATRICIA</t>
  </si>
  <si>
    <t>REYES DONADO MARIA HELENA</t>
  </si>
  <si>
    <t>MILLAN GARCIA LUZ ASTRID</t>
  </si>
  <si>
    <t>ASISTENTE DIRECCION</t>
  </si>
  <si>
    <t>ALCOCER MARTINEZ EDITH YESEÑA</t>
  </si>
  <si>
    <t>PISCO LADINO DORIS INDIRA</t>
  </si>
  <si>
    <t>ESPINOSA BAEZ SOLANGE</t>
  </si>
  <si>
    <t>RIOS POLANIA IVETTE LILIANA</t>
  </si>
  <si>
    <t>RUIZ VELASQUEZ JIMENA DEL PILAR</t>
  </si>
  <si>
    <t>VICEPRESIDENCIA JURIDICA</t>
  </si>
  <si>
    <t>BELTRAN LAMMOGLIA LUZ STELLA</t>
  </si>
  <si>
    <t>PAEZ CHINONES CAROLINE</t>
  </si>
  <si>
    <t>PINZON RUIZ NIDYAN MIREYA</t>
  </si>
  <si>
    <t>GARCIA CAMELO JENNY MARCELA</t>
  </si>
  <si>
    <t>ORTIZ FERNANDEZ NORMA LILIANA</t>
  </si>
  <si>
    <t>CAMACHO PANCHE YANISABETH</t>
  </si>
  <si>
    <t>DIRECCION DE INFORMACION</t>
  </si>
  <si>
    <t>HERRERA LEGUIZAMON PAULA VICKY</t>
  </si>
  <si>
    <t>CARVAJAL STERLING ANGELA MERCEDES</t>
  </si>
  <si>
    <t>CARDENAS PERICO ANGELICA MARIA</t>
  </si>
  <si>
    <t>RODRIGUEZ MESA ALEXANDRA</t>
  </si>
  <si>
    <t>VARGAS CALDERON IRMA JOHANNA</t>
  </si>
  <si>
    <t>ARCINIEGAS LOZANO ELIYOJANA</t>
  </si>
  <si>
    <t>BELTRAN MOLANO IVETT KATHERINE</t>
  </si>
  <si>
    <t>PARDO RAMIREZ ANGELA MARIA</t>
  </si>
  <si>
    <t>LEAÑO ARDILA DALIA MARCELA</t>
  </si>
  <si>
    <t>OLARTE CORTES MARYLUZ</t>
  </si>
  <si>
    <t>GUERRA CHARRY MARIA FERNANDA</t>
  </si>
  <si>
    <t>GUTIERREZ PORTELA RUBY ESPERANZA</t>
  </si>
  <si>
    <t>MONTENEGRO RIVEROS DIANA CAROLINA</t>
  </si>
  <si>
    <t>DURAN VALCARCEL GINNA PAOLA</t>
  </si>
  <si>
    <t>CHINCHILLA HIDALGO VIVIAN NATALY</t>
  </si>
  <si>
    <t>OLARTE CARDOSO BRIGITTE</t>
  </si>
  <si>
    <t>SUAREZ AGUIRRE GLORIA PATRICIA</t>
  </si>
  <si>
    <t>MARTINEZ CARRILLO ANA FLORINDA</t>
  </si>
  <si>
    <t>RODRIGUEZ ROA DISNEIDA</t>
  </si>
  <si>
    <t>GALINDO VIZCAYA ANGELA ROCIO</t>
  </si>
  <si>
    <t>REINA SERRATO ANDREA DEL PILAR</t>
  </si>
  <si>
    <t>ARMENTA QUINTERO WENDY LAYDA</t>
  </si>
  <si>
    <t>GIRALDO OROZCO MARIA MAGDALENA</t>
  </si>
  <si>
    <t>CUESTA PATERNINA ALEXANDER</t>
  </si>
  <si>
    <t>LEON OSPINA JUAN MAURICIO</t>
  </si>
  <si>
    <t>HERNANDEZ JUNCA WILSON</t>
  </si>
  <si>
    <t>GERENCIA DE RIESGOS</t>
  </si>
  <si>
    <t>ESPRIELLA RAMOS HECTOR ENRIQUE</t>
  </si>
  <si>
    <t>ANALISTA SENIOR</t>
  </si>
  <si>
    <t>SANTOS GOMEZ HELMAN MARTIN</t>
  </si>
  <si>
    <t>DIAZ JIMENEZ WILLIAM</t>
  </si>
  <si>
    <t>GARCIA CARDONA JULIAN</t>
  </si>
  <si>
    <t>MATTA DOMINGUEZ CARLOS HERNAN</t>
  </si>
  <si>
    <t>ALONSO ACEVEDO WILSON</t>
  </si>
  <si>
    <t>PATIÑO MARIÑO MIGUEL ALEXANDER</t>
  </si>
  <si>
    <t>ARANGO RODRIGUEZ JHON JAIRO</t>
  </si>
  <si>
    <t>GUERRERO CHAPARRO GERMAN</t>
  </si>
  <si>
    <t>SECRETARIO DE LA CNCA (ART218 EOSF)</t>
  </si>
  <si>
    <t>MORRIS SARMIENTO RICARDO IGNACIO</t>
  </si>
  <si>
    <t>LEGUIZAMON RODRIGUEZ JAIME HUMBERTO</t>
  </si>
  <si>
    <t>LEON CEBALLOS NESTOR ALONSO</t>
  </si>
  <si>
    <t>PUERTO VALENCIA JORGE ALIRIO</t>
  </si>
  <si>
    <t>GOMEZ CRUZ FABIO MAURICIO</t>
  </si>
  <si>
    <t>RAMIREZ MARIN ANDRES DAVID</t>
  </si>
  <si>
    <t>RENGIFO MORENO HERNANDO ALFONSO</t>
  </si>
  <si>
    <t>RODRIGUEZ BEJARANO GONZALO ARMANDO</t>
  </si>
  <si>
    <t>CONDUCTOR PRESIDENCIA</t>
  </si>
  <si>
    <t>FARIETA ARIZA YAIR EDUARDO</t>
  </si>
  <si>
    <t>RODRIGUEZ GALEANO ANDRES MAURICIO</t>
  </si>
  <si>
    <t>RESTREPO GONZALEZ JUAN CARLOS</t>
  </si>
  <si>
    <t>PEDRAZA RINCON WILDER ANIBAL</t>
  </si>
  <si>
    <t>CHAPARRO MORENO HECTOR HUGO</t>
  </si>
  <si>
    <t>CHAVARRIA FORERO JAIR ANTONIO</t>
  </si>
  <si>
    <t>BOJACA BULLA ROGER MAURICIO</t>
  </si>
  <si>
    <t>MENDOZA AVENDANO HAROLD ADOLFO</t>
  </si>
  <si>
    <t>ECHEVERRY MOLANO ALEJANDRO</t>
  </si>
  <si>
    <t>TOVAR CESAR AUGUSTO</t>
  </si>
  <si>
    <t>ADMINISTRADOR DE PORTAFOLIO DE INVERSION</t>
  </si>
  <si>
    <t>MENESES SANJUAN WILLIAM</t>
  </si>
  <si>
    <t>DIRECCION DE CANALES</t>
  </si>
  <si>
    <t>RIVERA BARRETO CARLOS MANUEL</t>
  </si>
  <si>
    <t>ESGUERRA ZULETA ALVARO ANDRES</t>
  </si>
  <si>
    <t>BARRERA RODRIGUEZ FABIAN LEONARDO</t>
  </si>
  <si>
    <t>LARA FORERO PEDRO IVAN</t>
  </si>
  <si>
    <t>ESTRADA PELAEZ CAMILO</t>
  </si>
  <si>
    <t>PRADA LOMBO CARLOS FELIPE</t>
  </si>
  <si>
    <t>CADENA MOSCOSO MIGUEL ANGEL</t>
  </si>
  <si>
    <t>GUTIERREZ CRUZ GUILLERMO</t>
  </si>
  <si>
    <t>OFICIAL DE CUMPLIMIENTO SUPLENTE</t>
  </si>
  <si>
    <t>SANCHEZ RAMIREZ EDWIN ARTURO</t>
  </si>
  <si>
    <t>PEÑA LIS YILVER ANDRES</t>
  </si>
  <si>
    <t>CAYCEDO SARMIENTO GUILLERMO</t>
  </si>
  <si>
    <t>ORTIZ PANTOJA RICARDO FRANCISCO</t>
  </si>
  <si>
    <t>DE MIER SANTANDER SEBASTIAN</t>
  </si>
  <si>
    <t>OFICIAL DE SEGURIDAD DE LA INFORMACION</t>
  </si>
  <si>
    <t>ORDOÑEZ MATIZ DANIEL ANDRES</t>
  </si>
  <si>
    <t>CAMPOS GARCIA JUAN GUILLERMO</t>
  </si>
  <si>
    <t>MARTINEZ NUÑEZ YESID ALEJANDRO</t>
  </si>
  <si>
    <t>BULLA VEGA JOHN JAIRO</t>
  </si>
  <si>
    <t>CAJICA MARTINEZ MAURICIO</t>
  </si>
  <si>
    <t>ROZO RAMIREZ ANDRES ENRIQUE</t>
  </si>
  <si>
    <t>CAMACHO LOPEZ CARLOS ANDRES</t>
  </si>
  <si>
    <t>CORTES BELLO CESAR ANDRES</t>
  </si>
  <si>
    <t>DIRECCION DE RIESGOS AGROPECUARIOS</t>
  </si>
  <si>
    <t>CORTES ROJAS DIEGO ANDRES</t>
  </si>
  <si>
    <t>DIRECCION DE PLANEACION FINANCIERA</t>
  </si>
  <si>
    <t>VELASQUEZ HERRAN JUAN FRANCISCO</t>
  </si>
  <si>
    <t>MATEUS SANCHEZ CAMILO ANDRES</t>
  </si>
  <si>
    <t>MUÑOZ ORTIZ LUIS FRANCISCO</t>
  </si>
  <si>
    <t>VELOZA VARGAS YEFFER FELIPE</t>
  </si>
  <si>
    <t>POSADA MARTINEZ ANDRES FRANCISCO</t>
  </si>
  <si>
    <t>ESCORCIA JULIO NESTOR RAFAEL</t>
  </si>
  <si>
    <t>VEGA GALVIS LUIS FRANCISCO</t>
  </si>
  <si>
    <t>CORDOBA VELOZA MARTIN RONNEY</t>
  </si>
  <si>
    <t>RIVERA LABRADOR RICARDO ANDRES</t>
  </si>
  <si>
    <t>CRUZ PAEZ WILINTON</t>
  </si>
  <si>
    <t>PORTILLA VELOSA WILLIAM</t>
  </si>
  <si>
    <t>DE LA OSSA SANCHEZ GUSTAVO ADOLFO</t>
  </si>
  <si>
    <t>GOMEZ BUENO WILFREDO ARIEL</t>
  </si>
  <si>
    <t>BARRIOS GARCIA JUAN SEBASTIAN</t>
  </si>
  <si>
    <t>SUAREZ RIOS JORGE RENE</t>
  </si>
  <si>
    <t>CUELLAR CORREA EDWIN ALEXANDER</t>
  </si>
  <si>
    <t>LOZANO HERNANDEZ LUIS CARLOS</t>
  </si>
  <si>
    <t>TRUJILLO GUERRERO JORGE HUMBERTO</t>
  </si>
  <si>
    <t>BETANCUR ARIAS CARLOS MARIO</t>
  </si>
  <si>
    <t>OVALLE AREVALO GISELE</t>
  </si>
  <si>
    <t>TELLEZ RODRIGUEZ LAURA VIVIANA</t>
  </si>
  <si>
    <t>LEGUIZAMO ZAMORA DIEGO ALBERTO</t>
  </si>
  <si>
    <t>MORENO URREGO JUAN SEBASTIAN</t>
  </si>
  <si>
    <t>CARDONA ALFONSO VALENTINA</t>
  </si>
  <si>
    <t>PÉREZ RODRÍGUEZ KAROL CRISTINA</t>
  </si>
  <si>
    <t>AVILA BURGOS CRISTIAN CAMILO</t>
  </si>
  <si>
    <t>GAÑAN BUENO VALENTINA</t>
  </si>
  <si>
    <t>BELTRAN GUZMAN JUANA VALENTINA</t>
  </si>
  <si>
    <t>GARAVITO PERDOMO NESTOR RICARDO</t>
  </si>
  <si>
    <t>PALACIOS PULIDO MATEO ENRIQUE</t>
  </si>
  <si>
    <t>DELGADO CORONADO JORGE ANDRES</t>
  </si>
  <si>
    <t>BENITEZ LOZANO LUIS ALFREDO</t>
  </si>
  <si>
    <t>CHIA MALAVER ANA PILAR</t>
  </si>
  <si>
    <t>ORTIZ OCHOA OSCAR LEONARDO</t>
  </si>
  <si>
    <t>MARTINEZ ROJAS ANA LUCIA</t>
  </si>
  <si>
    <t>CASTAÑEDA PERDOMO EVELYN</t>
  </si>
  <si>
    <t>GÜIZA TORRES KELIN ANGÉLICA</t>
  </si>
  <si>
    <t>BARAHONA PALACIOS VLADIMIR ALONSO</t>
  </si>
  <si>
    <t>MELO MERCHAN ANGIE CAROLINA</t>
  </si>
  <si>
    <t>FEO VANEGAS MARIA KATERIN</t>
  </si>
  <si>
    <t>GARAVITO MATEUS BRAYAN ANDREY</t>
  </si>
  <si>
    <t>GARZON ARISTIZABAL DANNY ALEJANDRO</t>
  </si>
  <si>
    <t>AMADOR DE VIVERO ADRIANA MERCEDES</t>
  </si>
  <si>
    <t>MARTINEZ HORMAZA ANGGIE LORENA</t>
  </si>
  <si>
    <t>MUSTAFA PABON HECTOR ABDUL</t>
  </si>
  <si>
    <t>PERDOMO ORTIZ JESSICA TATIANA</t>
  </si>
  <si>
    <t>ROBAYO CASTRO ANDRES AUGUSTO</t>
  </si>
  <si>
    <t>ESPINOSA MELENDEZ JUAN PABLO</t>
  </si>
  <si>
    <t>ALFONSO CASTAÑEDA BELKY YOLIVE</t>
  </si>
  <si>
    <t>RANGEL COBOS MARIA MONICA</t>
  </si>
  <si>
    <t>SAENZ PINZON MARIA CAMILA</t>
  </si>
  <si>
    <t>SANCHEZ ALEMAN SILVIA LORENA</t>
  </si>
  <si>
    <t>SALAZAR CHIVATA OMAR RAUL</t>
  </si>
  <si>
    <t>ASISTENTE PRESIDENCIA</t>
  </si>
  <si>
    <t>DUQUE GONZALEZ JULIAN ALBERTO</t>
  </si>
  <si>
    <t>MORALES MORA BYRONN WALDIR</t>
  </si>
  <si>
    <t>COORDINADOR DE GESTION DOCUMENTAL</t>
  </si>
  <si>
    <t>VALENCIA CARVAJAL DANIELA</t>
  </si>
  <si>
    <t>CASTANEDA PEREZ ANDREA CAROLINA</t>
  </si>
  <si>
    <t>VARGAS ZABALA YENNIFER ALEJANDRA</t>
  </si>
  <si>
    <t>SANCHEZ HERRERA JENNIFER TATIANA</t>
  </si>
  <si>
    <t>MALAVER BAUTISTA YAZMIN ZULAY</t>
  </si>
  <si>
    <t>MOLINA HUERTAS FREDERICK</t>
  </si>
  <si>
    <t>CASTELLANOS RIOS WILSON HERNAN</t>
  </si>
  <si>
    <t>VALBUENA ROMERO JUAN PABLO</t>
  </si>
  <si>
    <t>RAMIREZ MONCADA KIARA TATIANA</t>
  </si>
  <si>
    <t>ESPEJO VARELA JOHAN STIVE</t>
  </si>
  <si>
    <t>AMAYA AMADO JENNY MARCELA</t>
  </si>
  <si>
    <t>RIVERA PORTELA HERNAN FELIPE</t>
  </si>
  <si>
    <t>BOHORQUEZ GUEVARA KEVIN STEVEN</t>
  </si>
  <si>
    <t>ROMERO RODRIGUEZ ANDREI</t>
  </si>
  <si>
    <t>RODRIGUEZ BASTO ANDERSON SNEIDHER</t>
  </si>
  <si>
    <t>HERNANDEZ JIMENEZ KAREN JESSELL</t>
  </si>
  <si>
    <t>CALDERON MEDINA OSCAR GUSTAVO</t>
  </si>
  <si>
    <t>NEIRA JIMENEZ DANNA MICHELLE</t>
  </si>
  <si>
    <t>AYALA ARENAS JULIANA MARCELA</t>
  </si>
  <si>
    <t>HERNANDEZ GONZALEZ JULIAN CAMILO</t>
  </si>
  <si>
    <t>YARURO JAIME ANA MARIA</t>
  </si>
  <si>
    <t>GARCIA GONZALEZ ALEX SEBASTIAN</t>
  </si>
  <si>
    <t>GIL BARBOZA CAMILA ANDREA</t>
  </si>
  <si>
    <t>MORALES MENDEZ ERIKA</t>
  </si>
  <si>
    <t>JARAMILLO TABAREZ ISABEL CRISTINA</t>
  </si>
  <si>
    <t>RODRIGUEZ LOPEZ JUAN DAVID</t>
  </si>
  <si>
    <t>AGUILAR GONZALEZ NICOLAS</t>
  </si>
  <si>
    <t>CASTRILLON ARBOLEDA JENY ALEJANDRA</t>
  </si>
  <si>
    <t>USECHE GALVEZ LAURA ANDREA</t>
  </si>
  <si>
    <t>DIAZ GALLEGO DANIELA</t>
  </si>
  <si>
    <t>VALENCIA CASTAÑO MONICA MARCELA</t>
  </si>
  <si>
    <t>VANEGAS SANCHEZ VALERIA</t>
  </si>
  <si>
    <t>LLANO TITUANA LUISA MARIA</t>
  </si>
  <si>
    <t>MEJIA RENDON KELLY NATALIA</t>
  </si>
  <si>
    <t>LOAIZA GONZALEZ JUAN DAVID</t>
  </si>
  <si>
    <t>LOPEZ HINCAPIE JAVIER ALEXANDER</t>
  </si>
  <si>
    <t>GARCIA FLOREZ JESSICA NATALIA</t>
  </si>
  <si>
    <t>CASTRO ROMERO JOSE DAVID</t>
  </si>
  <si>
    <t>BELTRAN PRIETO SINDY JULIETH</t>
  </si>
  <si>
    <t>PARDO HERRERA YISETH ADRIANA</t>
  </si>
  <si>
    <t>ORTIZ FIERRO LINDA NATHALIA</t>
  </si>
  <si>
    <t>PARRA SORIANO ERIKA TATIANA</t>
  </si>
  <si>
    <t>PEDROZA LEON JIMMY</t>
  </si>
  <si>
    <t>ANGARITA RUIZ LUIS ALONSO</t>
  </si>
  <si>
    <t>DELVASTO RUBIANO MARIA ALEJANDRA</t>
  </si>
  <si>
    <t>MILLAN SALAZAR CARLOS FABIAN</t>
  </si>
  <si>
    <t>TOLEDO SUAREZ HISNARDO</t>
  </si>
  <si>
    <t>MANCHOLA QUINTERO CAMILO ALEJANDRO</t>
  </si>
  <si>
    <t>DUARTE ALVAREZ LAURA MARIA</t>
  </si>
  <si>
    <t>DIAZ TOVAR LAURA PATRICIA</t>
  </si>
  <si>
    <t>TRUJILLO PATIÑO LAURA MELISSA</t>
  </si>
  <si>
    <t>SUAREZ BURGOS DEIVER FABIAN</t>
  </si>
  <si>
    <t>CARBALLO LEON SERGIO DANIEL</t>
  </si>
  <si>
    <t>PARDO SERRATO JESUS DANIEL</t>
  </si>
  <si>
    <t>DIAZ LEON VICTOR ALFONSO</t>
  </si>
  <si>
    <t>BOLAÑOS SALAZAR MARTHA PATRICIA</t>
  </si>
  <si>
    <t>VILLOTA NATES ANDY JOHAN</t>
  </si>
  <si>
    <t>BENAVIDES SIERRA JANER</t>
  </si>
  <si>
    <t>POZOS RUIZ JUAN DAVID</t>
  </si>
  <si>
    <t>SANTACOLOMA HOYOS CAMILO</t>
  </si>
  <si>
    <t>GONZALEZ CIFUENTES MATEO FEDERICO</t>
  </si>
  <si>
    <t>HERNANDEZ GALEANO ANGELICA PAOLA</t>
  </si>
  <si>
    <t>QUINTERO QUINTERO LINDA MICHELLY CAMILA DEL MAR</t>
  </si>
  <si>
    <t>DELGADO ROZO JHORJAN LEONARDO</t>
  </si>
  <si>
    <t>RAMIREZ ARIAS CRISTIAN MAURICIO</t>
  </si>
  <si>
    <t>GALLEGO PELAEZ LUISA FERNANDA</t>
  </si>
  <si>
    <t>PORRAS MONSALVE CARLOS IVAN</t>
  </si>
  <si>
    <t>SERRATO GUTIERREZ DIANA VALENTINA</t>
  </si>
  <si>
    <t>BUSTAMANTE AMAYA JUAN DANIEL</t>
  </si>
  <si>
    <t>VARGAS MOSQUERA TATIANA</t>
  </si>
  <si>
    <t>CARRASQUILLA MARIN JEFFERSON ANTONIO</t>
  </si>
  <si>
    <t>HERNANDEZ BEDOYA CLAUDIA MARCELA</t>
  </si>
  <si>
    <t>ESTRADA PEPICANO LUIS GUILLERMO</t>
  </si>
  <si>
    <t>MONTAÑA BARRETO LEYDI ANDREA</t>
  </si>
  <si>
    <t>BRITO VIDAL MARGARITA MARIA</t>
  </si>
  <si>
    <t>RODRIGUEZ RIOS FABIAN ESTEBAN</t>
  </si>
  <si>
    <t>DAVID FLOREZ JUAN CAMILO</t>
  </si>
  <si>
    <t>MOLINARES MALDONADO JENNIFER PAMELA</t>
  </si>
  <si>
    <t>ESPINOSA ROMERO DANIEL SANTIAGO</t>
  </si>
  <si>
    <t>RODRIGUEZ GOMEZ ERIKA CRISTINA</t>
  </si>
  <si>
    <t>TORRADO ROLDAN MARIA JOSE</t>
  </si>
  <si>
    <t>GOMEZ CHAMORRO JAIRO EDUARDO</t>
  </si>
  <si>
    <t>RAMIREZ PRADO JULIANA ANDREA</t>
  </si>
  <si>
    <t>COORDINADOR DE RELACIONES CORPORATIVAS</t>
  </si>
  <si>
    <t>GIRALDO RESTREPO MANUELA</t>
  </si>
  <si>
    <t>CAMBAR TORRES TASHAREM SOE</t>
  </si>
  <si>
    <t>SALDOS DE LIBRE INVERSION</t>
  </si>
  <si>
    <t>NOMBRE</t>
  </si>
  <si>
    <t>SALDO INICIAL</t>
  </si>
  <si>
    <t xml:space="preserve">   DEBITOS</t>
  </si>
  <si>
    <t xml:space="preserve">   CREDITOS</t>
  </si>
  <si>
    <t>SALDO FINAL</t>
  </si>
  <si>
    <t>GENERO</t>
  </si>
  <si>
    <t>GONZALES TRUJILLO NANCY</t>
  </si>
  <si>
    <t>CARRENO RAMIREZ ANGELICA MARIA</t>
  </si>
  <si>
    <t>CELY MUNOZ SANDRA PATRICIA</t>
  </si>
  <si>
    <t>ESPRIELLA RAMOS HECTOR</t>
  </si>
  <si>
    <t>RODRIGUEZ GALEANO ANDRES MAURI</t>
  </si>
  <si>
    <t>MENDOZA AVENDAÑO HAROLD ADOLFO</t>
  </si>
  <si>
    <t>PENA LIS YILVER ANDRES</t>
  </si>
  <si>
    <t>PEREZ RODRIGUEZ KAROL CRISTINA</t>
  </si>
  <si>
    <t>GUIZA TORRES KELIN ANGELICA</t>
  </si>
  <si>
    <t>FEO VANEGAS MARIA KATHERIN</t>
  </si>
  <si>
    <t>AMADOR DEVIVERO ADRIANA MERCEDES</t>
  </si>
  <si>
    <t>MARTINEZ HORMANZA ANGGIE LORENA</t>
  </si>
  <si>
    <t>ALFONSO CASTANEDA BELKY</t>
  </si>
  <si>
    <t>CASTAÑEDA PEREZ ANDREA CAROLIN</t>
  </si>
  <si>
    <t>BOHORQUEZ QUEVARA KEVIN STEVEN</t>
  </si>
  <si>
    <t>HERNANDEZ JIMENEZ KAREN JESSEL</t>
  </si>
  <si>
    <t>HERNANDEZ GONZALEZ JULIAN</t>
  </si>
  <si>
    <t>DELVASTO RUABIANO MARIA ALEJANDRA</t>
  </si>
  <si>
    <t>QUINTERO QUINTERO LINDA MICHELLY CAMILA</t>
  </si>
  <si>
    <t>MOLINARES MALDONADO JENNIFER</t>
  </si>
  <si>
    <t>CAT A RGO NORMAL CONS - LIBRE INVERSION</t>
  </si>
  <si>
    <t>SALDOS -- CRÉDITO EDUCATIVO</t>
  </si>
  <si>
    <t>SALDOS DE LIBRE INVERSION - RETIRADOS</t>
  </si>
  <si>
    <t>TERCERO</t>
  </si>
  <si>
    <t xml:space="preserve"> DEBITOS</t>
  </si>
  <si>
    <t xml:space="preserve"> CREDITOS</t>
  </si>
  <si>
    <t>GOMEZ ORTIZ MILTON MARINO</t>
  </si>
  <si>
    <t>TOTALES:</t>
  </si>
  <si>
    <t>FRANCO BETANCUR ELKIN FABIAN</t>
  </si>
  <si>
    <t>SARMIENTO ARZUAGA CLARA EUGENIA</t>
  </si>
  <si>
    <t>DUQUE GOMEZ MARISOL</t>
  </si>
  <si>
    <t>LOZANO KARANAUSKAS ANDRES</t>
  </si>
  <si>
    <t>VARGAS MILLAN FELIX ANDRES</t>
  </si>
  <si>
    <t>GIRALDO RAMIREZ GILBERTO MAURICIO</t>
  </si>
  <si>
    <t>CUENTAS CONTALBES:</t>
  </si>
  <si>
    <t>CATEGORÍA A RIESGO NORMAL CARTERA Y OPER</t>
  </si>
  <si>
    <t>CATEGORÍA B RIESGO ACEPTABLE</t>
  </si>
  <si>
    <t>CATEGORÍA C RIESGO APRECIABLE</t>
  </si>
  <si>
    <t>CATEGORÍA D RIESGO SIGNIFICATIVO</t>
  </si>
  <si>
    <t>CATEGORÍA E RIESGO DE INCOBRABILIDAD CAR</t>
  </si>
  <si>
    <t>FEBRERO DE 2026</t>
  </si>
  <si>
    <t>CAMPOS JULCA CRISTHIAM DANIEL</t>
  </si>
  <si>
    <t>VICEPRESIDENCIA OPERACIONES DE FINANCIAMIENTO</t>
  </si>
  <si>
    <t>EQUIPO REGIONALES</t>
  </si>
  <si>
    <t>VICEPRESIDENCIA PROGRAMAS DE FINANCIAMIENTO Y COMERCIAL</t>
  </si>
  <si>
    <t>DIRECCION DE OPERACIONES TECNOLOGICAS</t>
  </si>
  <si>
    <t>DIRECCION DE RECUPERACION</t>
  </si>
  <si>
    <t>MANCIPE GALLEGO MARIA JENNY</t>
  </si>
  <si>
    <t>DIRECCION DE RIESGOS FINANCIEROS</t>
  </si>
  <si>
    <t>GERENCIA DE FONDOS Y PROGRAMAS ADMINISTRADOS</t>
  </si>
  <si>
    <t>DIRECCION DE SEGUIMIENTO A LAS OPERACIONES</t>
  </si>
  <si>
    <t>VICEPRESIDENCIA ASUNTOS ESTRATEGICOS Y SOSTENIBILIDAD</t>
  </si>
  <si>
    <t>DIRECCION DE ESTRUCTURACION DE PROGRAMAS</t>
  </si>
  <si>
    <t>MACEDO VELASQUEZ MERCY LILIANA</t>
  </si>
  <si>
    <t>BUSTOS CAICEDO VIVIANA</t>
  </si>
  <si>
    <t>CORNEJO CARRASCAL PAOLA</t>
  </si>
  <si>
    <t>TAFUR HERRERA WILSON JAVIER</t>
  </si>
  <si>
    <t>SECRETARIA CNCA</t>
  </si>
  <si>
    <t>GALINDO GONZALEZ VICTOR MANUEL</t>
  </si>
  <si>
    <t>DIRECCION DE SISTEMAS DE INFORMACION Y DATOS</t>
  </si>
  <si>
    <t>GUTIERREZ TECANO RAUL FERNANDO</t>
  </si>
  <si>
    <t>PARRA MURILLO LUISA FERNANDA</t>
  </si>
  <si>
    <t>APRENDIZ ETAPA PRODUCTIVA</t>
  </si>
  <si>
    <t>LEURO VASQUEZ DERECK</t>
  </si>
  <si>
    <t>LOPEZ ARAUJO ANDREA CAROLINA</t>
  </si>
  <si>
    <t>BERMUDEZ ALVAREZ JOSHUA STEVEN</t>
  </si>
  <si>
    <t>GUERRERO MANRIQUE DANIELA SOFIA</t>
  </si>
  <si>
    <t>VALENCIA COPETE ANGIE DANIELA</t>
  </si>
  <si>
    <t>DUQUE ORTIZ RODRIGO ANDRES</t>
  </si>
  <si>
    <t>MONTANA BEJARANO KATERIN JINETH</t>
  </si>
  <si>
    <t>PAI CORTES MARYURI DAYANA</t>
  </si>
  <si>
    <t>DIAZ TAPIAS WILFER HUMBERTO</t>
  </si>
  <si>
    <t>LEGUIZAMO ZAMORA  DIEGO ALBERTO</t>
  </si>
  <si>
    <t>MARIA MONICA RANGEL COBOS</t>
  </si>
  <si>
    <t xml:space="preserve">RETIRADO 1 DE MAYO </t>
  </si>
  <si>
    <t>Masculino</t>
  </si>
  <si>
    <t>Femenino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</si>
</sst>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1" formatCode="_-* #,##0_-;\-* #,##0_-;_-* &quot;-&quot;_-;_-@_-"/>
    <numFmt numFmtId="43" formatCode="_-* #,##0.00_-;\-* #,##0.00_-;_-* &quot;-&quot;??_-;_-@_-"/>
    <numFmt numFmtId="164" formatCode="&quot;$&quot;\ #,##0.00;[Red]\-&quot;$&quot;\ #,##0.00"/>
    <numFmt numFmtId="165" formatCode="_(* #,##0.00_);_(* \(#,##0.00\);_(* &quot;-&quot;??_);_(@_)"/>
    <numFmt numFmtId="166" formatCode="_-&quot;$&quot;* #,##0_-;\-&quot;$&quot;* #,##0_-;_-&quot;$&quot;* &quot;-&quot;_-;_-@_-"/>
    <numFmt numFmtId="167" formatCode="_-&quot;$&quot;* #,##0.00_-;\-&quot;$&quot;* #,##0.00_-;_-&quot;$&quot;* &quot;-&quot;??_-;_-@_-"/>
    <numFmt numFmtId="168" formatCode="&quot;$&quot;\ #,##0"/>
    <numFmt numFmtId="169" formatCode="&quot;$&quot;\ #,##0.00"/>
    <numFmt numFmtId="170" formatCode="&quot;$&quot;\ #,##0.0000000"/>
    <numFmt numFmtId="171" formatCode="0.0000"/>
    <numFmt numFmtId="172" formatCode="&quot;$&quot;#,##0"/>
    <numFmt numFmtId="173" formatCode="_-* #,##0.00\ _€_-;\-* #,##0.00\ _€_-;_-* &quot;-&quot;??\ _€_-;_-@_-"/>
    <numFmt numFmtId="174" formatCode="000"/>
    <numFmt numFmtId="175" formatCode="&quot;$&quot;#,##0.00;[Red]\-&quot;$&quot;#,##0.00"/>
  </numFmts>
  <fonts count="4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2"/>
      <color theme="1"/>
      <name val="Arial Narrow"/>
      <family val="2"/>
    </font>
    <font>
      <b/>
      <sz val="10"/>
      <color theme="1"/>
      <name val="Arial Narrow"/>
      <family val="2"/>
    </font>
    <font>
      <b/>
      <sz val="10"/>
      <color rgb="FFFF0000"/>
      <name val="Arial Narrow"/>
      <family val="2"/>
    </font>
    <font>
      <b/>
      <sz val="11"/>
      <color rgb="FF000000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rgb="FF00B0F0"/>
      <name val="Arial Narrow"/>
      <family val="2"/>
    </font>
    <font>
      <b/>
      <sz val="16"/>
      <color rgb="FF0070C0"/>
      <name val="Arial Narrow"/>
      <family val="2"/>
    </font>
    <font>
      <b/>
      <sz val="20"/>
      <color rgb="FF7030A0"/>
      <name val="Arial Narrow"/>
      <family val="2"/>
    </font>
    <font>
      <sz val="11"/>
      <color indexed="8"/>
      <name val="Calibri"/>
      <family val="2"/>
    </font>
    <font>
      <b/>
      <sz val="12"/>
      <name val="Arial Narrow"/>
      <family val="2"/>
    </font>
    <font>
      <b/>
      <sz val="10"/>
      <name val="Arial Narrow"/>
      <family val="2"/>
    </font>
    <font>
      <b/>
      <i/>
      <sz val="10"/>
      <color rgb="FF0070C0"/>
      <name val="Arial Narrow"/>
      <family val="2"/>
    </font>
    <font>
      <b/>
      <sz val="18"/>
      <color rgb="FF7030A0"/>
      <name val="Arial Narrow"/>
      <family val="2"/>
    </font>
    <font>
      <sz val="10"/>
      <name val="Arial"/>
      <family val="2"/>
    </font>
    <font>
      <b/>
      <sz val="9"/>
      <name val="Arial Narrow"/>
      <family val="2"/>
    </font>
    <font>
      <sz val="10"/>
      <name val="Arial"/>
      <family val="2"/>
    </font>
    <font>
      <sz val="11"/>
      <name val="Arial Narrow"/>
      <family val="2"/>
    </font>
    <font>
      <sz val="10"/>
      <color theme="1"/>
      <name val="Calibri"/>
      <family val="2"/>
    </font>
    <font>
      <b/>
      <sz val="11"/>
      <color rgb="FF7030A0"/>
      <name val="Arial Narrow"/>
      <family val="2"/>
    </font>
    <font>
      <b/>
      <sz val="11"/>
      <color rgb="FFFF0000"/>
      <name val="Arial Narrow"/>
      <family val="2"/>
    </font>
    <font>
      <sz val="11"/>
      <color theme="0"/>
      <name val="Arial Narrow"/>
      <family val="2"/>
    </font>
    <font>
      <sz val="11"/>
      <color rgb="FF000000"/>
      <name val="Arial Narrow"/>
      <family val="2"/>
    </font>
    <font>
      <b/>
      <sz val="11"/>
      <color theme="0"/>
      <name val="Arial Narrow"/>
      <family val="2"/>
    </font>
    <font>
      <b/>
      <sz val="18"/>
      <color rgb="FF92D050"/>
      <name val="Arial Narrow"/>
      <family val="2"/>
    </font>
    <font>
      <sz val="18"/>
      <color theme="1"/>
      <name val="Arial Narrow"/>
      <family val="2"/>
    </font>
    <font>
      <b/>
      <sz val="18"/>
      <color theme="1"/>
      <name val="Arial Narrow"/>
      <family val="2"/>
    </font>
    <font>
      <sz val="13"/>
      <color theme="1"/>
      <name val="Arial Narrow"/>
      <family val="2"/>
    </font>
    <font>
      <b/>
      <sz val="13"/>
      <color rgb="FF0070C0"/>
      <name val="Arial Narrow"/>
      <family val="2"/>
    </font>
    <font>
      <b/>
      <sz val="13"/>
      <color theme="1"/>
      <name val="Arial Narrow"/>
      <family val="2"/>
    </font>
    <font>
      <b/>
      <sz val="14"/>
      <color theme="1"/>
      <name val="Arial Narrow"/>
      <family val="2"/>
    </font>
    <font>
      <b/>
      <sz val="14"/>
      <name val="Calibri"/>
      <family val="2"/>
      <scheme val="minor"/>
    </font>
    <font>
      <sz val="8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8"/>
      <color indexed="0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2"/>
      <color indexed="0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indexed="0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13"/>
      <color rgb="FFFF0000"/>
      <name val="Arial Narrow"/>
      <family val="2"/>
    </font>
  </fonts>
  <fills count="18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CC2E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41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17" fillId="0" borderId="0"/>
    <xf numFmtId="173" fontId="1" fillId="0" borderId="0" applyFont="0" applyFill="0" applyBorder="0" applyAlignment="0" applyProtection="0"/>
    <xf numFmtId="0" fontId="19" fillId="0" borderId="0"/>
    <xf numFmtId="173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41" fontId="21" fillId="0" borderId="0" applyFont="0" applyFill="0" applyBorder="0" applyAlignment="0" applyProtection="0"/>
    <xf numFmtId="0" fontId="21" fillId="0" borderId="0"/>
    <xf numFmtId="0" fontId="17" fillId="0" borderId="0"/>
    <xf numFmtId="43" fontId="2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7" fillId="0" borderId="0"/>
    <xf numFmtId="0" fontId="21" fillId="0" borderId="0"/>
  </cellStyleXfs>
  <cellXfs count="186">
    <xf numFmtId="0" fontId="0" fillId="0" borderId="0" xfId="0"/>
    <xf numFmtId="0" fontId="6" fillId="5" borderId="2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center" vertical="center" wrapText="1"/>
    </xf>
    <xf numFmtId="168" fontId="7" fillId="0" borderId="10" xfId="0" applyNumberFormat="1" applyFont="1" applyBorder="1" applyAlignment="1">
      <alignment horizontal="right" vertical="center"/>
    </xf>
    <xf numFmtId="167" fontId="8" fillId="0" borderId="0" xfId="0" applyNumberFormat="1" applyFont="1" applyAlignment="1">
      <alignment horizontal="center" vertical="center"/>
    </xf>
    <xf numFmtId="167" fontId="9" fillId="4" borderId="0" xfId="2" applyFont="1" applyFill="1" applyBorder="1" applyAlignment="1">
      <alignment horizontal="center" vertical="center" wrapText="1"/>
    </xf>
    <xf numFmtId="168" fontId="7" fillId="0" borderId="11" xfId="0" applyNumberFormat="1" applyFont="1" applyBorder="1" applyAlignment="1">
      <alignment horizontal="right" vertical="center"/>
    </xf>
    <xf numFmtId="0" fontId="6" fillId="7" borderId="6" xfId="0" applyFont="1" applyFill="1" applyBorder="1" applyAlignment="1">
      <alignment horizontal="center" vertical="center"/>
    </xf>
    <xf numFmtId="169" fontId="6" fillId="7" borderId="2" xfId="0" applyNumberFormat="1" applyFont="1" applyFill="1" applyBorder="1" applyAlignment="1">
      <alignment horizontal="right" vertical="center"/>
    </xf>
    <xf numFmtId="169" fontId="6" fillId="0" borderId="0" xfId="0" applyNumberFormat="1" applyFont="1" applyAlignment="1">
      <alignment horizontal="right" vertical="center"/>
    </xf>
    <xf numFmtId="169" fontId="6" fillId="4" borderId="0" xfId="0" applyNumberFormat="1" applyFont="1" applyFill="1" applyAlignment="1">
      <alignment horizontal="right" vertical="center"/>
    </xf>
    <xf numFmtId="0" fontId="6" fillId="0" borderId="0" xfId="0" applyFont="1" applyAlignment="1">
      <alignment horizontal="center" vertical="center"/>
    </xf>
    <xf numFmtId="170" fontId="6" fillId="0" borderId="0" xfId="0" applyNumberFormat="1" applyFont="1" applyAlignment="1">
      <alignment horizontal="center" vertical="center"/>
    </xf>
    <xf numFmtId="0" fontId="2" fillId="0" borderId="0" xfId="0" applyFont="1"/>
    <xf numFmtId="2" fontId="14" fillId="0" borderId="23" xfId="0" applyNumberFormat="1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0" fontId="15" fillId="3" borderId="3" xfId="0" applyFont="1" applyFill="1" applyBorder="1" applyAlignment="1">
      <alignment vertical="center" wrapText="1"/>
    </xf>
    <xf numFmtId="4" fontId="5" fillId="0" borderId="16" xfId="0" applyNumberFormat="1" applyFont="1" applyBorder="1" applyAlignment="1">
      <alignment horizontal="center" vertical="center" wrapText="1"/>
    </xf>
    <xf numFmtId="0" fontId="18" fillId="0" borderId="20" xfId="0" applyFont="1" applyBorder="1" applyAlignment="1">
      <alignment horizontal="left" vertical="center" wrapText="1"/>
    </xf>
    <xf numFmtId="2" fontId="14" fillId="4" borderId="15" xfId="0" applyNumberFormat="1" applyFont="1" applyFill="1" applyBorder="1" applyAlignment="1">
      <alignment horizontal="center" vertical="center" wrapText="1"/>
    </xf>
    <xf numFmtId="4" fontId="14" fillId="0" borderId="15" xfId="0" applyNumberFormat="1" applyFont="1" applyBorder="1" applyAlignment="1">
      <alignment horizontal="center" vertical="center" wrapText="1"/>
    </xf>
    <xf numFmtId="172" fontId="4" fillId="4" borderId="16" xfId="0" applyNumberFormat="1" applyFont="1" applyFill="1" applyBorder="1" applyAlignment="1">
      <alignment horizontal="center" vertical="center" wrapText="1"/>
    </xf>
    <xf numFmtId="2" fontId="4" fillId="0" borderId="21" xfId="0" applyNumberFormat="1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41" fontId="8" fillId="0" borderId="0" xfId="1" applyFont="1" applyAlignment="1">
      <alignment vertical="center"/>
    </xf>
    <xf numFmtId="0" fontId="7" fillId="0" borderId="3" xfId="0" applyFont="1" applyBorder="1" applyAlignment="1">
      <alignment vertical="center"/>
    </xf>
    <xf numFmtId="14" fontId="7" fillId="0" borderId="4" xfId="0" applyNumberFormat="1" applyFont="1" applyBorder="1" applyAlignment="1">
      <alignment horizontal="center" vertical="center"/>
    </xf>
    <xf numFmtId="14" fontId="8" fillId="0" borderId="0" xfId="0" applyNumberFormat="1" applyFont="1" applyAlignment="1">
      <alignment horizontal="center" vertical="center"/>
    </xf>
    <xf numFmtId="14" fontId="8" fillId="0" borderId="0" xfId="1" applyNumberFormat="1" applyFont="1" applyAlignment="1">
      <alignment vertical="center"/>
    </xf>
    <xf numFmtId="0" fontId="7" fillId="0" borderId="5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1" fontId="7" fillId="0" borderId="6" xfId="0" applyNumberFormat="1" applyFont="1" applyBorder="1" applyAlignment="1">
      <alignment horizontal="center" vertical="center"/>
    </xf>
    <xf numFmtId="1" fontId="7" fillId="0" borderId="0" xfId="0" applyNumberFormat="1" applyFont="1" applyAlignment="1">
      <alignment horizontal="center" vertical="center"/>
    </xf>
    <xf numFmtId="1" fontId="24" fillId="0" borderId="0" xfId="0" applyNumberFormat="1" applyFont="1" applyAlignment="1">
      <alignment vertical="center"/>
    </xf>
    <xf numFmtId="0" fontId="8" fillId="0" borderId="0" xfId="0" applyFont="1" applyAlignment="1">
      <alignment horizontal="center" vertical="center"/>
    </xf>
    <xf numFmtId="166" fontId="7" fillId="0" borderId="0" xfId="3" applyFont="1" applyAlignment="1">
      <alignment vertical="center"/>
    </xf>
    <xf numFmtId="0" fontId="7" fillId="4" borderId="0" xfId="0" applyFont="1" applyFill="1" applyAlignment="1">
      <alignment vertical="center"/>
    </xf>
    <xf numFmtId="0" fontId="6" fillId="5" borderId="6" xfId="0" applyFont="1" applyFill="1" applyBorder="1" applyAlignment="1">
      <alignment horizontal="center" vertical="center" wrapText="1"/>
    </xf>
    <xf numFmtId="0" fontId="25" fillId="0" borderId="8" xfId="0" applyFont="1" applyBorder="1" applyAlignment="1">
      <alignment horizontal="left" vertical="center"/>
    </xf>
    <xf numFmtId="1" fontId="20" fillId="0" borderId="9" xfId="2" applyNumberFormat="1" applyFont="1" applyBorder="1" applyAlignment="1">
      <alignment horizontal="center" vertical="center" wrapText="1"/>
    </xf>
    <xf numFmtId="169" fontId="8" fillId="4" borderId="0" xfId="1" applyNumberFormat="1" applyFont="1" applyFill="1" applyBorder="1" applyAlignment="1">
      <alignment vertical="center"/>
    </xf>
    <xf numFmtId="0" fontId="25" fillId="0" borderId="12" xfId="0" applyFont="1" applyBorder="1" applyAlignment="1">
      <alignment horizontal="left" vertical="center"/>
    </xf>
    <xf numFmtId="1" fontId="20" fillId="0" borderId="11" xfId="2" applyNumberFormat="1" applyFont="1" applyBorder="1" applyAlignment="1">
      <alignment horizontal="center" vertical="center" wrapText="1"/>
    </xf>
    <xf numFmtId="168" fontId="23" fillId="7" borderId="2" xfId="0" applyNumberFormat="1" applyFont="1" applyFill="1" applyBorder="1" applyAlignment="1">
      <alignment horizontal="right" vertical="center"/>
    </xf>
    <xf numFmtId="166" fontId="23" fillId="4" borderId="0" xfId="3" applyFont="1" applyFill="1" applyBorder="1" applyAlignment="1">
      <alignment vertical="center"/>
    </xf>
    <xf numFmtId="41" fontId="23" fillId="4" borderId="0" xfId="1" applyFont="1" applyFill="1" applyBorder="1" applyAlignment="1">
      <alignment vertical="center"/>
    </xf>
    <xf numFmtId="166" fontId="26" fillId="0" borderId="0" xfId="3" applyFont="1" applyAlignment="1">
      <alignment vertical="center"/>
    </xf>
    <xf numFmtId="9" fontId="24" fillId="4" borderId="0" xfId="1" applyNumberFormat="1" applyFont="1" applyFill="1" applyAlignment="1">
      <alignment vertical="center"/>
    </xf>
    <xf numFmtId="41" fontId="24" fillId="0" borderId="0" xfId="1" applyFont="1" applyAlignment="1">
      <alignment vertical="center"/>
    </xf>
    <xf numFmtId="0" fontId="8" fillId="4" borderId="0" xfId="0" applyFont="1" applyFill="1" applyAlignment="1">
      <alignment vertical="center"/>
    </xf>
    <xf numFmtId="0" fontId="8" fillId="4" borderId="0" xfId="0" applyFont="1" applyFill="1" applyAlignment="1">
      <alignment horizontal="center" vertical="center"/>
    </xf>
    <xf numFmtId="41" fontId="8" fillId="4" borderId="0" xfId="1" applyFont="1" applyFill="1" applyAlignment="1">
      <alignment vertical="center"/>
    </xf>
    <xf numFmtId="0" fontId="7" fillId="9" borderId="1" xfId="0" applyFont="1" applyFill="1" applyBorder="1" applyAlignment="1">
      <alignment horizontal="center" vertical="center" wrapText="1"/>
    </xf>
    <xf numFmtId="0" fontId="7" fillId="9" borderId="6" xfId="0" applyFont="1" applyFill="1" applyBorder="1" applyAlignment="1">
      <alignment horizontal="center" vertical="center" wrapText="1"/>
    </xf>
    <xf numFmtId="0" fontId="7" fillId="9" borderId="2" xfId="0" applyFont="1" applyFill="1" applyBorder="1" applyAlignment="1">
      <alignment horizontal="center" vertical="center" wrapText="1"/>
    </xf>
    <xf numFmtId="41" fontId="7" fillId="9" borderId="6" xfId="1" applyFont="1" applyFill="1" applyBorder="1" applyAlignment="1">
      <alignment horizontal="center" vertical="center" wrapText="1"/>
    </xf>
    <xf numFmtId="41" fontId="7" fillId="9" borderId="14" xfId="1" applyFont="1" applyFill="1" applyBorder="1" applyAlignment="1">
      <alignment horizontal="center" vertical="center" wrapText="1"/>
    </xf>
    <xf numFmtId="41" fontId="7" fillId="9" borderId="25" xfId="1" applyFont="1" applyFill="1" applyBorder="1" applyAlignment="1">
      <alignment horizontal="center" vertical="center" wrapText="1"/>
    </xf>
    <xf numFmtId="166" fontId="7" fillId="0" borderId="9" xfId="3" applyFont="1" applyFill="1" applyBorder="1" applyAlignment="1">
      <alignment horizontal="center" vertical="center"/>
    </xf>
    <xf numFmtId="166" fontId="7" fillId="0" borderId="16" xfId="3" applyFont="1" applyFill="1" applyBorder="1" applyAlignment="1">
      <alignment horizontal="center" vertical="center"/>
    </xf>
    <xf numFmtId="168" fontId="7" fillId="0" borderId="6" xfId="3" applyNumberFormat="1" applyFont="1" applyFill="1" applyBorder="1" applyAlignment="1">
      <alignment horizontal="right" vertical="center"/>
    </xf>
    <xf numFmtId="171" fontId="9" fillId="0" borderId="27" xfId="0" applyNumberFormat="1" applyFont="1" applyBorder="1" applyAlignment="1">
      <alignment horizontal="center" vertical="center"/>
    </xf>
    <xf numFmtId="0" fontId="8" fillId="4" borderId="14" xfId="0" applyFont="1" applyFill="1" applyBorder="1" applyAlignment="1">
      <alignment horizontal="center" vertical="center"/>
    </xf>
    <xf numFmtId="0" fontId="28" fillId="0" borderId="0" xfId="0" applyFont="1" applyAlignment="1">
      <alignment vertical="center"/>
    </xf>
    <xf numFmtId="0" fontId="30" fillId="4" borderId="0" xfId="0" applyFont="1" applyFill="1" applyAlignment="1">
      <alignment vertical="center"/>
    </xf>
    <xf numFmtId="0" fontId="31" fillId="10" borderId="6" xfId="0" applyFont="1" applyFill="1" applyBorder="1" applyAlignment="1">
      <alignment vertical="center"/>
    </xf>
    <xf numFmtId="0" fontId="30" fillId="4" borderId="0" xfId="0" applyFont="1" applyFill="1" applyAlignment="1">
      <alignment horizontal="center" vertical="center"/>
    </xf>
    <xf numFmtId="41" fontId="30" fillId="4" borderId="0" xfId="1" applyFont="1" applyFill="1" applyAlignment="1">
      <alignment vertical="center"/>
    </xf>
    <xf numFmtId="0" fontId="30" fillId="0" borderId="0" xfId="0" applyFont="1" applyAlignment="1">
      <alignment vertical="center"/>
    </xf>
    <xf numFmtId="41" fontId="7" fillId="0" borderId="0" xfId="1" applyFont="1" applyFill="1" applyBorder="1" applyAlignment="1">
      <alignment vertical="center" wrapText="1"/>
    </xf>
    <xf numFmtId="168" fontId="7" fillId="0" borderId="0" xfId="1" applyNumberFormat="1" applyFont="1" applyFill="1" applyBorder="1" applyAlignment="1">
      <alignment vertical="center"/>
    </xf>
    <xf numFmtId="168" fontId="7" fillId="0" borderId="0" xfId="1" applyNumberFormat="1" applyFont="1" applyFill="1" applyBorder="1" applyAlignment="1">
      <alignment horizontal="center" vertical="center"/>
    </xf>
    <xf numFmtId="166" fontId="7" fillId="0" borderId="0" xfId="1" applyNumberFormat="1" applyFont="1" applyFill="1" applyBorder="1" applyAlignment="1">
      <alignment vertical="center"/>
    </xf>
    <xf numFmtId="166" fontId="7" fillId="0" borderId="0" xfId="1" applyNumberFormat="1" applyFont="1" applyFill="1" applyBorder="1" applyAlignment="1">
      <alignment horizontal="right" vertical="center"/>
    </xf>
    <xf numFmtId="0" fontId="7" fillId="8" borderId="1" xfId="0" applyFont="1" applyFill="1" applyBorder="1" applyAlignment="1">
      <alignment horizontal="left" vertical="center" wrapText="1"/>
    </xf>
    <xf numFmtId="41" fontId="32" fillId="11" borderId="1" xfId="1" applyFont="1" applyFill="1" applyBorder="1" applyAlignment="1">
      <alignment vertical="center"/>
    </xf>
    <xf numFmtId="168" fontId="32" fillId="11" borderId="6" xfId="1" applyNumberFormat="1" applyFont="1" applyFill="1" applyBorder="1" applyAlignment="1">
      <alignment vertical="center"/>
    </xf>
    <xf numFmtId="166" fontId="32" fillId="11" borderId="6" xfId="1" applyNumberFormat="1" applyFont="1" applyFill="1" applyBorder="1" applyAlignment="1">
      <alignment vertical="center"/>
    </xf>
    <xf numFmtId="2" fontId="14" fillId="0" borderId="29" xfId="0" applyNumberFormat="1" applyFont="1" applyBorder="1" applyAlignment="1">
      <alignment horizontal="center" vertical="center" wrapText="1"/>
    </xf>
    <xf numFmtId="171" fontId="14" fillId="4" borderId="16" xfId="0" applyNumberFormat="1" applyFont="1" applyFill="1" applyBorder="1" applyAlignment="1">
      <alignment horizontal="center" vertical="center" wrapText="1"/>
    </xf>
    <xf numFmtId="171" fontId="14" fillId="4" borderId="17" xfId="0" applyNumberFormat="1" applyFont="1" applyFill="1" applyBorder="1" applyAlignment="1">
      <alignment horizontal="center" vertical="center" wrapText="1"/>
    </xf>
    <xf numFmtId="4" fontId="14" fillId="0" borderId="16" xfId="0" applyNumberFormat="1" applyFont="1" applyBorder="1" applyAlignment="1">
      <alignment horizontal="center" vertical="center" wrapText="1"/>
    </xf>
    <xf numFmtId="9" fontId="14" fillId="4" borderId="17" xfId="0" applyNumberFormat="1" applyFont="1" applyFill="1" applyBorder="1" applyAlignment="1">
      <alignment horizontal="center" vertical="center" wrapText="1"/>
    </xf>
    <xf numFmtId="166" fontId="7" fillId="6" borderId="13" xfId="1" applyNumberFormat="1" applyFont="1" applyFill="1" applyBorder="1" applyAlignment="1">
      <alignment horizontal="right" vertical="center"/>
    </xf>
    <xf numFmtId="174" fontId="34" fillId="12" borderId="15" xfId="16" applyNumberFormat="1" applyFont="1" applyFill="1" applyBorder="1" applyAlignment="1">
      <alignment horizontal="centerContinuous"/>
    </xf>
    <xf numFmtId="0" fontId="35" fillId="0" borderId="0" xfId="16" applyFont="1"/>
    <xf numFmtId="0" fontId="34" fillId="13" borderId="15" xfId="16" applyFont="1" applyFill="1" applyBorder="1" applyAlignment="1">
      <alignment horizontal="centerContinuous"/>
    </xf>
    <xf numFmtId="0" fontId="34" fillId="0" borderId="0" xfId="16" applyFont="1"/>
    <xf numFmtId="0" fontId="36" fillId="14" borderId="15" xfId="17" applyFont="1" applyFill="1" applyBorder="1" applyAlignment="1">
      <alignment horizontal="center" vertical="center"/>
    </xf>
    <xf numFmtId="0" fontId="37" fillId="0" borderId="0" xfId="16" applyFont="1" applyAlignment="1">
      <alignment horizontal="center" vertical="center"/>
    </xf>
    <xf numFmtId="174" fontId="38" fillId="10" borderId="15" xfId="17" applyNumberFormat="1" applyFont="1" applyFill="1" applyBorder="1" applyAlignment="1">
      <alignment horizontal="center"/>
    </xf>
    <xf numFmtId="174" fontId="38" fillId="0" borderId="15" xfId="17" applyNumberFormat="1" applyFont="1" applyBorder="1" applyAlignment="1">
      <alignment horizontal="center"/>
    </xf>
    <xf numFmtId="174" fontId="38" fillId="0" borderId="15" xfId="17" applyNumberFormat="1" applyFont="1" applyBorder="1"/>
    <xf numFmtId="15" fontId="38" fillId="0" borderId="15" xfId="17" applyNumberFormat="1" applyFont="1" applyBorder="1" applyAlignment="1">
      <alignment horizontal="center"/>
    </xf>
    <xf numFmtId="175" fontId="38" fillId="0" borderId="15" xfId="17" applyNumberFormat="1" applyFont="1" applyBorder="1"/>
    <xf numFmtId="15" fontId="38" fillId="10" borderId="15" xfId="17" applyNumberFormat="1" applyFont="1" applyFill="1" applyBorder="1" applyAlignment="1">
      <alignment horizontal="center"/>
    </xf>
    <xf numFmtId="0" fontId="35" fillId="0" borderId="0" xfId="16" applyFont="1" applyAlignment="1">
      <alignment horizontal="center"/>
    </xf>
    <xf numFmtId="174" fontId="35" fillId="0" borderId="0" xfId="16" applyNumberFormat="1" applyFont="1"/>
    <xf numFmtId="174" fontId="40" fillId="0" borderId="0" xfId="10" applyNumberFormat="1" applyFont="1" applyFill="1" applyBorder="1" applyAlignment="1">
      <alignment vertical="center"/>
    </xf>
    <xf numFmtId="0" fontId="40" fillId="0" borderId="0" xfId="10" applyNumberFormat="1" applyFont="1" applyFill="1" applyBorder="1" applyAlignment="1">
      <alignment vertical="center"/>
    </xf>
    <xf numFmtId="0" fontId="38" fillId="0" borderId="0" xfId="17" applyFont="1" applyAlignment="1">
      <alignment vertical="center"/>
    </xf>
    <xf numFmtId="174" fontId="41" fillId="12" borderId="15" xfId="12" applyNumberFormat="1" applyFont="1" applyFill="1" applyBorder="1" applyAlignment="1">
      <alignment horizontal="centerContinuous" vertical="center"/>
    </xf>
    <xf numFmtId="0" fontId="42" fillId="12" borderId="15" xfId="12" applyFont="1" applyFill="1" applyBorder="1" applyAlignment="1">
      <alignment horizontal="centerContinuous" vertical="center"/>
    </xf>
    <xf numFmtId="0" fontId="43" fillId="0" borderId="0" xfId="10" applyNumberFormat="1" applyFont="1" applyFill="1" applyBorder="1" applyAlignment="1">
      <alignment vertical="center"/>
    </xf>
    <xf numFmtId="0" fontId="43" fillId="13" borderId="15" xfId="10" applyNumberFormat="1" applyFont="1" applyFill="1" applyBorder="1" applyAlignment="1">
      <alignment horizontal="centerContinuous" vertical="center"/>
    </xf>
    <xf numFmtId="0" fontId="44" fillId="0" borderId="0" xfId="17" applyFont="1" applyAlignment="1">
      <alignment vertical="center"/>
    </xf>
    <xf numFmtId="174" fontId="40" fillId="14" borderId="15" xfId="10" applyNumberFormat="1" applyFont="1" applyFill="1" applyBorder="1" applyAlignment="1">
      <alignment horizontal="center" vertical="center"/>
    </xf>
    <xf numFmtId="0" fontId="40" fillId="14" borderId="15" xfId="10" applyNumberFormat="1" applyFont="1" applyFill="1" applyBorder="1" applyAlignment="1">
      <alignment horizontal="center" vertical="center"/>
    </xf>
    <xf numFmtId="174" fontId="45" fillId="6" borderId="15" xfId="10" applyNumberFormat="1" applyFont="1" applyFill="1" applyBorder="1" applyAlignment="1">
      <alignment horizontal="center" vertical="center"/>
    </xf>
    <xf numFmtId="0" fontId="45" fillId="0" borderId="15" xfId="10" applyNumberFormat="1" applyFont="1" applyFill="1" applyBorder="1" applyAlignment="1">
      <alignment horizontal="center" vertical="center"/>
    </xf>
    <xf numFmtId="0" fontId="45" fillId="0" borderId="15" xfId="10" applyNumberFormat="1" applyFont="1" applyFill="1" applyBorder="1" applyAlignment="1">
      <alignment vertical="center"/>
    </xf>
    <xf numFmtId="164" fontId="45" fillId="0" borderId="15" xfId="10" applyNumberFormat="1" applyFont="1" applyFill="1" applyBorder="1" applyAlignment="1">
      <alignment horizontal="right" vertical="center"/>
    </xf>
    <xf numFmtId="164" fontId="35" fillId="0" borderId="15" xfId="10" applyNumberFormat="1" applyFont="1" applyFill="1" applyBorder="1" applyAlignment="1">
      <alignment horizontal="right" vertical="center"/>
    </xf>
    <xf numFmtId="15" fontId="45" fillId="6" borderId="15" xfId="10" applyNumberFormat="1" applyFont="1" applyFill="1" applyBorder="1" applyAlignment="1">
      <alignment horizontal="center" vertical="center"/>
    </xf>
    <xf numFmtId="174" fontId="38" fillId="0" borderId="0" xfId="17" applyNumberFormat="1" applyFont="1" applyAlignment="1">
      <alignment vertical="center"/>
    </xf>
    <xf numFmtId="0" fontId="37" fillId="15" borderId="15" xfId="10" applyNumberFormat="1" applyFont="1" applyFill="1" applyBorder="1" applyAlignment="1">
      <alignment horizontal="center" vertical="center"/>
    </xf>
    <xf numFmtId="0" fontId="37" fillId="15" borderId="15" xfId="10" applyNumberFormat="1" applyFont="1" applyFill="1" applyBorder="1" applyAlignment="1">
      <alignment vertical="center"/>
    </xf>
    <xf numFmtId="164" fontId="37" fillId="15" borderId="15" xfId="10" applyNumberFormat="1" applyFont="1" applyFill="1" applyBorder="1" applyAlignment="1">
      <alignment horizontal="right" vertical="center"/>
    </xf>
    <xf numFmtId="0" fontId="46" fillId="0" borderId="0" xfId="17" applyFont="1" applyAlignment="1">
      <alignment vertical="center"/>
    </xf>
    <xf numFmtId="0" fontId="37" fillId="16" borderId="33" xfId="17" applyFont="1" applyFill="1" applyBorder="1" applyAlignment="1">
      <alignment horizontal="centerContinuous" vertical="center"/>
    </xf>
    <xf numFmtId="0" fontId="37" fillId="16" borderId="34" xfId="17" applyFont="1" applyFill="1" applyBorder="1" applyAlignment="1">
      <alignment horizontal="centerContinuous" vertical="center"/>
    </xf>
    <xf numFmtId="174" fontId="38" fillId="17" borderId="15" xfId="17" applyNumberFormat="1" applyFont="1" applyFill="1" applyBorder="1" applyAlignment="1">
      <alignment horizontal="center"/>
    </xf>
    <xf numFmtId="174" fontId="38" fillId="17" borderId="15" xfId="17" applyNumberFormat="1" applyFont="1" applyFill="1" applyBorder="1"/>
    <xf numFmtId="15" fontId="38" fillId="17" borderId="15" xfId="17" applyNumberFormat="1" applyFont="1" applyFill="1" applyBorder="1" applyAlignment="1">
      <alignment horizontal="center"/>
    </xf>
    <xf numFmtId="175" fontId="38" fillId="17" borderId="15" xfId="17" applyNumberFormat="1" applyFont="1" applyFill="1" applyBorder="1"/>
    <xf numFmtId="175" fontId="35" fillId="0" borderId="0" xfId="16" applyNumberFormat="1" applyFont="1"/>
    <xf numFmtId="164" fontId="35" fillId="0" borderId="0" xfId="16" applyNumberFormat="1" applyFont="1"/>
    <xf numFmtId="0" fontId="47" fillId="0" borderId="15" xfId="10" applyNumberFormat="1" applyFont="1" applyFill="1" applyBorder="1" applyAlignment="1">
      <alignment horizontal="center" vertical="center"/>
    </xf>
    <xf numFmtId="0" fontId="47" fillId="0" borderId="15" xfId="10" applyNumberFormat="1" applyFont="1" applyFill="1" applyBorder="1" applyAlignment="1">
      <alignment vertical="center"/>
    </xf>
    <xf numFmtId="164" fontId="47" fillId="0" borderId="15" xfId="10" applyNumberFormat="1" applyFont="1" applyFill="1" applyBorder="1" applyAlignment="1">
      <alignment horizontal="right" vertical="center"/>
    </xf>
    <xf numFmtId="164" fontId="38" fillId="0" borderId="0" xfId="17" applyNumberFormat="1" applyFont="1" applyAlignment="1">
      <alignment vertical="center"/>
    </xf>
    <xf numFmtId="0" fontId="47" fillId="0" borderId="0" xfId="17" applyFont="1" applyAlignment="1">
      <alignment vertical="center"/>
    </xf>
    <xf numFmtId="168" fontId="23" fillId="0" borderId="6" xfId="3" applyNumberFormat="1" applyFont="1" applyFill="1" applyBorder="1" applyAlignment="1">
      <alignment horizontal="right" vertical="center"/>
    </xf>
    <xf numFmtId="166" fontId="23" fillId="0" borderId="9" xfId="3" applyFont="1" applyFill="1" applyBorder="1" applyAlignment="1">
      <alignment horizontal="center" vertical="center"/>
    </xf>
    <xf numFmtId="166" fontId="23" fillId="6" borderId="13" xfId="1" applyNumberFormat="1" applyFont="1" applyFill="1" applyBorder="1" applyAlignment="1">
      <alignment horizontal="right" vertical="center"/>
    </xf>
    <xf numFmtId="166" fontId="48" fillId="11" borderId="6" xfId="1" applyNumberFormat="1" applyFont="1" applyFill="1" applyBorder="1" applyAlignment="1">
      <alignment vertical="center"/>
    </xf>
    <xf numFmtId="0" fontId="33" fillId="0" borderId="0" xfId="0" applyFont="1" applyAlignment="1">
      <alignment horizontal="center" vertical="center"/>
    </xf>
    <xf numFmtId="168" fontId="32" fillId="11" borderId="7" xfId="1" applyNumberFormat="1" applyFont="1" applyFill="1" applyBorder="1" applyAlignment="1">
      <alignment horizontal="center" vertical="center"/>
    </xf>
    <xf numFmtId="168" fontId="32" fillId="11" borderId="2" xfId="1" applyNumberFormat="1" applyFont="1" applyFill="1" applyBorder="1" applyAlignment="1">
      <alignment horizontal="center" vertical="center"/>
    </xf>
    <xf numFmtId="0" fontId="22" fillId="9" borderId="1" xfId="0" applyFont="1" applyFill="1" applyBorder="1" applyAlignment="1">
      <alignment horizontal="center" vertical="center"/>
    </xf>
    <xf numFmtId="0" fontId="22" fillId="9" borderId="7" xfId="0" applyFont="1" applyFill="1" applyBorder="1" applyAlignment="1">
      <alignment horizontal="center" vertical="center"/>
    </xf>
    <xf numFmtId="0" fontId="22" fillId="9" borderId="2" xfId="0" applyFont="1" applyFill="1" applyBorder="1" applyAlignment="1">
      <alignment horizontal="center" vertical="center"/>
    </xf>
    <xf numFmtId="166" fontId="23" fillId="0" borderId="1" xfId="3" applyFont="1" applyBorder="1" applyAlignment="1">
      <alignment horizontal="center" vertical="center"/>
    </xf>
    <xf numFmtId="166" fontId="23" fillId="0" borderId="7" xfId="3" applyFont="1" applyBorder="1" applyAlignment="1">
      <alignment horizontal="center" vertical="center"/>
    </xf>
    <xf numFmtId="166" fontId="23" fillId="0" borderId="2" xfId="3" applyFont="1" applyBorder="1" applyAlignment="1">
      <alignment horizontal="center" vertical="center"/>
    </xf>
    <xf numFmtId="0" fontId="27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3" fillId="2" borderId="1" xfId="0" applyFont="1" applyFill="1" applyBorder="1" applyAlignment="1">
      <alignment horizontal="center" vertical="center" wrapText="1"/>
    </xf>
    <xf numFmtId="0" fontId="23" fillId="2" borderId="2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166" fontId="7" fillId="4" borderId="0" xfId="3" applyFont="1" applyFill="1" applyBorder="1" applyAlignment="1">
      <alignment horizontal="center" vertical="center"/>
    </xf>
    <xf numFmtId="171" fontId="14" fillId="4" borderId="28" xfId="0" applyNumberFormat="1" applyFont="1" applyFill="1" applyBorder="1" applyAlignment="1">
      <alignment horizontal="center" vertical="center" wrapText="1"/>
    </xf>
    <xf numFmtId="171" fontId="14" fillId="4" borderId="30" xfId="0" applyNumberFormat="1" applyFont="1" applyFill="1" applyBorder="1" applyAlignment="1">
      <alignment horizontal="center" vertical="center" wrapText="1"/>
    </xf>
    <xf numFmtId="2" fontId="4" fillId="0" borderId="31" xfId="0" applyNumberFormat="1" applyFont="1" applyBorder="1" applyAlignment="1">
      <alignment horizontal="center" vertical="center" wrapText="1"/>
    </xf>
    <xf numFmtId="2" fontId="4" fillId="0" borderId="32" xfId="0" applyNumberFormat="1" applyFont="1" applyBorder="1" applyAlignment="1">
      <alignment horizontal="center" vertical="center" wrapText="1"/>
    </xf>
    <xf numFmtId="9" fontId="14" fillId="4" borderId="28" xfId="0" applyNumberFormat="1" applyFont="1" applyFill="1" applyBorder="1" applyAlignment="1">
      <alignment horizontal="center" vertical="center" wrapText="1"/>
    </xf>
    <xf numFmtId="9" fontId="14" fillId="4" borderId="18" xfId="0" applyNumberFormat="1" applyFont="1" applyFill="1" applyBorder="1" applyAlignment="1">
      <alignment horizontal="center" vertical="center" wrapText="1"/>
    </xf>
    <xf numFmtId="172" fontId="4" fillId="4" borderId="28" xfId="0" applyNumberFormat="1" applyFont="1" applyFill="1" applyBorder="1" applyAlignment="1">
      <alignment horizontal="center" vertical="center" wrapText="1"/>
    </xf>
    <xf numFmtId="172" fontId="4" fillId="4" borderId="30" xfId="0" applyNumberFormat="1" applyFont="1" applyFill="1" applyBorder="1" applyAlignment="1">
      <alignment horizontal="center" vertical="center" wrapText="1"/>
    </xf>
    <xf numFmtId="171" fontId="14" fillId="4" borderId="16" xfId="0" applyNumberFormat="1" applyFont="1" applyFill="1" applyBorder="1" applyAlignment="1">
      <alignment horizontal="center" vertical="center" wrapText="1"/>
    </xf>
    <xf numFmtId="171" fontId="14" fillId="4" borderId="15" xfId="0" applyNumberFormat="1" applyFont="1" applyFill="1" applyBorder="1" applyAlignment="1">
      <alignment horizontal="center" vertical="center" wrapText="1"/>
    </xf>
    <xf numFmtId="9" fontId="14" fillId="4" borderId="30" xfId="0" applyNumberFormat="1" applyFont="1" applyFill="1" applyBorder="1" applyAlignment="1">
      <alignment horizontal="center" vertical="center" wrapText="1"/>
    </xf>
    <xf numFmtId="172" fontId="4" fillId="4" borderId="16" xfId="0" applyNumberFormat="1" applyFont="1" applyFill="1" applyBorder="1" applyAlignment="1">
      <alignment horizontal="center" vertical="center" wrapText="1"/>
    </xf>
    <xf numFmtId="172" fontId="4" fillId="4" borderId="15" xfId="0" applyNumberFormat="1" applyFont="1" applyFill="1" applyBorder="1" applyAlignment="1">
      <alignment horizontal="center" vertical="center" wrapText="1"/>
    </xf>
    <xf numFmtId="2" fontId="4" fillId="0" borderId="21" xfId="0" applyNumberFormat="1" applyFont="1" applyBorder="1" applyAlignment="1">
      <alignment horizontal="center" vertical="center" wrapText="1"/>
    </xf>
    <xf numFmtId="2" fontId="4" fillId="0" borderId="26" xfId="0" applyNumberFormat="1" applyFont="1" applyBorder="1" applyAlignment="1">
      <alignment horizontal="center" vertical="center" wrapText="1"/>
    </xf>
    <xf numFmtId="171" fontId="14" fillId="4" borderId="18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165" fontId="13" fillId="0" borderId="19" xfId="4" applyFont="1" applyFill="1" applyBorder="1" applyAlignment="1">
      <alignment horizontal="center" vertical="center" wrapText="1"/>
    </xf>
    <xf numFmtId="165" fontId="13" fillId="0" borderId="22" xfId="4" applyFont="1" applyFill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2" fontId="13" fillId="0" borderId="16" xfId="0" applyNumberFormat="1" applyFont="1" applyBorder="1" applyAlignment="1">
      <alignment horizontal="center" vertical="center" wrapText="1"/>
    </xf>
    <xf numFmtId="2" fontId="13" fillId="0" borderId="23" xfId="0" applyNumberFormat="1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168" fontId="47" fillId="0" borderId="0" xfId="16" applyNumberFormat="1" applyFont="1"/>
    <xf numFmtId="0" fontId="47" fillId="0" borderId="0" xfId="16" applyFont="1"/>
    <xf numFmtId="164" fontId="47" fillId="0" borderId="0" xfId="16" applyNumberFormat="1" applyFont="1"/>
  </cellXfs>
  <cellStyles count="18">
    <cellStyle name="Millares [0]" xfId="1" builtinId="6"/>
    <cellStyle name="Millares [0] 2" xfId="10" xr:uid="{BE17D582-7063-4DCE-9939-CFD9F11E2F88}"/>
    <cellStyle name="Millares 10 3" xfId="4" xr:uid="{00000000-0005-0000-0000-000001000000}"/>
    <cellStyle name="Millares 2" xfId="6" xr:uid="{4DC2B50F-CB3A-4A3F-A705-AB7D8ECC9FDE}"/>
    <cellStyle name="Millares 3" xfId="8" xr:uid="{0F93F341-BCAF-4E01-AED5-998DB8EB29ED}"/>
    <cellStyle name="Millares 4" xfId="13" xr:uid="{2F622C5F-3F21-49A0-974A-0036F39BF1D9}"/>
    <cellStyle name="Moneda" xfId="2" builtinId="4"/>
    <cellStyle name="Moneda [0]" xfId="3" builtinId="7"/>
    <cellStyle name="Normal" xfId="0" builtinId="0"/>
    <cellStyle name="Normal 2" xfId="7" xr:uid="{EBBAE95E-43E3-4010-B636-A027DDCD31FB}"/>
    <cellStyle name="Normal 2 2" xfId="12" xr:uid="{5C99ED7C-7180-4ADC-A9F4-32368E960017}"/>
    <cellStyle name="Normal 25" xfId="16" xr:uid="{1848509E-781A-4C8B-B86A-A5F14E4D3123}"/>
    <cellStyle name="Normal 27" xfId="17" xr:uid="{6DC7C0AA-79F9-4689-834E-AC8BF1BC2DE5}"/>
    <cellStyle name="Normal 3" xfId="5" xr:uid="{B288EFEE-DD36-449E-8292-2F1A93BE010C}"/>
    <cellStyle name="Normal 4" xfId="11" xr:uid="{27B1C5AF-6E04-458D-B118-DC6F364D7716}"/>
    <cellStyle name="Normal 59" xfId="14" xr:uid="{73A39A13-B681-4B79-9321-729C52F645B3}"/>
    <cellStyle name="Porcentaje 2" xfId="9" xr:uid="{344F658E-DEC7-4B8C-BC2E-22665327D61D}"/>
    <cellStyle name="Porcentaje 5" xfId="15" xr:uid="{3885D828-22F0-436B-93A4-431FD05ACF05}"/>
  </cellStyles>
  <dxfs count="5"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00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183885</xdr:colOff>
      <xdr:row>1</xdr:row>
      <xdr:rowOff>117739</xdr:rowOff>
    </xdr:from>
    <xdr:to>
      <xdr:col>1</xdr:col>
      <xdr:colOff>1634915</xdr:colOff>
      <xdr:row>3</xdr:row>
      <xdr:rowOff>198438</xdr:rowOff>
    </xdr:to>
    <xdr:pic>
      <xdr:nvPicPr>
        <xdr:cNvPr id="2" name="Imagen 1" descr="Image">
          <a:extLst>
            <a:ext uri="{FF2B5EF4-FFF2-40B4-BE49-F238E27FC236}">
              <a16:creationId xmlns:a16="http://schemas.microsoft.com/office/drawing/2014/main" id="{9854C855-65BE-4A7F-BF09-5A73E55A8A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666" y="326098"/>
          <a:ext cx="1451030" cy="9538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28</xdr:row>
      <xdr:rowOff>178594</xdr:rowOff>
    </xdr:from>
    <xdr:to>
      <xdr:col>5</xdr:col>
      <xdr:colOff>803672</xdr:colOff>
      <xdr:row>34</xdr:row>
      <xdr:rowOff>198437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35D3379-FA31-F1E9-1077-AACC599376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35781" y="8334375"/>
          <a:ext cx="7788672" cy="128984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695325</xdr:colOff>
      <xdr:row>0</xdr:row>
      <xdr:rowOff>495300</xdr:rowOff>
    </xdr:from>
    <xdr:to>
      <xdr:col>7</xdr:col>
      <xdr:colOff>628650</xdr:colOff>
      <xdr:row>1</xdr:row>
      <xdr:rowOff>295275</xdr:rowOff>
    </xdr:to>
    <xdr:pic>
      <xdr:nvPicPr>
        <xdr:cNvPr id="2" name="image001.png@01D7D097.AAFB6440" descr="Descripción: Descripción: cid:image001.png@01CED642.E2936860">
          <a:extLst>
            <a:ext uri="{FF2B5EF4-FFF2-40B4-BE49-F238E27FC236}">
              <a16:creationId xmlns:a16="http://schemas.microsoft.com/office/drawing/2014/main" id="{0C6424CF-879D-95CC-308A-4B72E38491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72425" y="495300"/>
          <a:ext cx="156210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790575</xdr:colOff>
      <xdr:row>0</xdr:row>
      <xdr:rowOff>209550</xdr:rowOff>
    </xdr:from>
    <xdr:to>
      <xdr:col>1</xdr:col>
      <xdr:colOff>1260530</xdr:colOff>
      <xdr:row>1</xdr:row>
      <xdr:rowOff>228600</xdr:rowOff>
    </xdr:to>
    <xdr:pic>
      <xdr:nvPicPr>
        <xdr:cNvPr id="3" name="Imagen 2" descr="Image">
          <a:extLst>
            <a:ext uri="{FF2B5EF4-FFF2-40B4-BE49-F238E27FC236}">
              <a16:creationId xmlns:a16="http://schemas.microsoft.com/office/drawing/2014/main" id="{41BDCD33-5693-4A19-B73C-9334E58DFD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" y="209550"/>
          <a:ext cx="1451030" cy="666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10.17.11.13\tecnico\FINAGRO%20-%20FONDO%20PARA%20EL%20FINANCIAMIENTO%20DEL%20SECTOR%20AGROPECUARIO\2024\PROGRAMA%20DE%20SEGUROS%202025\GRUPO%20CINCO\REPORTES%20MENSUALES\FEBRERO%202026\20260228AdmtivaSegurosDeVida1ActivosIngresosYRetirosOk.xlsx" TargetMode="External"/><Relationship Id="rId1" Type="http://schemas.openxmlformats.org/officeDocument/2006/relationships/externalLinkPath" Target="file:///\\10.17.11.13\tecnico\FINAGRO%20-%20FONDO%20PARA%20EL%20FINANCIAMIENTO%20DEL%20SECTOR%20AGROPECUARIO\2024\PROGRAMA%20DE%20SEGUROS%202025\GRUPO%20CINCO\REPORTES%20MENSUALES\FEBRERO%202026\20260228AdmtivaSegurosDeVida1ActivosIngresosYRetirosOk.xlsx" TargetMode="External"/></Relationships>
</file>

<file path=xl/externalLinks/_rels/externalLink2.xml.rels><?xml version="1.0" encoding="UTF-8" standalone="yes"?>
<Relationships xmlns="http://schemas.openxmlformats.org/package/2006/relationships"><Relationship Id="rId3" Type="http://schemas.openxmlformats.org/officeDocument/2006/relationships/externalLinkPath" Target="file:///\\10.17.11.13\tecnico\FINAGRO%20-%20FONDO%20PARA%20EL%20FINANCIAMIENTO%20DEL%20SECTOR%20AGROPECUARIO\2024\PROGRAMA%20DE%20SEGUROS%202025\GRUPO%20CINCO\REPORTES%20MENSUALES\FEBRERO%202026\20260228AdmtivaSegurosDeVida4SegLibreInversionInformeOk.xlsx" TargetMode="External"/><Relationship Id="rId2" Type="http://schemas.microsoft.com/office/2019/04/relationships/externalLinkLongPath" Target="file:///\\10.17.11.13\FINAGRO%20-%20FONDO%20PARA%20EL%20FINANCIAMIENTO%20DEL%20SECTOR%20AGROPECUARIO\2024\PROGRAMA%20DE%20SEGUROS%202025\GRUPO%20CINCO\REPORTES%20MENSUALES\FEBRERO%202026\20260228AdmtivaSegurosDeVida4SegLibreInversionInformeOk.xlsx?E77195F3" TargetMode="External"/><Relationship Id="rId1" Type="http://schemas.openxmlformats.org/officeDocument/2006/relationships/externalLinkPath" Target="file:///\\E77195F3\20260228AdmtivaSegurosDeVida4SegLibreInversionInformeOk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10.17.11.13\tecnico\FINAGRO%20-%20FONDO%20PARA%20EL%20FINANCIAMIENTO%20DEL%20SECTOR%20AGROPECUARIO\2024\PROGRAMA%20DE%20SEGUROS%202025\GRUPO%20CINCO\REPORTES%20MENSUALES\FEBRERO%202026\20260228AdmtivaSegurosDeVida2SegCreditoEducInformeOk.xlsx" TargetMode="External"/><Relationship Id="rId1" Type="http://schemas.openxmlformats.org/officeDocument/2006/relationships/externalLinkPath" Target="file:///\\10.17.11.13\tecnico\FINAGRO%20-%20FONDO%20PARA%20EL%20FINANCIAMIENTO%20DEL%20SECTOR%20AGROPECUARIO\2024\PROGRAMA%20DE%20SEGUROS%202025\GRUPO%20CINCO\REPORTES%20MENSUALES\FEBRERO%202026\20260228AdmtivaSegurosDeVida2SegCreditoEducInformeOk.xlsx" TargetMode="External"/></Relationships>
</file>

<file path=xl/externalLinks/_rels/externalLink4.xml.rels><?xml version="1.0" encoding="UTF-8" standalone="yes"?>
<Relationships xmlns="http://schemas.openxmlformats.org/package/2006/relationships"><Relationship Id="rId3" Type="http://schemas.openxmlformats.org/officeDocument/2006/relationships/externalLinkPath" Target="file:///\\10.17.11.13\tecnico\FINAGRO%20-%20FONDO%20PARA%20EL%20FINANCIAMIENTO%20DEL%20SECTOR%20AGROPECUARIO\2024\PROGRAMA%20DE%20SEGUROS%202025\GRUPO%20CINCO\REPORTES%20MENSUALES\FEBRERO%202026\20260228AdmtivaSegurosDeVida6LibreInvRetiradosInformeOk.xlsx" TargetMode="External"/><Relationship Id="rId2" Type="http://schemas.microsoft.com/office/2019/04/relationships/externalLinkLongPath" Target="file:///\\10.17.11.13\FINAGRO%20-%20FONDO%20PARA%20EL%20FINANCIAMIENTO%20DEL%20SECTOR%20AGROPECUARIO\2024\PROGRAMA%20DE%20SEGUROS%202025\GRUPO%20CINCO\REPORTES%20MENSUALES\FEBRERO%202026\20260228AdmtivaSegurosDeVida6LibreInvRetiradosInformeOk.xlsx?E77195F3" TargetMode="External"/><Relationship Id="rId1" Type="http://schemas.openxmlformats.org/officeDocument/2006/relationships/externalLinkPath" Target="file:///\\E77195F3\20260228AdmtivaSegurosDeVida6LibreInvRetiradosInformeO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lanta Finagro"/>
      <sheetName val="Retiros Finagro"/>
      <sheetName val="Ingresos Finagro"/>
      <sheetName val="Nacim"/>
    </sheetNames>
    <sheetDataSet>
      <sheetData sheetId="0"/>
      <sheetData sheetId="1" refreshError="1"/>
      <sheetData sheetId="2" refreshError="1"/>
      <sheetData sheetId="3">
        <row r="3">
          <cell r="C3" t="str">
            <v>CEDULA</v>
          </cell>
          <cell r="D3" t="str">
            <v>NOMBRES</v>
          </cell>
          <cell r="E3" t="str">
            <v>ESTADO</v>
          </cell>
          <cell r="F3" t="str">
            <v>GENERO</v>
          </cell>
          <cell r="G3" t="str">
            <v>FECHA NACIM</v>
          </cell>
        </row>
        <row r="4">
          <cell r="C4">
            <v>636797</v>
          </cell>
          <cell r="D4" t="str">
            <v>CRISTHIAM DANIEL CAMPOS JULCA</v>
          </cell>
          <cell r="E4" t="str">
            <v>ACTIVO</v>
          </cell>
          <cell r="F4" t="str">
            <v>Masculino</v>
          </cell>
          <cell r="G4">
            <v>33481</v>
          </cell>
        </row>
        <row r="5">
          <cell r="C5">
            <v>4151668</v>
          </cell>
          <cell r="D5" t="str">
            <v>CARLOS JULIO MORENO</v>
          </cell>
          <cell r="E5" t="str">
            <v>ACTIVO</v>
          </cell>
          <cell r="F5" t="str">
            <v>Masculino</v>
          </cell>
          <cell r="G5">
            <v>28522</v>
          </cell>
        </row>
        <row r="6">
          <cell r="C6">
            <v>5349693</v>
          </cell>
          <cell r="D6" t="str">
            <v>ROBISMAR MILANGELA CALDERON SOSA</v>
          </cell>
          <cell r="E6" t="str">
            <v>ACTIVO</v>
          </cell>
          <cell r="F6" t="str">
            <v>Femenino</v>
          </cell>
          <cell r="G6">
            <v>38021</v>
          </cell>
        </row>
        <row r="7">
          <cell r="C7">
            <v>7312236</v>
          </cell>
          <cell r="D7" t="str">
            <v>SEDNEY ROLANDO MONROY ORTEGON</v>
          </cell>
          <cell r="E7" t="str">
            <v>ACTIVO</v>
          </cell>
          <cell r="F7" t="str">
            <v>Masculino</v>
          </cell>
          <cell r="G7">
            <v>27022</v>
          </cell>
        </row>
        <row r="8">
          <cell r="C8">
            <v>7547553</v>
          </cell>
          <cell r="D8" t="str">
            <v>JAIRO HUMBERTO MORALES GOMEZ</v>
          </cell>
          <cell r="E8" t="str">
            <v>ACTIVO</v>
          </cell>
          <cell r="F8" t="str">
            <v>Masculino</v>
          </cell>
          <cell r="G8">
            <v>24032</v>
          </cell>
        </row>
        <row r="9">
          <cell r="C9">
            <v>9144671</v>
          </cell>
          <cell r="D9" t="str">
            <v>RODOLFO BACCI TRESPALACIOS</v>
          </cell>
          <cell r="E9" t="str">
            <v>ACTIVO</v>
          </cell>
          <cell r="F9" t="str">
            <v>Masculino</v>
          </cell>
          <cell r="G9">
            <v>25603</v>
          </cell>
        </row>
        <row r="10">
          <cell r="C10">
            <v>10264752</v>
          </cell>
          <cell r="D10" t="str">
            <v>JOSE FERNANDO ESTRADA QUINTERO</v>
          </cell>
          <cell r="E10" t="str">
            <v>ACTIVO</v>
          </cell>
          <cell r="F10" t="str">
            <v>Masculino</v>
          </cell>
          <cell r="G10">
            <v>23553</v>
          </cell>
        </row>
        <row r="11">
          <cell r="C11">
            <v>10270911</v>
          </cell>
          <cell r="D11" t="str">
            <v>JORGE ENRIQUE CALDERON GONZALEZ</v>
          </cell>
          <cell r="E11" t="str">
            <v>ACTIVO</v>
          </cell>
          <cell r="F11" t="str">
            <v>Masculino</v>
          </cell>
          <cell r="G11">
            <v>24049</v>
          </cell>
        </row>
        <row r="12">
          <cell r="C12">
            <v>13197335</v>
          </cell>
          <cell r="D12" t="str">
            <v>JHON ALEXANDER CHONA LEAL</v>
          </cell>
          <cell r="E12" t="str">
            <v>ACTIVO</v>
          </cell>
          <cell r="F12" t="str">
            <v>Masculino</v>
          </cell>
          <cell r="G12">
            <v>27110</v>
          </cell>
        </row>
        <row r="13">
          <cell r="C13">
            <v>13495958</v>
          </cell>
          <cell r="D13" t="str">
            <v>CRISTIAN ALBERTO BUITRAGO RUEDA</v>
          </cell>
          <cell r="E13" t="str">
            <v>ACTIVO</v>
          </cell>
          <cell r="F13" t="str">
            <v>Masculino</v>
          </cell>
          <cell r="G13">
            <v>25241</v>
          </cell>
        </row>
        <row r="14">
          <cell r="C14">
            <v>14888444</v>
          </cell>
          <cell r="D14" t="str">
            <v>JESUS MARTIN QUINTERO</v>
          </cell>
          <cell r="E14" t="str">
            <v>ACTIVO</v>
          </cell>
          <cell r="F14" t="str">
            <v>Masculino</v>
          </cell>
          <cell r="G14">
            <v>24165</v>
          </cell>
        </row>
        <row r="15">
          <cell r="C15">
            <v>15963019</v>
          </cell>
          <cell r="D15" t="str">
            <v>JUAN PABLO OSPINA ROSAS</v>
          </cell>
          <cell r="E15" t="str">
            <v>ACTIVO</v>
          </cell>
          <cell r="F15" t="str">
            <v>Masculino</v>
          </cell>
          <cell r="G15">
            <v>31227</v>
          </cell>
        </row>
        <row r="16">
          <cell r="C16">
            <v>16288593</v>
          </cell>
          <cell r="D16" t="str">
            <v>PAULO FERNANDO MILLAN BALCAZAR</v>
          </cell>
          <cell r="E16" t="str">
            <v>ACTIVO</v>
          </cell>
          <cell r="F16" t="str">
            <v>Masculino</v>
          </cell>
          <cell r="G16">
            <v>29375</v>
          </cell>
        </row>
        <row r="17">
          <cell r="C17">
            <v>20385081</v>
          </cell>
          <cell r="D17" t="str">
            <v>YENY MARYETH BORBON LOPEZ</v>
          </cell>
          <cell r="E17" t="str">
            <v>ACTIVO</v>
          </cell>
          <cell r="F17" t="str">
            <v>Femenino</v>
          </cell>
          <cell r="G17">
            <v>31264</v>
          </cell>
        </row>
        <row r="18">
          <cell r="C18">
            <v>22810276</v>
          </cell>
          <cell r="D18" t="str">
            <v>PIEDAD HOLANDA MORELOS MUÑOZ</v>
          </cell>
          <cell r="E18" t="str">
            <v>ACTIVO</v>
          </cell>
          <cell r="F18" t="str">
            <v>Femenino</v>
          </cell>
          <cell r="G18">
            <v>29452</v>
          </cell>
        </row>
        <row r="19">
          <cell r="C19">
            <v>24714060</v>
          </cell>
          <cell r="D19" t="str">
            <v>MARIA JENNY MANCIPE GALLEGO</v>
          </cell>
          <cell r="E19" t="str">
            <v>ACTIVO</v>
          </cell>
          <cell r="F19" t="str">
            <v>Femenino</v>
          </cell>
          <cell r="G19">
            <v>29453</v>
          </cell>
        </row>
        <row r="20">
          <cell r="C20">
            <v>24717687</v>
          </cell>
          <cell r="D20" t="str">
            <v>CAROLINA GARCIA ROMERO</v>
          </cell>
          <cell r="E20" t="str">
            <v>ACTIVO</v>
          </cell>
          <cell r="F20" t="str">
            <v>Femenino</v>
          </cell>
          <cell r="G20">
            <v>30610</v>
          </cell>
        </row>
        <row r="21">
          <cell r="C21">
            <v>26525022</v>
          </cell>
          <cell r="D21" t="str">
            <v>YURANY ARIZA MOTTA</v>
          </cell>
          <cell r="E21" t="str">
            <v>ACTIVO</v>
          </cell>
          <cell r="F21" t="str">
            <v>Femenino</v>
          </cell>
          <cell r="G21">
            <v>30560</v>
          </cell>
        </row>
        <row r="22">
          <cell r="C22">
            <v>30401911</v>
          </cell>
          <cell r="D22" t="str">
            <v>LICETH ISAZA VALLEJO</v>
          </cell>
          <cell r="E22" t="str">
            <v>ACTIVO</v>
          </cell>
          <cell r="F22" t="str">
            <v>Femenino</v>
          </cell>
          <cell r="G22">
            <v>28735</v>
          </cell>
        </row>
        <row r="23">
          <cell r="C23">
            <v>30405580</v>
          </cell>
          <cell r="D23" t="str">
            <v>VERONICA LLAMOSA PEREZ</v>
          </cell>
          <cell r="E23" t="str">
            <v>ACTIVO</v>
          </cell>
          <cell r="F23" t="str">
            <v>Femenino</v>
          </cell>
          <cell r="G23">
            <v>29418</v>
          </cell>
        </row>
        <row r="24">
          <cell r="C24">
            <v>31322517</v>
          </cell>
          <cell r="D24" t="str">
            <v>NATHALIA BARRAGAN PEREZ</v>
          </cell>
          <cell r="E24" t="str">
            <v>ACTIVO</v>
          </cell>
          <cell r="F24" t="str">
            <v>Femenino</v>
          </cell>
          <cell r="G24">
            <v>30556</v>
          </cell>
        </row>
        <row r="25">
          <cell r="C25">
            <v>32001836</v>
          </cell>
          <cell r="D25" t="str">
            <v>NANCY GONZALEZ TRUJILLO</v>
          </cell>
          <cell r="E25" t="str">
            <v>ACTIVO</v>
          </cell>
          <cell r="F25" t="str">
            <v>Femenino</v>
          </cell>
          <cell r="G25">
            <v>23341</v>
          </cell>
        </row>
        <row r="26">
          <cell r="C26">
            <v>34771709</v>
          </cell>
          <cell r="D26" t="str">
            <v>ISABEL CRISTINA FRANCO DUQUE</v>
          </cell>
          <cell r="E26" t="str">
            <v>ACTIVO</v>
          </cell>
          <cell r="F26" t="str">
            <v>Femenino</v>
          </cell>
          <cell r="G26">
            <v>31010</v>
          </cell>
        </row>
        <row r="27">
          <cell r="C27">
            <v>35413611</v>
          </cell>
          <cell r="D27" t="str">
            <v>SANDRA PATRICIA CASTILLO RAMIREZ</v>
          </cell>
          <cell r="E27" t="str">
            <v>ACTIVO</v>
          </cell>
          <cell r="F27" t="str">
            <v>Femenino</v>
          </cell>
          <cell r="G27">
            <v>25534</v>
          </cell>
        </row>
        <row r="28">
          <cell r="C28">
            <v>36307139</v>
          </cell>
          <cell r="D28" t="str">
            <v>TANIA MARCELA MURCIA JIMENEZ</v>
          </cell>
          <cell r="E28" t="str">
            <v>ACTIVO</v>
          </cell>
          <cell r="F28" t="str">
            <v>Femenino</v>
          </cell>
          <cell r="G28">
            <v>29482</v>
          </cell>
        </row>
        <row r="29">
          <cell r="C29">
            <v>37083811</v>
          </cell>
          <cell r="D29" t="str">
            <v>EMILCE CHICAIZA VALDES</v>
          </cell>
          <cell r="E29" t="str">
            <v>ACTIVO</v>
          </cell>
          <cell r="F29" t="str">
            <v>Femenino</v>
          </cell>
          <cell r="G29">
            <v>30242</v>
          </cell>
        </row>
        <row r="30">
          <cell r="C30">
            <v>37863853</v>
          </cell>
          <cell r="D30" t="str">
            <v>LAURA MARGARITA JAUREGUI CACERES</v>
          </cell>
          <cell r="E30" t="str">
            <v>ACTIVO</v>
          </cell>
          <cell r="F30" t="str">
            <v>Femenino</v>
          </cell>
          <cell r="G30">
            <v>29804</v>
          </cell>
        </row>
        <row r="31">
          <cell r="C31">
            <v>37945472</v>
          </cell>
          <cell r="D31" t="str">
            <v>CAROLA CALDERON MOSQUERA</v>
          </cell>
          <cell r="E31" t="str">
            <v>ACTIVO</v>
          </cell>
          <cell r="F31" t="str">
            <v>Femenino</v>
          </cell>
          <cell r="G31">
            <v>26658.544768518517</v>
          </cell>
        </row>
        <row r="32">
          <cell r="C32">
            <v>38363430</v>
          </cell>
          <cell r="D32" t="str">
            <v>CAROLINA VAQUIRO PERDOMO</v>
          </cell>
          <cell r="E32" t="str">
            <v>ACTIVO</v>
          </cell>
          <cell r="F32" t="str">
            <v>Femenino</v>
          </cell>
          <cell r="G32">
            <v>30827</v>
          </cell>
        </row>
        <row r="33">
          <cell r="C33">
            <v>39576501</v>
          </cell>
          <cell r="D33" t="str">
            <v>YOLANDA PATRICIA INFANTE FIGUEROA</v>
          </cell>
          <cell r="E33" t="str">
            <v>ACTIVO</v>
          </cell>
          <cell r="F33" t="str">
            <v>Femenino</v>
          </cell>
          <cell r="G33">
            <v>29048</v>
          </cell>
        </row>
        <row r="34">
          <cell r="C34">
            <v>39782338</v>
          </cell>
          <cell r="D34" t="str">
            <v>MARIA CLAUDIA ASMAR GOMEZ</v>
          </cell>
          <cell r="E34" t="str">
            <v>ACTIVO</v>
          </cell>
          <cell r="F34" t="str">
            <v>Femenino</v>
          </cell>
          <cell r="G34">
            <v>25458</v>
          </cell>
        </row>
        <row r="35">
          <cell r="C35">
            <v>39786385</v>
          </cell>
          <cell r="D35" t="str">
            <v>NUBIA ISABEL DE LA PARRA CARRASCO</v>
          </cell>
          <cell r="E35" t="str">
            <v>ACTIVO</v>
          </cell>
          <cell r="F35" t="str">
            <v>Femenino</v>
          </cell>
          <cell r="G35">
            <v>25901</v>
          </cell>
        </row>
        <row r="36">
          <cell r="C36">
            <v>40399431</v>
          </cell>
          <cell r="D36" t="str">
            <v>ANA MARIA TOBON GUEVARA</v>
          </cell>
          <cell r="E36" t="str">
            <v>ACTIVO</v>
          </cell>
          <cell r="F36" t="str">
            <v>Femenino</v>
          </cell>
          <cell r="G36">
            <v>26933</v>
          </cell>
        </row>
        <row r="37">
          <cell r="C37">
            <v>40420855</v>
          </cell>
          <cell r="D37" t="str">
            <v>YANIRA RONDON MONTES</v>
          </cell>
          <cell r="E37" t="str">
            <v>ACTIVO</v>
          </cell>
          <cell r="F37" t="str">
            <v>Femenino</v>
          </cell>
          <cell r="G37">
            <v>27394</v>
          </cell>
        </row>
        <row r="38">
          <cell r="C38">
            <v>41962685</v>
          </cell>
          <cell r="D38" t="str">
            <v>MARCELA ARISTIZABAL CALDERON</v>
          </cell>
          <cell r="E38" t="str">
            <v>ACTIVO</v>
          </cell>
          <cell r="F38" t="str">
            <v>Femenino</v>
          </cell>
          <cell r="G38">
            <v>31280</v>
          </cell>
        </row>
        <row r="39">
          <cell r="C39">
            <v>43552738</v>
          </cell>
          <cell r="D39" t="str">
            <v>BEATRIZ ELENA DUQUE OSSA</v>
          </cell>
          <cell r="E39" t="str">
            <v>ACTIVO</v>
          </cell>
          <cell r="F39" t="str">
            <v>Femenino</v>
          </cell>
          <cell r="G39">
            <v>25976</v>
          </cell>
        </row>
        <row r="40">
          <cell r="C40">
            <v>43978796</v>
          </cell>
          <cell r="D40" t="str">
            <v>MARTHA VIVIANA MARIN RAMIREZ</v>
          </cell>
          <cell r="E40" t="str">
            <v>ACTIVO</v>
          </cell>
          <cell r="F40" t="str">
            <v>Femenino</v>
          </cell>
          <cell r="G40">
            <v>30636</v>
          </cell>
        </row>
        <row r="41">
          <cell r="C41">
            <v>46366196</v>
          </cell>
          <cell r="D41" t="str">
            <v>ANA BEATRIZ CASTAÑEDA ESTUPIÑAN</v>
          </cell>
          <cell r="E41" t="str">
            <v>ACTIVO</v>
          </cell>
          <cell r="F41" t="str">
            <v>Femenino</v>
          </cell>
          <cell r="G41">
            <v>25484</v>
          </cell>
        </row>
        <row r="42">
          <cell r="C42">
            <v>49716111</v>
          </cell>
          <cell r="D42" t="str">
            <v>MARIA ELISA DURAN AYALA</v>
          </cell>
          <cell r="E42" t="str">
            <v>ACTIVO</v>
          </cell>
          <cell r="F42" t="str">
            <v>Femenino</v>
          </cell>
          <cell r="G42">
            <v>30114</v>
          </cell>
        </row>
        <row r="43">
          <cell r="C43">
            <v>50960034</v>
          </cell>
          <cell r="D43" t="str">
            <v>NIDIA ISABEL MOLINA MORALES</v>
          </cell>
          <cell r="E43" t="str">
            <v>ACTIVO</v>
          </cell>
          <cell r="F43" t="str">
            <v>Femenino</v>
          </cell>
          <cell r="G43">
            <v>27336.639016203702</v>
          </cell>
        </row>
        <row r="44">
          <cell r="C44">
            <v>51915098</v>
          </cell>
          <cell r="D44" t="str">
            <v>OLGA CONSUELO GARZON PARRA</v>
          </cell>
          <cell r="E44" t="str">
            <v>ACTIVO</v>
          </cell>
          <cell r="F44" t="str">
            <v>Femenino</v>
          </cell>
          <cell r="G44">
            <v>24852</v>
          </cell>
        </row>
        <row r="45">
          <cell r="C45">
            <v>52004989</v>
          </cell>
          <cell r="D45" t="str">
            <v>SANDRA PATRICIA CELY MUÑOZ</v>
          </cell>
          <cell r="E45" t="str">
            <v>ACTIVO</v>
          </cell>
          <cell r="F45" t="str">
            <v>Femenino</v>
          </cell>
          <cell r="G45">
            <v>25522</v>
          </cell>
        </row>
        <row r="46">
          <cell r="C46">
            <v>52053346</v>
          </cell>
          <cell r="D46" t="str">
            <v>MARIA BEATRIZ TOVAR CAMPOS</v>
          </cell>
          <cell r="E46" t="str">
            <v>ACTIVO</v>
          </cell>
          <cell r="F46" t="str">
            <v>Femenino</v>
          </cell>
          <cell r="G46">
            <v>26004</v>
          </cell>
        </row>
        <row r="47">
          <cell r="C47">
            <v>52118222</v>
          </cell>
          <cell r="D47" t="str">
            <v>ANGELA MARGOTH PARRA FLOREZ</v>
          </cell>
          <cell r="E47" t="str">
            <v>ACTIVO</v>
          </cell>
          <cell r="F47" t="str">
            <v>Femenino</v>
          </cell>
          <cell r="G47">
            <v>26961</v>
          </cell>
        </row>
        <row r="48">
          <cell r="C48">
            <v>52147220</v>
          </cell>
          <cell r="D48" t="str">
            <v>ERLY ROCIO PUENTES MARIÑO</v>
          </cell>
          <cell r="E48" t="str">
            <v>ACTIVO</v>
          </cell>
          <cell r="F48" t="str">
            <v>Femenino</v>
          </cell>
          <cell r="G48">
            <v>27122</v>
          </cell>
        </row>
        <row r="49">
          <cell r="C49">
            <v>52155466</v>
          </cell>
          <cell r="D49" t="str">
            <v>INES ADRIANA PACHON RUIZ</v>
          </cell>
          <cell r="E49" t="str">
            <v>ACTIVO</v>
          </cell>
          <cell r="F49" t="str">
            <v>Femenino</v>
          </cell>
          <cell r="G49">
            <v>27382</v>
          </cell>
        </row>
        <row r="50">
          <cell r="C50">
            <v>52203387</v>
          </cell>
          <cell r="D50" t="str">
            <v>JECSICA MAGDIEL MELO GIL</v>
          </cell>
          <cell r="E50" t="str">
            <v>ACTIVO</v>
          </cell>
          <cell r="F50" t="str">
            <v>Femenino</v>
          </cell>
          <cell r="G50">
            <v>27014</v>
          </cell>
        </row>
        <row r="51">
          <cell r="C51">
            <v>52204873</v>
          </cell>
          <cell r="D51" t="str">
            <v>ALCIRA RODRIGUEZ BEJARANO</v>
          </cell>
          <cell r="E51" t="str">
            <v>ACTIVO</v>
          </cell>
          <cell r="F51" t="str">
            <v>Femenino</v>
          </cell>
          <cell r="G51">
            <v>27194</v>
          </cell>
        </row>
        <row r="52">
          <cell r="C52">
            <v>52256381</v>
          </cell>
          <cell r="D52" t="str">
            <v>SANDRA MARITZA DEVIA GUTIERREZ</v>
          </cell>
          <cell r="E52" t="str">
            <v>ACTIVO</v>
          </cell>
          <cell r="F52" t="str">
            <v>Femenino</v>
          </cell>
          <cell r="G52">
            <v>27206</v>
          </cell>
        </row>
        <row r="53">
          <cell r="C53">
            <v>52264267</v>
          </cell>
          <cell r="D53" t="str">
            <v>ANGELA PATRICIA ZAMBRANO MURCIA</v>
          </cell>
          <cell r="E53" t="str">
            <v>ACTIVO</v>
          </cell>
          <cell r="F53" t="str">
            <v>Femenino</v>
          </cell>
          <cell r="G53">
            <v>27759</v>
          </cell>
        </row>
        <row r="54">
          <cell r="C54">
            <v>52265985</v>
          </cell>
          <cell r="D54" t="str">
            <v>MARIA HELENA REYES DONADO</v>
          </cell>
          <cell r="E54" t="str">
            <v>ACTIVO</v>
          </cell>
          <cell r="F54" t="str">
            <v>Femenino</v>
          </cell>
          <cell r="G54">
            <v>28088</v>
          </cell>
        </row>
        <row r="55">
          <cell r="C55">
            <v>52311072</v>
          </cell>
          <cell r="D55" t="str">
            <v>LUZ ASTRID MILLAN GARCIA</v>
          </cell>
          <cell r="E55" t="str">
            <v>ACTIVO</v>
          </cell>
          <cell r="F55" t="str">
            <v>Femenino</v>
          </cell>
          <cell r="G55">
            <v>27483</v>
          </cell>
        </row>
        <row r="56">
          <cell r="C56">
            <v>52313190</v>
          </cell>
          <cell r="D56" t="str">
            <v>EDITH YESEÑA ALCOCER MARTINEZ</v>
          </cell>
          <cell r="E56" t="str">
            <v>ACTIVO</v>
          </cell>
          <cell r="F56" t="str">
            <v>Femenino</v>
          </cell>
          <cell r="G56">
            <v>27933</v>
          </cell>
        </row>
        <row r="57">
          <cell r="C57">
            <v>52316374</v>
          </cell>
          <cell r="D57" t="str">
            <v>DORIS INDIRA PISCO LADINO</v>
          </cell>
          <cell r="E57" t="str">
            <v>ACTIVO</v>
          </cell>
          <cell r="F57" t="str">
            <v>Femenino</v>
          </cell>
          <cell r="G57">
            <v>28189</v>
          </cell>
        </row>
        <row r="58">
          <cell r="C58">
            <v>52331622</v>
          </cell>
          <cell r="D58" t="str">
            <v>SOLANGE ESPINOSA BAEZ</v>
          </cell>
          <cell r="E58" t="str">
            <v>ACTIVO</v>
          </cell>
          <cell r="F58" t="str">
            <v>Femenino</v>
          </cell>
          <cell r="G58">
            <v>27611</v>
          </cell>
        </row>
        <row r="59">
          <cell r="C59">
            <v>52392639</v>
          </cell>
          <cell r="D59" t="str">
            <v>IVETTE LILIANA RIOS POLANIA</v>
          </cell>
          <cell r="E59" t="str">
            <v>ACTIVO</v>
          </cell>
          <cell r="F59" t="str">
            <v>Femenino</v>
          </cell>
          <cell r="G59">
            <v>28706</v>
          </cell>
        </row>
        <row r="60">
          <cell r="C60">
            <v>52418550</v>
          </cell>
          <cell r="D60" t="str">
            <v>JIMENA DEL PILAR RUIZ VELASQUEZ</v>
          </cell>
          <cell r="E60" t="str">
            <v>ACTIVO</v>
          </cell>
          <cell r="F60" t="str">
            <v>Femenino</v>
          </cell>
          <cell r="G60">
            <v>28182</v>
          </cell>
        </row>
        <row r="61">
          <cell r="C61">
            <v>52437492</v>
          </cell>
          <cell r="D61" t="str">
            <v>LUZ STELLA BELTRAN LAMMOGLIA</v>
          </cell>
          <cell r="E61" t="str">
            <v>ACTIVO</v>
          </cell>
          <cell r="F61" t="str">
            <v>Femenino</v>
          </cell>
          <cell r="G61">
            <v>28427</v>
          </cell>
        </row>
        <row r="62">
          <cell r="C62">
            <v>52453440</v>
          </cell>
          <cell r="D62" t="str">
            <v>CAROLINE PAEZ CHINONES</v>
          </cell>
          <cell r="E62" t="str">
            <v>ACTIVO</v>
          </cell>
          <cell r="F62" t="str">
            <v>Femenino</v>
          </cell>
          <cell r="G62">
            <v>28785</v>
          </cell>
        </row>
        <row r="63">
          <cell r="C63">
            <v>52454654</v>
          </cell>
          <cell r="D63" t="str">
            <v>NIDYAN MIREYA PINZON RUIZ</v>
          </cell>
          <cell r="E63" t="str">
            <v>ACTIVO</v>
          </cell>
          <cell r="F63" t="str">
            <v>Femenino</v>
          </cell>
          <cell r="G63">
            <v>28703</v>
          </cell>
        </row>
        <row r="64">
          <cell r="C64">
            <v>52516320</v>
          </cell>
          <cell r="D64" t="str">
            <v>JENNY MARCELA GARCIA CAMELO</v>
          </cell>
          <cell r="E64" t="str">
            <v>ACTIVO</v>
          </cell>
          <cell r="F64" t="str">
            <v>Femenino</v>
          </cell>
          <cell r="G64">
            <v>29231</v>
          </cell>
        </row>
        <row r="65">
          <cell r="C65">
            <v>52557326</v>
          </cell>
          <cell r="D65" t="str">
            <v>NORMA LILIANA ORTIZ FERNANDEZ</v>
          </cell>
          <cell r="E65" t="str">
            <v>ACTIVO</v>
          </cell>
          <cell r="F65" t="str">
            <v>Femenino</v>
          </cell>
          <cell r="G65">
            <v>26245</v>
          </cell>
        </row>
        <row r="66">
          <cell r="C66">
            <v>52558023</v>
          </cell>
          <cell r="D66" t="str">
            <v>YANISABETH CAMACHO PANCHE</v>
          </cell>
          <cell r="E66" t="str">
            <v>ACTIVO</v>
          </cell>
          <cell r="F66" t="str">
            <v>Femenino</v>
          </cell>
          <cell r="G66">
            <v>26549.466724537036</v>
          </cell>
        </row>
        <row r="67">
          <cell r="C67">
            <v>52703122</v>
          </cell>
          <cell r="D67" t="str">
            <v>PAULA VICKY HERRERA LEGUIZAMON</v>
          </cell>
          <cell r="E67" t="str">
            <v>ACTIVO</v>
          </cell>
          <cell r="F67" t="str">
            <v>Femenino</v>
          </cell>
          <cell r="G67">
            <v>29013</v>
          </cell>
        </row>
        <row r="68">
          <cell r="C68">
            <v>52709430</v>
          </cell>
          <cell r="D68" t="str">
            <v>ANGELA MERCEDES CARVAJAL STERLING</v>
          </cell>
          <cell r="E68" t="str">
            <v>ACTIVO</v>
          </cell>
          <cell r="F68" t="str">
            <v>Femenino</v>
          </cell>
          <cell r="G68">
            <v>29273</v>
          </cell>
        </row>
        <row r="69">
          <cell r="C69">
            <v>52713752</v>
          </cell>
          <cell r="D69" t="str">
            <v>ANGELICA MARIA CARDENAS PERICO</v>
          </cell>
          <cell r="E69" t="str">
            <v>ACTIVO</v>
          </cell>
          <cell r="F69" t="str">
            <v>Femenino</v>
          </cell>
          <cell r="G69">
            <v>29699</v>
          </cell>
        </row>
        <row r="70">
          <cell r="C70">
            <v>52718382</v>
          </cell>
          <cell r="D70" t="str">
            <v>ALEXANDRA RODRIGUEZ MESA</v>
          </cell>
          <cell r="E70" t="str">
            <v>ACTIVO</v>
          </cell>
          <cell r="F70" t="str">
            <v>Femenino</v>
          </cell>
          <cell r="G70">
            <v>29914</v>
          </cell>
        </row>
        <row r="71">
          <cell r="C71">
            <v>52805014</v>
          </cell>
          <cell r="D71" t="str">
            <v>IRMA JOHANNA VARGAS CALDERON</v>
          </cell>
          <cell r="E71" t="str">
            <v>ACTIVO</v>
          </cell>
          <cell r="F71" t="str">
            <v>Femenino</v>
          </cell>
          <cell r="G71">
            <v>29877</v>
          </cell>
        </row>
        <row r="72">
          <cell r="C72">
            <v>52811349</v>
          </cell>
          <cell r="D72" t="str">
            <v>ELIYOJANA ARCINIEGAS LOZANO</v>
          </cell>
          <cell r="E72" t="str">
            <v>ACTIVO</v>
          </cell>
          <cell r="F72" t="str">
            <v>Femenino</v>
          </cell>
          <cell r="G72">
            <v>29850</v>
          </cell>
        </row>
        <row r="73">
          <cell r="C73">
            <v>52856456</v>
          </cell>
          <cell r="D73" t="str">
            <v>IVETT KATHERINE BELTRAN MOLANO</v>
          </cell>
          <cell r="E73" t="str">
            <v>ACTIVO</v>
          </cell>
          <cell r="F73" t="str">
            <v>Femenino</v>
          </cell>
          <cell r="G73">
            <v>29379</v>
          </cell>
        </row>
        <row r="74">
          <cell r="C74">
            <v>52906158</v>
          </cell>
          <cell r="D74" t="str">
            <v>ANGELA MARIA PARDO RAMIREZ</v>
          </cell>
          <cell r="E74" t="str">
            <v>ACTIVO</v>
          </cell>
          <cell r="F74" t="str">
            <v>Femenino</v>
          </cell>
          <cell r="G74">
            <v>30234</v>
          </cell>
        </row>
        <row r="75">
          <cell r="C75">
            <v>52929680</v>
          </cell>
          <cell r="D75" t="str">
            <v>DALIA MARCELA LEAÑO ARDILA</v>
          </cell>
          <cell r="E75" t="str">
            <v>ACTIVO</v>
          </cell>
          <cell r="F75" t="str">
            <v>Femenino</v>
          </cell>
          <cell r="G75">
            <v>30233</v>
          </cell>
        </row>
        <row r="76">
          <cell r="C76">
            <v>52981385</v>
          </cell>
          <cell r="D76" t="str">
            <v>MARYLUZ OLARTE CORTES</v>
          </cell>
          <cell r="E76" t="str">
            <v>ACTIVO</v>
          </cell>
          <cell r="F76" t="str">
            <v>Femenino</v>
          </cell>
          <cell r="G76">
            <v>30422</v>
          </cell>
        </row>
        <row r="77">
          <cell r="C77">
            <v>52993935</v>
          </cell>
          <cell r="D77" t="str">
            <v>MARIA FERNANDA GUERRA CHARRY</v>
          </cell>
          <cell r="E77" t="str">
            <v>ACTIVO</v>
          </cell>
          <cell r="F77" t="str">
            <v>Femenino</v>
          </cell>
          <cell r="G77">
            <v>30525</v>
          </cell>
        </row>
        <row r="78">
          <cell r="C78">
            <v>53013790</v>
          </cell>
          <cell r="D78" t="str">
            <v>RUBY ESPERANZA GUTIERREZ PORTELA</v>
          </cell>
          <cell r="E78" t="str">
            <v>ACTIVO</v>
          </cell>
          <cell r="F78" t="str">
            <v>Femenino</v>
          </cell>
          <cell r="G78">
            <v>30895</v>
          </cell>
        </row>
        <row r="79">
          <cell r="C79">
            <v>53103209</v>
          </cell>
          <cell r="D79" t="str">
            <v>MERCY LILIANA MACEDO VELASQUEZ</v>
          </cell>
          <cell r="E79" t="str">
            <v>ACTIVO</v>
          </cell>
          <cell r="F79" t="str">
            <v>Femenino</v>
          </cell>
          <cell r="G79">
            <v>31350</v>
          </cell>
        </row>
        <row r="80">
          <cell r="C80">
            <v>53118447</v>
          </cell>
          <cell r="D80" t="str">
            <v>DIANA CAROLINA MONTENEGRO RIVEROS</v>
          </cell>
          <cell r="E80" t="str">
            <v>ACTIVO</v>
          </cell>
          <cell r="F80" t="str">
            <v>Femenino</v>
          </cell>
          <cell r="G80">
            <v>31311</v>
          </cell>
        </row>
        <row r="81">
          <cell r="C81">
            <v>53132089</v>
          </cell>
          <cell r="D81" t="str">
            <v>GINNA PAOLA DURAN VALCARCEL</v>
          </cell>
          <cell r="E81" t="str">
            <v>ACTIVO</v>
          </cell>
          <cell r="F81" t="str">
            <v>Femenino</v>
          </cell>
          <cell r="G81">
            <v>30982</v>
          </cell>
        </row>
        <row r="82">
          <cell r="C82">
            <v>53161026</v>
          </cell>
          <cell r="D82" t="str">
            <v>VIVIAN NATALY CHINCHILLA HIDALGO</v>
          </cell>
          <cell r="E82" t="str">
            <v>ACTIVO</v>
          </cell>
          <cell r="F82" t="str">
            <v>Femenino</v>
          </cell>
          <cell r="G82">
            <v>31319</v>
          </cell>
        </row>
        <row r="83">
          <cell r="C83">
            <v>55063180</v>
          </cell>
          <cell r="D83" t="str">
            <v>BRIGITTE OLARTE CARDOSO</v>
          </cell>
          <cell r="E83" t="str">
            <v>ACTIVO</v>
          </cell>
          <cell r="F83" t="str">
            <v>Femenino</v>
          </cell>
          <cell r="G83">
            <v>27675</v>
          </cell>
        </row>
        <row r="84">
          <cell r="C84">
            <v>55171765</v>
          </cell>
          <cell r="D84" t="str">
            <v>GLORIA PATRICIA SUAREZ AGUIRRE</v>
          </cell>
          <cell r="E84" t="str">
            <v>ACTIVO</v>
          </cell>
          <cell r="F84" t="str">
            <v>Femenino</v>
          </cell>
          <cell r="G84">
            <v>27379</v>
          </cell>
        </row>
        <row r="85">
          <cell r="C85">
            <v>60356710</v>
          </cell>
          <cell r="D85" t="str">
            <v>VIVIANA BUSTOS CAICEDO</v>
          </cell>
          <cell r="E85" t="str">
            <v>ACTIVO</v>
          </cell>
          <cell r="F85" t="str">
            <v>Femenino</v>
          </cell>
          <cell r="G85">
            <v>26837</v>
          </cell>
        </row>
        <row r="86">
          <cell r="C86">
            <v>60383951</v>
          </cell>
          <cell r="D86" t="str">
            <v>PAOLA CORNEJO CARRASCAL</v>
          </cell>
          <cell r="E86" t="str">
            <v>ACTIVO</v>
          </cell>
          <cell r="F86" t="str">
            <v>Femenino</v>
          </cell>
          <cell r="G86">
            <v>28467</v>
          </cell>
        </row>
        <row r="87">
          <cell r="C87">
            <v>63356900</v>
          </cell>
          <cell r="D87" t="str">
            <v>ANA FLORINDA MARTINEZ CARRILLO</v>
          </cell>
          <cell r="E87" t="str">
            <v>ACTIVO</v>
          </cell>
          <cell r="F87" t="str">
            <v>Femenino</v>
          </cell>
          <cell r="G87">
            <v>25182</v>
          </cell>
        </row>
        <row r="88">
          <cell r="C88">
            <v>65736940</v>
          </cell>
          <cell r="D88" t="str">
            <v>DISNEIDA RODRIGUEZ ROA</v>
          </cell>
          <cell r="E88" t="str">
            <v>ACTIVO</v>
          </cell>
          <cell r="F88" t="str">
            <v>Femenino</v>
          </cell>
          <cell r="G88">
            <v>24589</v>
          </cell>
        </row>
        <row r="89">
          <cell r="C89">
            <v>65760567</v>
          </cell>
          <cell r="D89" t="str">
            <v>ANGELA ROCIO GALINDO VIZCAYA</v>
          </cell>
          <cell r="E89" t="str">
            <v>ACTIVO</v>
          </cell>
          <cell r="F89" t="str">
            <v>Femenino</v>
          </cell>
          <cell r="G89">
            <v>26875</v>
          </cell>
        </row>
        <row r="90">
          <cell r="C90">
            <v>65765951</v>
          </cell>
          <cell r="D90" t="str">
            <v>ANDREA DEL PILAR REINA SERRATO</v>
          </cell>
          <cell r="E90" t="str">
            <v>ACTIVO</v>
          </cell>
          <cell r="F90" t="str">
            <v>Femenino</v>
          </cell>
          <cell r="G90">
            <v>26993</v>
          </cell>
        </row>
        <row r="91">
          <cell r="C91">
            <v>66781131</v>
          </cell>
          <cell r="D91" t="str">
            <v>WENDY LAYDA ARMENTA QUINTERO</v>
          </cell>
          <cell r="E91" t="str">
            <v>ACTIVO</v>
          </cell>
          <cell r="F91" t="str">
            <v>Femenino</v>
          </cell>
          <cell r="G91">
            <v>27864</v>
          </cell>
        </row>
        <row r="92">
          <cell r="C92">
            <v>66995135</v>
          </cell>
          <cell r="D92" t="str">
            <v>MARIA MAGDALENA GIRALDO OROZCO</v>
          </cell>
          <cell r="E92" t="str">
            <v>ACTIVO</v>
          </cell>
          <cell r="F92" t="str">
            <v>Femenino</v>
          </cell>
          <cell r="G92">
            <v>28057</v>
          </cell>
        </row>
        <row r="93">
          <cell r="C93">
            <v>73166022</v>
          </cell>
          <cell r="D93" t="str">
            <v>ALEXANDER CUESTA PATERNINA</v>
          </cell>
          <cell r="E93" t="str">
            <v>ACTIVO</v>
          </cell>
          <cell r="F93" t="str">
            <v>Masculino</v>
          </cell>
          <cell r="G93">
            <v>27109</v>
          </cell>
        </row>
        <row r="94">
          <cell r="C94">
            <v>75072130</v>
          </cell>
          <cell r="D94" t="str">
            <v>JUAN MAURICIO LEON OSPINA</v>
          </cell>
          <cell r="E94" t="str">
            <v>ACTIVO</v>
          </cell>
          <cell r="F94" t="str">
            <v>Masculino</v>
          </cell>
          <cell r="G94">
            <v>26948.587187500001</v>
          </cell>
        </row>
        <row r="95">
          <cell r="C95">
            <v>79044751</v>
          </cell>
          <cell r="D95" t="str">
            <v>WILSON HERNANDEZ JUNCA</v>
          </cell>
          <cell r="E95" t="str">
            <v>ACTIVO</v>
          </cell>
          <cell r="F95" t="str">
            <v>Masculino</v>
          </cell>
          <cell r="G95">
            <v>23624</v>
          </cell>
        </row>
        <row r="96">
          <cell r="C96">
            <v>79057608</v>
          </cell>
          <cell r="D96" t="str">
            <v>HECTOR ENRIQUE ESPRIELLA RAMOS</v>
          </cell>
          <cell r="E96" t="str">
            <v>ACTIVO</v>
          </cell>
          <cell r="F96" t="str">
            <v>Masculino</v>
          </cell>
          <cell r="G96">
            <v>25855</v>
          </cell>
        </row>
        <row r="97">
          <cell r="C97">
            <v>79270075</v>
          </cell>
          <cell r="D97" t="str">
            <v>HELMAN MARTIN SANTOS GOMEZ</v>
          </cell>
          <cell r="E97" t="str">
            <v>ACTIVO</v>
          </cell>
          <cell r="F97" t="str">
            <v>Masculino</v>
          </cell>
          <cell r="G97">
            <v>23139</v>
          </cell>
        </row>
        <row r="98">
          <cell r="C98">
            <v>79341748</v>
          </cell>
          <cell r="D98" t="str">
            <v>WILLIAM DIAZ JIMENEZ</v>
          </cell>
          <cell r="E98" t="str">
            <v>ACTIVO</v>
          </cell>
          <cell r="F98" t="str">
            <v>Masculino</v>
          </cell>
          <cell r="G98">
            <v>23977</v>
          </cell>
        </row>
        <row r="99">
          <cell r="C99">
            <v>79373130</v>
          </cell>
          <cell r="D99" t="str">
            <v>WILSON JAVIER TAFUR HERRERA</v>
          </cell>
          <cell r="E99" t="str">
            <v>ACTIVO</v>
          </cell>
          <cell r="F99" t="str">
            <v>Masculino</v>
          </cell>
          <cell r="G99">
            <v>24195</v>
          </cell>
        </row>
        <row r="100">
          <cell r="C100">
            <v>79396238</v>
          </cell>
          <cell r="D100" t="str">
            <v>JULIAN GARCIA CARDONA</v>
          </cell>
          <cell r="E100" t="str">
            <v>ACTIVO</v>
          </cell>
          <cell r="F100" t="str">
            <v>Masculino</v>
          </cell>
          <cell r="G100">
            <v>24256</v>
          </cell>
        </row>
        <row r="101">
          <cell r="C101">
            <v>79474560</v>
          </cell>
          <cell r="D101" t="str">
            <v>CARLOS HERNAN MATTA DOMINGUEZ</v>
          </cell>
          <cell r="E101" t="str">
            <v>ACTIVO</v>
          </cell>
          <cell r="F101" t="str">
            <v>Masculino</v>
          </cell>
          <cell r="G101">
            <v>24914</v>
          </cell>
        </row>
        <row r="102">
          <cell r="C102">
            <v>79495570</v>
          </cell>
          <cell r="D102" t="str">
            <v>WILSON ALONSO ACEVEDO</v>
          </cell>
          <cell r="E102" t="str">
            <v>ACTIVO</v>
          </cell>
          <cell r="F102" t="str">
            <v>Masculino</v>
          </cell>
          <cell r="G102">
            <v>25569</v>
          </cell>
        </row>
        <row r="103">
          <cell r="C103">
            <v>79520418</v>
          </cell>
          <cell r="D103" t="str">
            <v>MIGUEL ALEXANDER PATIÑO MARIÑO</v>
          </cell>
          <cell r="E103" t="str">
            <v>ACTIVO</v>
          </cell>
          <cell r="F103" t="str">
            <v>Masculino</v>
          </cell>
          <cell r="G103">
            <v>25569</v>
          </cell>
        </row>
        <row r="104">
          <cell r="C104">
            <v>79545276</v>
          </cell>
          <cell r="D104" t="str">
            <v>JHON JAIRO ARANGO RODRIGUEZ</v>
          </cell>
          <cell r="E104" t="str">
            <v>ACTIVO</v>
          </cell>
          <cell r="F104" t="str">
            <v>Masculino</v>
          </cell>
          <cell r="G104">
            <v>25866</v>
          </cell>
        </row>
        <row r="105">
          <cell r="C105">
            <v>79555012</v>
          </cell>
          <cell r="D105" t="str">
            <v>GERMAN GUERRERO CHAPARRO</v>
          </cell>
          <cell r="E105" t="str">
            <v>ACTIVO</v>
          </cell>
          <cell r="F105" t="str">
            <v>Masculino</v>
          </cell>
          <cell r="G105">
            <v>25975</v>
          </cell>
        </row>
        <row r="106">
          <cell r="C106">
            <v>79574759</v>
          </cell>
          <cell r="D106" t="str">
            <v>RICARDO IGNACIO MORRIS SARMIENTO</v>
          </cell>
          <cell r="E106" t="str">
            <v>ACTIVO</v>
          </cell>
          <cell r="F106" t="str">
            <v>Masculino</v>
          </cell>
          <cell r="G106">
            <v>26086</v>
          </cell>
        </row>
        <row r="107">
          <cell r="C107">
            <v>79602907</v>
          </cell>
          <cell r="D107" t="str">
            <v>JAIME HUMBERTO LEGUIZAMON RODRIGUEZ</v>
          </cell>
          <cell r="E107" t="str">
            <v>ACTIVO</v>
          </cell>
          <cell r="F107" t="str">
            <v>Masculino</v>
          </cell>
          <cell r="G107">
            <v>26938</v>
          </cell>
        </row>
        <row r="108">
          <cell r="C108">
            <v>79620522</v>
          </cell>
          <cell r="D108" t="str">
            <v>NESTOR ALONSO LEON CEBALLOS</v>
          </cell>
          <cell r="E108" t="str">
            <v>ACTIVO</v>
          </cell>
          <cell r="F108" t="str">
            <v>Masculino</v>
          </cell>
          <cell r="G108">
            <v>26971</v>
          </cell>
        </row>
        <row r="109">
          <cell r="C109">
            <v>79626096</v>
          </cell>
          <cell r="D109" t="str">
            <v>JORGE ALIRIO PUERTO VALENCIA</v>
          </cell>
          <cell r="E109" t="str">
            <v>ACTIVO</v>
          </cell>
          <cell r="F109" t="str">
            <v>Masculino</v>
          </cell>
          <cell r="G109">
            <v>26923</v>
          </cell>
        </row>
        <row r="110">
          <cell r="C110">
            <v>79628219</v>
          </cell>
          <cell r="D110" t="str">
            <v>FABIO MAURICIO GOMEZ CRUZ</v>
          </cell>
          <cell r="E110" t="str">
            <v>ACTIVO</v>
          </cell>
          <cell r="F110" t="str">
            <v>Masculino</v>
          </cell>
          <cell r="G110">
            <v>28484</v>
          </cell>
        </row>
        <row r="111">
          <cell r="C111">
            <v>79689844</v>
          </cell>
          <cell r="D111" t="str">
            <v>ANDRES DAVID RAMIREZ MARIN</v>
          </cell>
          <cell r="E111" t="str">
            <v>ACTIVO</v>
          </cell>
          <cell r="F111" t="str">
            <v>Masculino</v>
          </cell>
          <cell r="G111">
            <v>27771</v>
          </cell>
        </row>
        <row r="112">
          <cell r="C112">
            <v>79723155</v>
          </cell>
          <cell r="D112" t="str">
            <v>HERNANDO ALFONSO RENGIFO MORENO</v>
          </cell>
          <cell r="E112" t="str">
            <v>ACTIVO</v>
          </cell>
          <cell r="F112" t="str">
            <v>Masculino</v>
          </cell>
          <cell r="G112">
            <v>28832</v>
          </cell>
        </row>
        <row r="113">
          <cell r="C113">
            <v>79724225</v>
          </cell>
          <cell r="D113" t="str">
            <v>GONZALO ARMANDO RODRIGUEZ BEJARANO</v>
          </cell>
          <cell r="E113" t="str">
            <v>ACTIVO</v>
          </cell>
          <cell r="F113" t="str">
            <v>Masculino</v>
          </cell>
          <cell r="G113">
            <v>29013</v>
          </cell>
        </row>
        <row r="114">
          <cell r="C114">
            <v>79740773</v>
          </cell>
          <cell r="D114" t="str">
            <v>YAIR EDUARDO FARIETA ARIZA</v>
          </cell>
          <cell r="E114" t="str">
            <v>ACTIVO</v>
          </cell>
          <cell r="F114" t="str">
            <v>Masculino</v>
          </cell>
          <cell r="G114">
            <v>27664</v>
          </cell>
        </row>
        <row r="115">
          <cell r="C115">
            <v>79756614</v>
          </cell>
          <cell r="D115" t="str">
            <v>ANDRES MAURICIO RODRIGUEZ GALEANO</v>
          </cell>
          <cell r="E115" t="str">
            <v>ACTIVO</v>
          </cell>
          <cell r="F115" t="str">
            <v>Masculino</v>
          </cell>
          <cell r="G115">
            <v>27500</v>
          </cell>
        </row>
        <row r="116">
          <cell r="C116">
            <v>79782334</v>
          </cell>
          <cell r="D116" t="str">
            <v>JUAN CARLOS RESTREPO GONZALEZ</v>
          </cell>
          <cell r="E116" t="str">
            <v>ACTIVO</v>
          </cell>
          <cell r="F116" t="str">
            <v>Masculino</v>
          </cell>
          <cell r="G116">
            <v>27559</v>
          </cell>
        </row>
        <row r="117">
          <cell r="C117">
            <v>79801501</v>
          </cell>
          <cell r="D117" t="str">
            <v>WILDER ANIBAL PEDRAZA RINCON</v>
          </cell>
          <cell r="E117" t="str">
            <v>ACTIVO</v>
          </cell>
          <cell r="F117" t="str">
            <v>Masculino</v>
          </cell>
          <cell r="G117">
            <v>27629</v>
          </cell>
        </row>
        <row r="118">
          <cell r="C118">
            <v>79809927</v>
          </cell>
          <cell r="D118" t="str">
            <v>HECTOR HUGO CHAPARRO MORENO</v>
          </cell>
          <cell r="E118" t="str">
            <v>ACTIVO</v>
          </cell>
          <cell r="F118" t="str">
            <v>Masculino</v>
          </cell>
          <cell r="G118">
            <v>28237</v>
          </cell>
        </row>
        <row r="119">
          <cell r="C119">
            <v>79847575</v>
          </cell>
          <cell r="D119" t="str">
            <v>JAIR ANTONIO CHAVARRIA FORERO</v>
          </cell>
          <cell r="E119" t="str">
            <v>ACTIVO</v>
          </cell>
          <cell r="F119" t="str">
            <v>Masculino</v>
          </cell>
          <cell r="G119">
            <v>27464</v>
          </cell>
        </row>
        <row r="120">
          <cell r="C120">
            <v>79850901</v>
          </cell>
          <cell r="D120" t="str">
            <v>ROGER MAURICIO BOJACA BULLA</v>
          </cell>
          <cell r="E120" t="str">
            <v>ACTIVO</v>
          </cell>
          <cell r="F120" t="str">
            <v>Masculino</v>
          </cell>
          <cell r="G120">
            <v>28005</v>
          </cell>
        </row>
        <row r="121">
          <cell r="C121">
            <v>79925900</v>
          </cell>
          <cell r="D121" t="str">
            <v>HAROLD ADOLFO MENDOZA AVENDANO</v>
          </cell>
          <cell r="E121" t="str">
            <v>ACTIVO</v>
          </cell>
          <cell r="F121" t="str">
            <v>Masculino</v>
          </cell>
          <cell r="G121">
            <v>30009</v>
          </cell>
        </row>
        <row r="122">
          <cell r="C122">
            <v>79949792</v>
          </cell>
          <cell r="D122" t="str">
            <v>ALEJANDRO ECHEVERRY MOLANO</v>
          </cell>
          <cell r="E122" t="str">
            <v>ACTIVO</v>
          </cell>
          <cell r="F122" t="str">
            <v>Masculino</v>
          </cell>
          <cell r="G122">
            <v>28806</v>
          </cell>
        </row>
        <row r="123">
          <cell r="C123">
            <v>79957086</v>
          </cell>
          <cell r="D123" t="str">
            <v>CESAR AUGUSTO TOVAR</v>
          </cell>
          <cell r="E123" t="str">
            <v>ACTIVO</v>
          </cell>
          <cell r="F123" t="str">
            <v>Masculino</v>
          </cell>
          <cell r="G123">
            <v>29323</v>
          </cell>
        </row>
        <row r="124">
          <cell r="C124">
            <v>80001014</v>
          </cell>
          <cell r="D124" t="str">
            <v>WILLIAM MENESES SANJUAN</v>
          </cell>
          <cell r="E124" t="str">
            <v>ACTIVO</v>
          </cell>
          <cell r="F124" t="str">
            <v>Masculino</v>
          </cell>
          <cell r="G124">
            <v>28693</v>
          </cell>
        </row>
        <row r="125">
          <cell r="C125">
            <v>80034614</v>
          </cell>
          <cell r="D125" t="str">
            <v>CARLOS MANUEL RIVERA BARRETO</v>
          </cell>
          <cell r="E125" t="str">
            <v>ACTIVO</v>
          </cell>
          <cell r="F125" t="str">
            <v>Masculino</v>
          </cell>
          <cell r="G125">
            <v>30222</v>
          </cell>
        </row>
        <row r="126">
          <cell r="C126">
            <v>80061937</v>
          </cell>
          <cell r="D126" t="str">
            <v>ALVARO ANDRES ESGUERRA ZULETA</v>
          </cell>
          <cell r="E126" t="str">
            <v>ACTIVO</v>
          </cell>
          <cell r="F126" t="str">
            <v>Masculino</v>
          </cell>
          <cell r="G126">
            <v>28908</v>
          </cell>
        </row>
        <row r="127">
          <cell r="C127">
            <v>80068962</v>
          </cell>
          <cell r="D127" t="str">
            <v>VICTOR MANUEL GALINDO GONZALEZ</v>
          </cell>
          <cell r="E127" t="str">
            <v>ACTIVO</v>
          </cell>
          <cell r="F127" t="str">
            <v>Masculino</v>
          </cell>
          <cell r="G127">
            <v>29224</v>
          </cell>
        </row>
        <row r="128">
          <cell r="C128">
            <v>80073258</v>
          </cell>
          <cell r="D128" t="str">
            <v>FABIAN LEONARDO BARRERA RODRIGUEZ</v>
          </cell>
          <cell r="E128" t="str">
            <v>ACTIVO</v>
          </cell>
          <cell r="F128" t="str">
            <v>Masculino</v>
          </cell>
          <cell r="G128">
            <v>30840</v>
          </cell>
        </row>
        <row r="129">
          <cell r="C129">
            <v>80073830</v>
          </cell>
          <cell r="D129" t="str">
            <v>PEDRO IVAN LARA FORERO</v>
          </cell>
          <cell r="E129" t="str">
            <v>ACTIVO</v>
          </cell>
          <cell r="F129" t="str">
            <v>Masculino</v>
          </cell>
          <cell r="G129">
            <v>31005</v>
          </cell>
        </row>
        <row r="130">
          <cell r="C130">
            <v>80088604</v>
          </cell>
          <cell r="D130" t="str">
            <v>CAMILO ESTRADA PELAEZ</v>
          </cell>
          <cell r="E130" t="str">
            <v>ACTIVO</v>
          </cell>
          <cell r="F130" t="str">
            <v>Masculino</v>
          </cell>
          <cell r="G130">
            <v>29714</v>
          </cell>
        </row>
        <row r="131">
          <cell r="C131">
            <v>80094952</v>
          </cell>
          <cell r="D131" t="str">
            <v>CARLOS FELIPE PRADA LOMBO</v>
          </cell>
          <cell r="E131" t="str">
            <v>ACTIVO</v>
          </cell>
          <cell r="F131" t="str">
            <v>Masculino</v>
          </cell>
          <cell r="G131">
            <v>30007</v>
          </cell>
        </row>
        <row r="132">
          <cell r="C132">
            <v>80100784</v>
          </cell>
          <cell r="D132" t="str">
            <v>MIGUEL ANGEL CADENA MOSCOSO</v>
          </cell>
          <cell r="E132" t="str">
            <v>ACTIVO</v>
          </cell>
          <cell r="F132" t="str">
            <v>Masculino</v>
          </cell>
          <cell r="G132">
            <v>30527</v>
          </cell>
        </row>
        <row r="133">
          <cell r="C133">
            <v>80114978</v>
          </cell>
          <cell r="D133" t="str">
            <v>GUILLERMO GUTIERREZ CRUZ</v>
          </cell>
          <cell r="E133" t="str">
            <v>ACTIVO</v>
          </cell>
          <cell r="F133" t="str">
            <v>Masculino</v>
          </cell>
          <cell r="G133">
            <v>30023</v>
          </cell>
        </row>
        <row r="134">
          <cell r="C134">
            <v>80125875</v>
          </cell>
          <cell r="D134" t="str">
            <v>EDWIN ARTURO SANCHEZ RAMIREZ</v>
          </cell>
          <cell r="E134" t="str">
            <v>ACTIVO</v>
          </cell>
          <cell r="F134" t="str">
            <v>Masculino</v>
          </cell>
          <cell r="G134">
            <v>29977</v>
          </cell>
        </row>
        <row r="135">
          <cell r="C135">
            <v>80139303</v>
          </cell>
          <cell r="D135" t="str">
            <v>YILVER ANDRES PEÑA LIS</v>
          </cell>
          <cell r="E135" t="str">
            <v>ACTIVO</v>
          </cell>
          <cell r="F135" t="str">
            <v>Masculino</v>
          </cell>
          <cell r="G135">
            <v>30297</v>
          </cell>
        </row>
        <row r="136">
          <cell r="C136">
            <v>80183349</v>
          </cell>
          <cell r="D136" t="str">
            <v>GUILLERMO CAYCEDO SARMIENTO</v>
          </cell>
          <cell r="E136" t="str">
            <v>ACTIVO</v>
          </cell>
          <cell r="F136" t="str">
            <v>Masculino</v>
          </cell>
          <cell r="G136">
            <v>30002</v>
          </cell>
        </row>
        <row r="137">
          <cell r="C137">
            <v>80192480</v>
          </cell>
          <cell r="D137" t="str">
            <v>RICARDO FRANCISCO ORTIZ PANTOJA</v>
          </cell>
          <cell r="E137" t="str">
            <v>ACTIVO</v>
          </cell>
          <cell r="F137" t="str">
            <v>Masculino</v>
          </cell>
          <cell r="G137">
            <v>31057</v>
          </cell>
        </row>
        <row r="138">
          <cell r="C138">
            <v>80198759</v>
          </cell>
          <cell r="D138" t="str">
            <v>SEBASTIAN DE MIER SANTANDER</v>
          </cell>
          <cell r="E138" t="str">
            <v>ACTIVO</v>
          </cell>
          <cell r="F138" t="str">
            <v>Masculino</v>
          </cell>
          <cell r="G138">
            <v>30762</v>
          </cell>
        </row>
        <row r="139">
          <cell r="C139">
            <v>80201865</v>
          </cell>
          <cell r="D139" t="str">
            <v>DANIEL ANDRES ORDOÑEZ MATIZ</v>
          </cell>
          <cell r="E139" t="str">
            <v>ACTIVO</v>
          </cell>
          <cell r="F139" t="str">
            <v>Masculino</v>
          </cell>
          <cell r="G139">
            <v>30047</v>
          </cell>
        </row>
        <row r="140">
          <cell r="C140">
            <v>80206836</v>
          </cell>
          <cell r="D140" t="str">
            <v>JUAN GUILLERMO CAMPOS GARCIA</v>
          </cell>
          <cell r="E140" t="str">
            <v>ACTIVO</v>
          </cell>
          <cell r="F140" t="str">
            <v>Masculino</v>
          </cell>
          <cell r="G140">
            <v>30127</v>
          </cell>
        </row>
        <row r="141">
          <cell r="C141">
            <v>80229266</v>
          </cell>
          <cell r="D141" t="str">
            <v>YESID ALEJANDRO MARTINEZ NUÑEZ</v>
          </cell>
          <cell r="E141" t="str">
            <v>ACTIVO</v>
          </cell>
          <cell r="F141" t="str">
            <v>Masculino</v>
          </cell>
          <cell r="G141">
            <v>29355</v>
          </cell>
        </row>
        <row r="142">
          <cell r="C142">
            <v>80231146</v>
          </cell>
          <cell r="D142" t="str">
            <v>JOHN JAIRO BULLA VEGA</v>
          </cell>
          <cell r="E142" t="str">
            <v>ACTIVO</v>
          </cell>
          <cell r="F142" t="str">
            <v>Masculino</v>
          </cell>
          <cell r="G142">
            <v>29389</v>
          </cell>
        </row>
        <row r="143">
          <cell r="C143">
            <v>80245871</v>
          </cell>
          <cell r="D143" t="str">
            <v>MAURICIO CAJICA MARTINEZ</v>
          </cell>
          <cell r="E143" t="str">
            <v>ACTIVO</v>
          </cell>
          <cell r="F143" t="str">
            <v>Masculino</v>
          </cell>
          <cell r="G143">
            <v>30426</v>
          </cell>
        </row>
        <row r="144">
          <cell r="C144">
            <v>80505268</v>
          </cell>
          <cell r="D144" t="str">
            <v>ANDRES ENRIQUE ROZO RAMIREZ</v>
          </cell>
          <cell r="E144" t="str">
            <v>ACTIVO</v>
          </cell>
          <cell r="F144" t="str">
            <v>Masculino</v>
          </cell>
          <cell r="G144">
            <v>27106</v>
          </cell>
        </row>
        <row r="145">
          <cell r="C145">
            <v>80538782</v>
          </cell>
          <cell r="D145" t="str">
            <v>CARLOS ANDRES CAMACHO LOPEZ</v>
          </cell>
          <cell r="E145" t="str">
            <v>ACTIVO</v>
          </cell>
          <cell r="F145" t="str">
            <v>Masculino</v>
          </cell>
          <cell r="G145">
            <v>31045</v>
          </cell>
        </row>
        <row r="146">
          <cell r="C146">
            <v>80722378</v>
          </cell>
          <cell r="D146" t="str">
            <v>CESAR ANDRES CORTES BELLO</v>
          </cell>
          <cell r="E146" t="str">
            <v>ACTIVO</v>
          </cell>
          <cell r="F146" t="str">
            <v>Masculino</v>
          </cell>
          <cell r="G146">
            <v>29855</v>
          </cell>
        </row>
        <row r="147">
          <cell r="C147">
            <v>80757138</v>
          </cell>
          <cell r="D147" t="str">
            <v>DIEGO ANDRES CORTES ROJAS</v>
          </cell>
          <cell r="E147" t="str">
            <v>ACTIVO</v>
          </cell>
          <cell r="F147" t="str">
            <v>Masculino</v>
          </cell>
          <cell r="G147">
            <v>30429</v>
          </cell>
        </row>
        <row r="148">
          <cell r="C148">
            <v>80759376</v>
          </cell>
          <cell r="D148" t="str">
            <v>JUAN FRANCISCO VELASQUEZ HERRAN</v>
          </cell>
          <cell r="E148" t="str">
            <v>ACTIVO</v>
          </cell>
          <cell r="F148" t="str">
            <v>Masculino</v>
          </cell>
          <cell r="G148">
            <v>30637</v>
          </cell>
        </row>
        <row r="149">
          <cell r="C149">
            <v>80760154</v>
          </cell>
          <cell r="D149" t="str">
            <v>CAMILO ANDRES MATEUS SANCHEZ</v>
          </cell>
          <cell r="E149" t="str">
            <v>ACTIVO</v>
          </cell>
          <cell r="F149" t="str">
            <v>Masculino</v>
          </cell>
          <cell r="G149">
            <v>30340</v>
          </cell>
        </row>
        <row r="150">
          <cell r="C150">
            <v>80797517</v>
          </cell>
          <cell r="D150" t="str">
            <v>LUIS FRANCISCO MUÑOZ ORTIZ</v>
          </cell>
          <cell r="E150" t="str">
            <v>ACTIVO</v>
          </cell>
          <cell r="F150" t="str">
            <v>Masculino</v>
          </cell>
          <cell r="G150">
            <v>31198</v>
          </cell>
        </row>
        <row r="151">
          <cell r="C151">
            <v>80850865</v>
          </cell>
          <cell r="D151" t="str">
            <v>YEFFER FELIPE VELOZA VARGAS</v>
          </cell>
          <cell r="E151" t="str">
            <v>ACTIVO</v>
          </cell>
          <cell r="F151" t="str">
            <v>Masculino</v>
          </cell>
          <cell r="G151">
            <v>30958</v>
          </cell>
        </row>
        <row r="152">
          <cell r="C152">
            <v>80851035</v>
          </cell>
          <cell r="D152" t="str">
            <v>ANDRES FRANCISCO POSADA MARTINEZ</v>
          </cell>
          <cell r="E152" t="str">
            <v>ACTIVO</v>
          </cell>
          <cell r="F152" t="str">
            <v>Masculino</v>
          </cell>
          <cell r="G152">
            <v>30957</v>
          </cell>
        </row>
        <row r="153">
          <cell r="C153">
            <v>80874341</v>
          </cell>
          <cell r="D153" t="str">
            <v>RAUL FERNANDO GUTIERREZ TECANO</v>
          </cell>
          <cell r="E153" t="str">
            <v>ACTIVO</v>
          </cell>
          <cell r="F153" t="str">
            <v>Masculino</v>
          </cell>
          <cell r="G153">
            <v>31250</v>
          </cell>
        </row>
        <row r="154">
          <cell r="C154">
            <v>84090008</v>
          </cell>
          <cell r="D154" t="str">
            <v>NESTOR RAFAEL ESCORCIA JULIO</v>
          </cell>
          <cell r="E154" t="str">
            <v>ACTIVO</v>
          </cell>
          <cell r="F154" t="str">
            <v>Masculino</v>
          </cell>
          <cell r="G154">
            <v>29814</v>
          </cell>
        </row>
        <row r="155">
          <cell r="C155">
            <v>88175261</v>
          </cell>
          <cell r="D155" t="str">
            <v>LUIS FRANCISCO VEGA GALVIS</v>
          </cell>
          <cell r="E155" t="str">
            <v>ACTIVO</v>
          </cell>
          <cell r="F155" t="str">
            <v>Masculino</v>
          </cell>
          <cell r="G155">
            <v>26678</v>
          </cell>
        </row>
        <row r="156">
          <cell r="C156">
            <v>88232579</v>
          </cell>
          <cell r="D156" t="str">
            <v>MARTIN RONNEY CORDOBA VELOZA</v>
          </cell>
          <cell r="E156" t="str">
            <v>ACTIVO</v>
          </cell>
          <cell r="F156" t="str">
            <v>Masculino</v>
          </cell>
          <cell r="G156">
            <v>28703</v>
          </cell>
        </row>
        <row r="157">
          <cell r="C157">
            <v>88257264</v>
          </cell>
          <cell r="D157" t="str">
            <v>RICARDO ANDRES RIVERA LABRADOR</v>
          </cell>
          <cell r="E157" t="str">
            <v>ACTIVO</v>
          </cell>
          <cell r="F157" t="str">
            <v>Masculino</v>
          </cell>
          <cell r="G157">
            <v>30023</v>
          </cell>
        </row>
        <row r="158">
          <cell r="C158">
            <v>88272459</v>
          </cell>
          <cell r="D158" t="str">
            <v>WILINTON CRUZ PAEZ</v>
          </cell>
          <cell r="E158" t="str">
            <v>ACTIVO</v>
          </cell>
          <cell r="F158" t="str">
            <v>Masculino</v>
          </cell>
          <cell r="G158">
            <v>30832</v>
          </cell>
        </row>
        <row r="159">
          <cell r="C159">
            <v>91278180</v>
          </cell>
          <cell r="D159" t="str">
            <v>WILLIAM PORTILLA VELOSA</v>
          </cell>
          <cell r="E159" t="str">
            <v>ACTIVO</v>
          </cell>
          <cell r="F159" t="str">
            <v>Masculino</v>
          </cell>
          <cell r="G159">
            <v>26241</v>
          </cell>
        </row>
        <row r="160">
          <cell r="C160">
            <v>91445640</v>
          </cell>
          <cell r="D160" t="str">
            <v>GUSTAVO ADOLFO DE LA OSSA SANCHEZ</v>
          </cell>
          <cell r="E160" t="str">
            <v>ACTIVO</v>
          </cell>
          <cell r="F160" t="str">
            <v>Masculino</v>
          </cell>
          <cell r="G160">
            <v>27630</v>
          </cell>
        </row>
        <row r="161">
          <cell r="C161">
            <v>91535007</v>
          </cell>
          <cell r="D161" t="str">
            <v>WILFREDO ARIEL GOMEZ BUENO</v>
          </cell>
          <cell r="E161" t="str">
            <v>ACTIVO</v>
          </cell>
          <cell r="F161" t="str">
            <v>Masculino</v>
          </cell>
          <cell r="G161">
            <v>31029</v>
          </cell>
        </row>
        <row r="162">
          <cell r="C162">
            <v>92642394</v>
          </cell>
          <cell r="D162" t="str">
            <v>JUAN SEBASTIAN BARRIOS GARCIA</v>
          </cell>
          <cell r="E162" t="str">
            <v>ACTIVO</v>
          </cell>
          <cell r="F162" t="str">
            <v>Masculino</v>
          </cell>
          <cell r="G162">
            <v>31305</v>
          </cell>
        </row>
        <row r="163">
          <cell r="C163">
            <v>93236452</v>
          </cell>
          <cell r="D163" t="str">
            <v>JORGE RENE SUAREZ RIOS</v>
          </cell>
          <cell r="E163" t="str">
            <v>ACTIVO</v>
          </cell>
          <cell r="F163" t="str">
            <v>Masculino</v>
          </cell>
          <cell r="G163">
            <v>30848</v>
          </cell>
        </row>
        <row r="164">
          <cell r="C164">
            <v>93238710</v>
          </cell>
          <cell r="D164" t="str">
            <v>EDWIN ALEXANDER CUELLAR CORREA</v>
          </cell>
          <cell r="E164" t="str">
            <v>ACTIVO</v>
          </cell>
          <cell r="F164" t="str">
            <v>Masculino</v>
          </cell>
          <cell r="G164">
            <v>31125</v>
          </cell>
        </row>
        <row r="165">
          <cell r="C165">
            <v>93382988</v>
          </cell>
          <cell r="D165" t="str">
            <v>LUIS CARLOS LOZANO HERNANDEZ</v>
          </cell>
          <cell r="E165" t="str">
            <v>ACTIVO</v>
          </cell>
          <cell r="F165" t="str">
            <v>Masculino</v>
          </cell>
          <cell r="G165">
            <v>26048</v>
          </cell>
        </row>
        <row r="166">
          <cell r="C166">
            <v>94325380</v>
          </cell>
          <cell r="D166" t="str">
            <v>JORGE HUMBERTO TRUJILLO GUERRERO</v>
          </cell>
          <cell r="E166" t="str">
            <v>ACTIVO</v>
          </cell>
          <cell r="F166" t="str">
            <v>Masculino</v>
          </cell>
          <cell r="G166">
            <v>27944</v>
          </cell>
        </row>
        <row r="167">
          <cell r="C167">
            <v>98548670</v>
          </cell>
          <cell r="D167" t="str">
            <v>CARLOS MARIO BETANCUR ARIAS</v>
          </cell>
          <cell r="E167" t="str">
            <v>ACTIVO</v>
          </cell>
          <cell r="F167" t="str">
            <v>Masculino</v>
          </cell>
          <cell r="G167">
            <v>25523</v>
          </cell>
        </row>
        <row r="168">
          <cell r="C168">
            <v>1000005061</v>
          </cell>
          <cell r="D168" t="str">
            <v>GISELE OVALLE AREVALO</v>
          </cell>
          <cell r="E168" t="str">
            <v>ACTIVO</v>
          </cell>
          <cell r="F168" t="str">
            <v>Femenino</v>
          </cell>
          <cell r="G168">
            <v>36791</v>
          </cell>
        </row>
        <row r="169">
          <cell r="C169">
            <v>1000064610</v>
          </cell>
          <cell r="D169" t="str">
            <v>LAURA VIVIANA TELLEZ RODRIGUEZ</v>
          </cell>
          <cell r="E169" t="str">
            <v>ACTIVO</v>
          </cell>
          <cell r="F169" t="str">
            <v>Femenino</v>
          </cell>
          <cell r="G169">
            <v>36921</v>
          </cell>
        </row>
        <row r="170">
          <cell r="C170">
            <v>1000467408</v>
          </cell>
          <cell r="D170" t="str">
            <v>DIEGO ALBERTO LEGUIZAMO ZAMORA</v>
          </cell>
          <cell r="E170" t="str">
            <v>ACTIVO</v>
          </cell>
          <cell r="F170" t="str">
            <v>Masculino</v>
          </cell>
          <cell r="G170">
            <v>36740</v>
          </cell>
        </row>
        <row r="171">
          <cell r="C171">
            <v>1000603457</v>
          </cell>
          <cell r="D171" t="str">
            <v>JUAN SEBASTIAN MORENO URREGO</v>
          </cell>
          <cell r="E171" t="str">
            <v>ACTIVO</v>
          </cell>
          <cell r="F171" t="str">
            <v>Masculino</v>
          </cell>
          <cell r="G171">
            <v>36578</v>
          </cell>
        </row>
        <row r="172">
          <cell r="C172">
            <v>1000951791</v>
          </cell>
          <cell r="D172" t="str">
            <v>VALENTINA CARDONA ALFONSO</v>
          </cell>
          <cell r="E172" t="str">
            <v>ACTIVO</v>
          </cell>
          <cell r="F172" t="str">
            <v>Femenino</v>
          </cell>
          <cell r="G172">
            <v>37908</v>
          </cell>
        </row>
        <row r="173">
          <cell r="C173">
            <v>1001066588</v>
          </cell>
          <cell r="D173" t="str">
            <v>KAROL CRISTINA PÉREZ RODRÍGUEZ</v>
          </cell>
          <cell r="E173" t="str">
            <v>ACTIVO</v>
          </cell>
          <cell r="F173" t="str">
            <v>Femenino</v>
          </cell>
          <cell r="G173">
            <v>37683</v>
          </cell>
        </row>
        <row r="174">
          <cell r="C174">
            <v>1007244314</v>
          </cell>
          <cell r="D174" t="str">
            <v>CRISTIAN CAMILO AVILA BURGOS</v>
          </cell>
          <cell r="E174" t="str">
            <v>ACTIVO</v>
          </cell>
          <cell r="F174" t="str">
            <v>Masculino</v>
          </cell>
          <cell r="G174">
            <v>36567</v>
          </cell>
        </row>
        <row r="175">
          <cell r="C175">
            <v>1007497461</v>
          </cell>
          <cell r="D175" t="str">
            <v>VALENTINA GAÑAN BUENO</v>
          </cell>
          <cell r="E175" t="str">
            <v>ACTIVO</v>
          </cell>
          <cell r="F175" t="str">
            <v>Femenino</v>
          </cell>
          <cell r="G175">
            <v>37192</v>
          </cell>
        </row>
        <row r="176">
          <cell r="C176">
            <v>1007648331</v>
          </cell>
          <cell r="D176" t="str">
            <v>JUANA VALENTINA BELTRAN GUZMAN</v>
          </cell>
          <cell r="E176" t="str">
            <v>ACTIVO</v>
          </cell>
          <cell r="F176" t="str">
            <v>Femenino</v>
          </cell>
          <cell r="G176">
            <v>36986</v>
          </cell>
        </row>
        <row r="177">
          <cell r="C177">
            <v>1010226526</v>
          </cell>
          <cell r="D177" t="str">
            <v>NESTOR RICARDO GARAVITO PERDOMO</v>
          </cell>
          <cell r="E177" t="str">
            <v>ACTIVO</v>
          </cell>
          <cell r="F177" t="str">
            <v>Masculino</v>
          </cell>
          <cell r="G177">
            <v>35089</v>
          </cell>
        </row>
        <row r="178">
          <cell r="C178">
            <v>1010239681</v>
          </cell>
          <cell r="D178" t="str">
            <v>MATEO ENRIQUE PALACIOS PULIDO</v>
          </cell>
          <cell r="E178" t="str">
            <v>ACTIVO</v>
          </cell>
          <cell r="F178" t="str">
            <v>Masculino</v>
          </cell>
          <cell r="G178">
            <v>35933</v>
          </cell>
        </row>
        <row r="179">
          <cell r="C179">
            <v>1013121080</v>
          </cell>
          <cell r="D179" t="str">
            <v>LUISA FERNANDA PARRA MURILLO</v>
          </cell>
          <cell r="E179" t="str">
            <v>ACTIVO</v>
          </cell>
          <cell r="F179" t="str">
            <v>Femenino</v>
          </cell>
          <cell r="G179">
            <v>39551</v>
          </cell>
        </row>
        <row r="180">
          <cell r="C180">
            <v>1013121241</v>
          </cell>
          <cell r="D180" t="str">
            <v>DERECK LEURO VASQUEZ</v>
          </cell>
          <cell r="E180" t="str">
            <v>ACTIVO</v>
          </cell>
          <cell r="F180" t="str">
            <v>Masculino</v>
          </cell>
          <cell r="G180">
            <v>39677</v>
          </cell>
        </row>
        <row r="181">
          <cell r="C181">
            <v>1013588194</v>
          </cell>
          <cell r="D181" t="str">
            <v>JORGE ANDRES DELGADO CORONADO</v>
          </cell>
          <cell r="E181" t="str">
            <v>ACTIVO</v>
          </cell>
          <cell r="F181" t="str">
            <v>Masculino</v>
          </cell>
          <cell r="G181">
            <v>31934</v>
          </cell>
        </row>
        <row r="182">
          <cell r="C182">
            <v>1013592581</v>
          </cell>
          <cell r="D182" t="str">
            <v>LUIS ALFREDO BENITEZ LOZANO</v>
          </cell>
          <cell r="E182" t="str">
            <v>ACTIVO</v>
          </cell>
          <cell r="F182" t="str">
            <v>Masculino</v>
          </cell>
          <cell r="G182">
            <v>32120</v>
          </cell>
        </row>
        <row r="183">
          <cell r="C183">
            <v>1014185021</v>
          </cell>
          <cell r="D183" t="str">
            <v>ANA PILAR CHIA MALAVER</v>
          </cell>
          <cell r="E183" t="str">
            <v>ACTIVO</v>
          </cell>
          <cell r="F183" t="str">
            <v>Femenino</v>
          </cell>
          <cell r="G183">
            <v>31923</v>
          </cell>
        </row>
        <row r="184">
          <cell r="C184">
            <v>1014250735</v>
          </cell>
          <cell r="D184" t="str">
            <v>OSCAR LEONARDO ORTIZ OCHOA</v>
          </cell>
          <cell r="E184" t="str">
            <v>ACTIVO</v>
          </cell>
          <cell r="F184" t="str">
            <v>Masculino</v>
          </cell>
          <cell r="G184">
            <v>34323</v>
          </cell>
        </row>
        <row r="185">
          <cell r="C185">
            <v>1015418211</v>
          </cell>
          <cell r="D185" t="str">
            <v>ANA LUCIA MARTINEZ ROJAS</v>
          </cell>
          <cell r="E185" t="str">
            <v>ACTIVO</v>
          </cell>
          <cell r="F185" t="str">
            <v>Femenino</v>
          </cell>
          <cell r="G185">
            <v>33058</v>
          </cell>
        </row>
        <row r="186">
          <cell r="C186">
            <v>1015452710</v>
          </cell>
          <cell r="D186" t="str">
            <v>EVELYN CASTAÑEDA PERDOMO</v>
          </cell>
          <cell r="E186" t="str">
            <v>ACTIVO</v>
          </cell>
          <cell r="F186" t="str">
            <v>Femenino</v>
          </cell>
          <cell r="G186">
            <v>34781</v>
          </cell>
        </row>
        <row r="187">
          <cell r="C187">
            <v>1015458759</v>
          </cell>
          <cell r="D187" t="str">
            <v>KELIN ANGÉLICA GÜIZA TORRES</v>
          </cell>
          <cell r="E187" t="str">
            <v>ACTIVO</v>
          </cell>
          <cell r="F187" t="str">
            <v>Femenino</v>
          </cell>
          <cell r="G187">
            <v>35046</v>
          </cell>
        </row>
        <row r="188">
          <cell r="C188">
            <v>1016019641</v>
          </cell>
          <cell r="D188" t="str">
            <v>VLADIMIR ALONSO BARAHONA PALACIOS</v>
          </cell>
          <cell r="E188" t="str">
            <v>ACTIVO</v>
          </cell>
          <cell r="F188" t="str">
            <v>Masculino</v>
          </cell>
          <cell r="G188">
            <v>32724</v>
          </cell>
        </row>
        <row r="189">
          <cell r="C189">
            <v>1016061736</v>
          </cell>
          <cell r="D189" t="str">
            <v>ANGIE CAROLINA MELO MERCHAN</v>
          </cell>
          <cell r="E189" t="str">
            <v>ACTIVO</v>
          </cell>
          <cell r="F189" t="str">
            <v>Femenino</v>
          </cell>
          <cell r="G189">
            <v>34308</v>
          </cell>
        </row>
        <row r="190">
          <cell r="C190">
            <v>1016088066</v>
          </cell>
          <cell r="D190" t="str">
            <v>MARIA KATERIN FEO VANEGAS</v>
          </cell>
          <cell r="E190" t="str">
            <v>ACTIVO</v>
          </cell>
          <cell r="F190" t="str">
            <v>Femenino</v>
          </cell>
          <cell r="G190">
            <v>35285</v>
          </cell>
        </row>
        <row r="191">
          <cell r="C191">
            <v>1016093536</v>
          </cell>
          <cell r="D191" t="str">
            <v>BRAYAN ANDREY GARAVITO MATEUS</v>
          </cell>
          <cell r="E191" t="str">
            <v>ACTIVO</v>
          </cell>
          <cell r="F191" t="str">
            <v>Masculino</v>
          </cell>
          <cell r="G191">
            <v>35518</v>
          </cell>
        </row>
        <row r="192">
          <cell r="C192">
            <v>1018426178</v>
          </cell>
          <cell r="D192" t="str">
            <v>DANNY ALEJANDRO GARZON ARISTIZABAL</v>
          </cell>
          <cell r="E192" t="str">
            <v>ACTIVO</v>
          </cell>
          <cell r="F192" t="str">
            <v>Masculino</v>
          </cell>
          <cell r="G192">
            <v>32677</v>
          </cell>
        </row>
        <row r="193">
          <cell r="C193">
            <v>1018430921</v>
          </cell>
          <cell r="D193" t="str">
            <v>ADRIANA MERCEDES AMADOR DE VIVERO</v>
          </cell>
          <cell r="E193" t="str">
            <v>ACTIVO</v>
          </cell>
          <cell r="F193" t="str">
            <v>Femenino</v>
          </cell>
          <cell r="G193">
            <v>32835</v>
          </cell>
        </row>
        <row r="194">
          <cell r="C194">
            <v>1018444123</v>
          </cell>
          <cell r="D194" t="str">
            <v>ANGGIE LORENA MARTINEZ HORMAZA</v>
          </cell>
          <cell r="E194" t="str">
            <v>ACTIVO</v>
          </cell>
          <cell r="F194" t="str">
            <v>Femenino</v>
          </cell>
          <cell r="G194">
            <v>33229</v>
          </cell>
        </row>
        <row r="195">
          <cell r="C195">
            <v>1018448160</v>
          </cell>
          <cell r="D195" t="str">
            <v>HECTOR ABDUL MUSTAFA PABON</v>
          </cell>
          <cell r="E195" t="str">
            <v>ACTIVO</v>
          </cell>
          <cell r="F195" t="str">
            <v>Masculino</v>
          </cell>
          <cell r="G195">
            <v>33541</v>
          </cell>
        </row>
        <row r="196">
          <cell r="C196">
            <v>1019013709</v>
          </cell>
          <cell r="D196" t="str">
            <v>JESSICA TATIANA PERDOMO ORTIZ</v>
          </cell>
          <cell r="E196" t="str">
            <v>ACTIVO</v>
          </cell>
          <cell r="F196" t="str">
            <v>Femenino</v>
          </cell>
          <cell r="G196">
            <v>31868</v>
          </cell>
        </row>
        <row r="197">
          <cell r="C197">
            <v>1019065265</v>
          </cell>
          <cell r="D197" t="str">
            <v>ANDRES AUGUSTO ROBAYO CASTRO</v>
          </cell>
          <cell r="E197" t="str">
            <v>ACTIVO</v>
          </cell>
          <cell r="F197" t="str">
            <v>Masculino</v>
          </cell>
          <cell r="G197">
            <v>33436</v>
          </cell>
        </row>
        <row r="198">
          <cell r="C198">
            <v>1019102485</v>
          </cell>
          <cell r="D198" t="str">
            <v>JUAN PABLO ESPINOSA MELENDEZ</v>
          </cell>
          <cell r="E198" t="str">
            <v>ACTIVO</v>
          </cell>
          <cell r="F198" t="str">
            <v>Masculino</v>
          </cell>
          <cell r="G198">
            <v>34684</v>
          </cell>
        </row>
        <row r="199">
          <cell r="C199">
            <v>1019115538</v>
          </cell>
          <cell r="D199" t="str">
            <v>BELKY YOLIVE ALFONSO CASTAÑEDA</v>
          </cell>
          <cell r="E199" t="str">
            <v>ACTIVO</v>
          </cell>
          <cell r="F199" t="str">
            <v>Femenino</v>
          </cell>
          <cell r="G199">
            <v>35047</v>
          </cell>
        </row>
        <row r="200">
          <cell r="C200">
            <v>1020715688</v>
          </cell>
          <cell r="D200" t="str">
            <v>MARIA MONICA RANGEL COBOS</v>
          </cell>
          <cell r="E200" t="str">
            <v>ACTIVO</v>
          </cell>
          <cell r="F200" t="str">
            <v>Femenino</v>
          </cell>
          <cell r="G200">
            <v>31574</v>
          </cell>
        </row>
        <row r="201">
          <cell r="C201">
            <v>1020821700</v>
          </cell>
          <cell r="D201" t="str">
            <v>MARIA CAMILA SAENZ PINZON</v>
          </cell>
          <cell r="E201" t="str">
            <v>ACTIVO</v>
          </cell>
          <cell r="F201" t="str">
            <v>Femenino</v>
          </cell>
          <cell r="G201">
            <v>35412</v>
          </cell>
        </row>
        <row r="202">
          <cell r="C202">
            <v>1020829553</v>
          </cell>
          <cell r="D202" t="str">
            <v>ANDREA CAROLINA LOPEZ ARAUJO</v>
          </cell>
          <cell r="E202" t="str">
            <v>ACTIVO</v>
          </cell>
          <cell r="F202" t="str">
            <v>Femenino</v>
          </cell>
          <cell r="G202">
            <v>35794</v>
          </cell>
        </row>
        <row r="203">
          <cell r="C203">
            <v>1021674357</v>
          </cell>
          <cell r="D203" t="str">
            <v>JOSHUA STEVEN BERMUDEZ ALVAREZ</v>
          </cell>
          <cell r="E203" t="str">
            <v>ACTIVO</v>
          </cell>
          <cell r="F203" t="str">
            <v>Masculino</v>
          </cell>
          <cell r="G203">
            <v>39206</v>
          </cell>
        </row>
        <row r="204">
          <cell r="C204">
            <v>1022332059</v>
          </cell>
          <cell r="D204" t="str">
            <v>SILVIA LORENA SANCHEZ ALEMAN</v>
          </cell>
          <cell r="E204" t="str">
            <v>ACTIVO</v>
          </cell>
          <cell r="F204" t="str">
            <v>Femenino</v>
          </cell>
          <cell r="G204">
            <v>31871</v>
          </cell>
        </row>
        <row r="205">
          <cell r="C205">
            <v>1022339417</v>
          </cell>
          <cell r="D205" t="str">
            <v>OMAR RAUL SALAZAR CHIVATA</v>
          </cell>
          <cell r="E205" t="str">
            <v>ACTIVO</v>
          </cell>
          <cell r="F205" t="str">
            <v>Masculino</v>
          </cell>
          <cell r="G205">
            <v>32068</v>
          </cell>
        </row>
        <row r="206">
          <cell r="C206">
            <v>1022374366</v>
          </cell>
          <cell r="D206" t="str">
            <v>JULIAN ALBERTO DUQUE GONZALEZ</v>
          </cell>
          <cell r="E206" t="str">
            <v>ACTIVO</v>
          </cell>
          <cell r="F206" t="str">
            <v>Masculino</v>
          </cell>
          <cell r="G206">
            <v>33669</v>
          </cell>
        </row>
        <row r="207">
          <cell r="C207">
            <v>1022385463</v>
          </cell>
          <cell r="D207" t="str">
            <v>BYRONN WALDIR MORALES MORA</v>
          </cell>
          <cell r="E207" t="str">
            <v>ACTIVO</v>
          </cell>
          <cell r="F207" t="str">
            <v>Masculino</v>
          </cell>
          <cell r="G207">
            <v>34182</v>
          </cell>
        </row>
        <row r="208">
          <cell r="C208">
            <v>1022411978</v>
          </cell>
          <cell r="D208" t="str">
            <v>DANIELA VALENCIA CARVAJAL</v>
          </cell>
          <cell r="E208" t="str">
            <v>ACTIVO</v>
          </cell>
          <cell r="F208" t="str">
            <v>Femenino</v>
          </cell>
          <cell r="G208">
            <v>35039</v>
          </cell>
        </row>
        <row r="209">
          <cell r="C209">
            <v>1022422274</v>
          </cell>
          <cell r="D209" t="str">
            <v>ANDREA CAROLINA CASTANEDA PEREZ</v>
          </cell>
          <cell r="E209" t="str">
            <v>ACTIVO</v>
          </cell>
          <cell r="F209" t="str">
            <v>Femenino</v>
          </cell>
          <cell r="G209">
            <v>35408</v>
          </cell>
        </row>
        <row r="210">
          <cell r="C210">
            <v>1022433629</v>
          </cell>
          <cell r="D210" t="str">
            <v>YENNIFER ALEJANDRA VARGAS ZABALA</v>
          </cell>
          <cell r="E210" t="str">
            <v>ACTIVO</v>
          </cell>
          <cell r="F210" t="str">
            <v>Femenino</v>
          </cell>
          <cell r="G210">
            <v>35853</v>
          </cell>
        </row>
        <row r="211">
          <cell r="C211">
            <v>1022972132</v>
          </cell>
          <cell r="D211" t="str">
            <v>JENNIFER TATIANA SANCHEZ HERRERA</v>
          </cell>
          <cell r="E211" t="str">
            <v>ACTIVO</v>
          </cell>
          <cell r="F211" t="str">
            <v>Femenino</v>
          </cell>
          <cell r="G211">
            <v>33544</v>
          </cell>
        </row>
        <row r="212">
          <cell r="C212">
            <v>1023880779</v>
          </cell>
          <cell r="D212" t="str">
            <v>YAZMIN ZULAY MALAVER BAUTISTA</v>
          </cell>
          <cell r="E212" t="str">
            <v>ACTIVO</v>
          </cell>
          <cell r="F212" t="str">
            <v>Femenino</v>
          </cell>
          <cell r="G212">
            <v>32445</v>
          </cell>
        </row>
        <row r="213">
          <cell r="C213">
            <v>1023954839</v>
          </cell>
          <cell r="D213" t="str">
            <v>FREDERICK MOLINA HUERTAS</v>
          </cell>
          <cell r="E213" t="str">
            <v>ACTIVO</v>
          </cell>
          <cell r="F213" t="str">
            <v>Masculino</v>
          </cell>
          <cell r="G213">
            <v>35351</v>
          </cell>
        </row>
        <row r="214">
          <cell r="C214">
            <v>1023961928</v>
          </cell>
          <cell r="D214" t="str">
            <v>WILSON HERNAN CASTELLANOS RIOS</v>
          </cell>
          <cell r="E214" t="str">
            <v>ACTIVO</v>
          </cell>
          <cell r="F214" t="str">
            <v>Masculino</v>
          </cell>
          <cell r="G214">
            <v>35631</v>
          </cell>
        </row>
        <row r="215">
          <cell r="C215">
            <v>1024530538</v>
          </cell>
          <cell r="D215" t="str">
            <v>JUAN PABLO VALBUENA ROMERO</v>
          </cell>
          <cell r="E215" t="str">
            <v>ACTIVO</v>
          </cell>
          <cell r="F215" t="str">
            <v>Masculino</v>
          </cell>
          <cell r="G215">
            <v>33788</v>
          </cell>
        </row>
        <row r="216">
          <cell r="C216">
            <v>1024536102</v>
          </cell>
          <cell r="D216" t="str">
            <v>KIARA TATIANA RAMIREZ MONCADA</v>
          </cell>
          <cell r="E216" t="str">
            <v>ACTIVO</v>
          </cell>
          <cell r="F216" t="str">
            <v>Femenino</v>
          </cell>
          <cell r="G216">
            <v>33975</v>
          </cell>
        </row>
        <row r="217">
          <cell r="C217">
            <v>1024548763</v>
          </cell>
          <cell r="D217" t="str">
            <v>JOHAN STIVE ESPEJO VARELA</v>
          </cell>
          <cell r="E217" t="str">
            <v>ACTIVO</v>
          </cell>
          <cell r="F217" t="str">
            <v>Masculino</v>
          </cell>
          <cell r="G217">
            <v>34359</v>
          </cell>
        </row>
        <row r="218">
          <cell r="C218">
            <v>1026259109</v>
          </cell>
          <cell r="D218" t="str">
            <v>JENNY MARCELA AMAYA AMADO</v>
          </cell>
          <cell r="E218" t="str">
            <v>ACTIVO</v>
          </cell>
          <cell r="F218" t="str">
            <v>Femenino</v>
          </cell>
          <cell r="G218">
            <v>32187</v>
          </cell>
        </row>
        <row r="219">
          <cell r="C219">
            <v>1026268222</v>
          </cell>
          <cell r="D219" t="str">
            <v>HERNAN FELIPE RIVERA PORTELA</v>
          </cell>
          <cell r="E219" t="str">
            <v>ACTIVO</v>
          </cell>
          <cell r="F219" t="str">
            <v>Masculino</v>
          </cell>
          <cell r="G219">
            <v>32973</v>
          </cell>
        </row>
        <row r="220">
          <cell r="C220">
            <v>1026293707</v>
          </cell>
          <cell r="D220" t="str">
            <v>KEVIN STEVEN BOHORQUEZ GUEVARA</v>
          </cell>
          <cell r="E220" t="str">
            <v>ACTIVO</v>
          </cell>
          <cell r="F220" t="str">
            <v>Masculino</v>
          </cell>
          <cell r="G220">
            <v>35077</v>
          </cell>
        </row>
        <row r="221">
          <cell r="C221">
            <v>1026297284</v>
          </cell>
          <cell r="D221" t="str">
            <v>ANDREI ROMERO RODRIGUEZ</v>
          </cell>
          <cell r="E221" t="str">
            <v>ACTIVO</v>
          </cell>
          <cell r="F221" t="str">
            <v>Masculino</v>
          </cell>
          <cell r="G221">
            <v>35730</v>
          </cell>
        </row>
        <row r="222">
          <cell r="C222">
            <v>1028882728</v>
          </cell>
          <cell r="D222" t="str">
            <v>DANIELA SOFIA GUERRERO MANRIQUE</v>
          </cell>
          <cell r="E222" t="str">
            <v>ACTIVO</v>
          </cell>
          <cell r="F222" t="str">
            <v>Femenino</v>
          </cell>
          <cell r="G222">
            <v>38968</v>
          </cell>
        </row>
        <row r="223">
          <cell r="C223">
            <v>1030588961</v>
          </cell>
          <cell r="D223" t="str">
            <v>ANDERSON SNEIDHER RODRIGUEZ BASTO</v>
          </cell>
          <cell r="E223" t="str">
            <v>ACTIVO</v>
          </cell>
          <cell r="F223" t="str">
            <v>Masculino</v>
          </cell>
          <cell r="G223">
            <v>33311</v>
          </cell>
        </row>
        <row r="224">
          <cell r="C224">
            <v>1030611984</v>
          </cell>
          <cell r="D224" t="str">
            <v>KAREN JESSELL HERNANDEZ JIMENEZ</v>
          </cell>
          <cell r="E224" t="str">
            <v>ACTIVO</v>
          </cell>
          <cell r="F224" t="str">
            <v>Femenino</v>
          </cell>
          <cell r="G224">
            <v>33804</v>
          </cell>
        </row>
        <row r="225">
          <cell r="C225">
            <v>1031124145</v>
          </cell>
          <cell r="D225" t="str">
            <v>OSCAR GUSTAVO CALDERON MEDINA</v>
          </cell>
          <cell r="E225" t="str">
            <v>ACTIVO</v>
          </cell>
          <cell r="F225" t="str">
            <v>Masculino</v>
          </cell>
          <cell r="G225">
            <v>31628</v>
          </cell>
        </row>
        <row r="226">
          <cell r="C226">
            <v>1031803054</v>
          </cell>
          <cell r="D226" t="str">
            <v>DANNA MICHELLE NEIRA JIMENEZ</v>
          </cell>
          <cell r="E226" t="str">
            <v>ACTIVO</v>
          </cell>
          <cell r="F226" t="str">
            <v>Femenino</v>
          </cell>
          <cell r="G226">
            <v>38352</v>
          </cell>
        </row>
        <row r="227">
          <cell r="C227">
            <v>1032403590</v>
          </cell>
          <cell r="D227" t="str">
            <v>JULIANA MARCELA AYALA ARENAS</v>
          </cell>
          <cell r="E227" t="str">
            <v>ACTIVO</v>
          </cell>
          <cell r="F227" t="str">
            <v>Femenino</v>
          </cell>
          <cell r="G227">
            <v>32153</v>
          </cell>
        </row>
        <row r="228">
          <cell r="C228">
            <v>1032412995</v>
          </cell>
          <cell r="D228" t="str">
            <v>JULIAN CAMILO HERNANDEZ GONZALEZ</v>
          </cell>
          <cell r="E228" t="str">
            <v>ACTIVO</v>
          </cell>
          <cell r="F228" t="str">
            <v>Masculino</v>
          </cell>
          <cell r="G228">
            <v>32300</v>
          </cell>
        </row>
        <row r="229">
          <cell r="C229">
            <v>1032447196</v>
          </cell>
          <cell r="D229" t="str">
            <v>ANA MARIA YARURO JAIME</v>
          </cell>
          <cell r="E229" t="str">
            <v>ACTIVO</v>
          </cell>
          <cell r="F229" t="str">
            <v>Femenino</v>
          </cell>
          <cell r="G229">
            <v>33547</v>
          </cell>
        </row>
        <row r="230">
          <cell r="C230">
            <v>1032488400</v>
          </cell>
          <cell r="D230" t="str">
            <v>ALEX SEBASTIAN GARCIA GONZALEZ</v>
          </cell>
          <cell r="E230" t="str">
            <v>ACTIVO</v>
          </cell>
          <cell r="F230" t="str">
            <v>Masculino</v>
          </cell>
          <cell r="G230">
            <v>35439</v>
          </cell>
        </row>
        <row r="231">
          <cell r="C231">
            <v>1033100381</v>
          </cell>
          <cell r="D231" t="str">
            <v>CAMILA ANDREA GIL BARBOZA</v>
          </cell>
          <cell r="E231" t="str">
            <v>ACTIVO</v>
          </cell>
          <cell r="F231" t="str">
            <v>Femenino</v>
          </cell>
          <cell r="G231">
            <v>39127</v>
          </cell>
        </row>
        <row r="232">
          <cell r="C232">
            <v>1033690156</v>
          </cell>
          <cell r="D232" t="str">
            <v>ANGIE DANIELA VALENCIA COPETE</v>
          </cell>
          <cell r="E232" t="str">
            <v>ACTIVO</v>
          </cell>
          <cell r="F232" t="str">
            <v>Femenino</v>
          </cell>
          <cell r="G232">
            <v>38590</v>
          </cell>
        </row>
        <row r="233">
          <cell r="C233">
            <v>1033738253</v>
          </cell>
          <cell r="D233" t="str">
            <v>ERIKA MORALES MENDEZ</v>
          </cell>
          <cell r="E233" t="str">
            <v>ACTIVO</v>
          </cell>
          <cell r="F233" t="str">
            <v>Femenino</v>
          </cell>
          <cell r="G233">
            <v>33508</v>
          </cell>
        </row>
        <row r="234">
          <cell r="C234">
            <v>1035857870</v>
          </cell>
          <cell r="D234" t="str">
            <v>ISABEL CRISTINA JARAMILLO TABAREZ</v>
          </cell>
          <cell r="E234" t="str">
            <v>ACTIVO</v>
          </cell>
          <cell r="F234" t="str">
            <v>Femenino</v>
          </cell>
          <cell r="G234">
            <v>33232</v>
          </cell>
        </row>
        <row r="235">
          <cell r="C235">
            <v>1037671279</v>
          </cell>
          <cell r="D235" t="str">
            <v>JUAN DAVID RODRIGUEZ LOPEZ</v>
          </cell>
          <cell r="E235" t="str">
            <v>ACTIVO</v>
          </cell>
          <cell r="F235" t="str">
            <v>Masculino</v>
          </cell>
          <cell r="G235">
            <v>36447</v>
          </cell>
        </row>
        <row r="236">
          <cell r="C236">
            <v>1053787124</v>
          </cell>
          <cell r="D236" t="str">
            <v>NICOLAS AGUILAR GONZALEZ</v>
          </cell>
          <cell r="E236" t="str">
            <v>ACTIVO</v>
          </cell>
          <cell r="F236" t="str">
            <v>Masculino</v>
          </cell>
          <cell r="G236">
            <v>32245</v>
          </cell>
        </row>
        <row r="237">
          <cell r="C237">
            <v>1053806029</v>
          </cell>
          <cell r="D237" t="str">
            <v>JENY ALEJANDRA CASTRILLON ARBOLEDA</v>
          </cell>
          <cell r="E237" t="str">
            <v>ACTIVO</v>
          </cell>
          <cell r="F237" t="str">
            <v>Femenino</v>
          </cell>
          <cell r="G237">
            <v>33178</v>
          </cell>
        </row>
        <row r="238">
          <cell r="C238">
            <v>1053807734</v>
          </cell>
          <cell r="D238" t="str">
            <v>LAURA ANDREA USECHE GALVEZ</v>
          </cell>
          <cell r="E238" t="str">
            <v>ACTIVO</v>
          </cell>
          <cell r="F238" t="str">
            <v>Femenino</v>
          </cell>
          <cell r="G238">
            <v>33230</v>
          </cell>
        </row>
        <row r="239">
          <cell r="C239">
            <v>1053816909</v>
          </cell>
          <cell r="D239" t="str">
            <v>DANIELA DIAZ GALLEGO</v>
          </cell>
          <cell r="E239" t="str">
            <v>ACTIVO</v>
          </cell>
          <cell r="F239" t="str">
            <v>Femenino</v>
          </cell>
          <cell r="G239">
            <v>33658</v>
          </cell>
        </row>
        <row r="240">
          <cell r="C240">
            <v>1053830755</v>
          </cell>
          <cell r="D240" t="str">
            <v>MONICA MARCELA VALENCIA CASTAÑO</v>
          </cell>
          <cell r="E240" t="str">
            <v>ACTIVO</v>
          </cell>
          <cell r="F240" t="str">
            <v>Femenino</v>
          </cell>
          <cell r="G240">
            <v>34276</v>
          </cell>
        </row>
        <row r="241">
          <cell r="C241">
            <v>1053865009</v>
          </cell>
          <cell r="D241" t="str">
            <v>VALERIA VANEGAS SANCHEZ</v>
          </cell>
          <cell r="E241" t="str">
            <v>ACTIVO</v>
          </cell>
          <cell r="F241" t="str">
            <v>Femenino</v>
          </cell>
          <cell r="G241">
            <v>35991</v>
          </cell>
        </row>
        <row r="242">
          <cell r="C242">
            <v>1053870589</v>
          </cell>
          <cell r="D242" t="str">
            <v>LUISA MARIA LLANO TITUANA</v>
          </cell>
          <cell r="E242" t="str">
            <v>ACTIVO</v>
          </cell>
          <cell r="F242" t="str">
            <v>Femenino</v>
          </cell>
          <cell r="G242">
            <v>36279</v>
          </cell>
        </row>
        <row r="243">
          <cell r="C243">
            <v>1054996889</v>
          </cell>
          <cell r="D243" t="str">
            <v>KELLY NATALIA MEJIA RENDON</v>
          </cell>
          <cell r="E243" t="str">
            <v>ACTIVO</v>
          </cell>
          <cell r="F243" t="str">
            <v>Femenino</v>
          </cell>
          <cell r="G243">
            <v>35140</v>
          </cell>
        </row>
        <row r="244">
          <cell r="C244">
            <v>1055836027</v>
          </cell>
          <cell r="D244" t="str">
            <v>JUAN DAVID LOAIZA GONZALEZ</v>
          </cell>
          <cell r="E244" t="str">
            <v>ACTIVO</v>
          </cell>
          <cell r="F244" t="str">
            <v>Masculino</v>
          </cell>
          <cell r="G244">
            <v>34628</v>
          </cell>
        </row>
        <row r="245">
          <cell r="C245">
            <v>1057756959</v>
          </cell>
          <cell r="D245" t="str">
            <v>JAVIER ALEXANDER LOPEZ HINCAPIE</v>
          </cell>
          <cell r="E245" t="str">
            <v>ACTIVO</v>
          </cell>
          <cell r="F245" t="str">
            <v>Masculino</v>
          </cell>
          <cell r="G245">
            <v>32269</v>
          </cell>
        </row>
        <row r="246">
          <cell r="C246">
            <v>1061656191</v>
          </cell>
          <cell r="D246" t="str">
            <v>JESSICA NATALIA GARCIA FLOREZ</v>
          </cell>
          <cell r="E246" t="str">
            <v>ACTIVO</v>
          </cell>
          <cell r="F246" t="str">
            <v>Femenino</v>
          </cell>
          <cell r="G246">
            <v>33697</v>
          </cell>
        </row>
        <row r="247">
          <cell r="C247">
            <v>1065593349</v>
          </cell>
          <cell r="D247" t="str">
            <v>JOSE DAVID CASTRO ROMERO</v>
          </cell>
          <cell r="E247" t="str">
            <v>ACTIVO</v>
          </cell>
          <cell r="F247" t="str">
            <v>Masculino</v>
          </cell>
          <cell r="G247">
            <v>32247</v>
          </cell>
        </row>
        <row r="248">
          <cell r="C248">
            <v>1068927789</v>
          </cell>
          <cell r="D248" t="str">
            <v>SINDY JULIETH BELTRAN PRIETO</v>
          </cell>
          <cell r="E248" t="str">
            <v>ACTIVO</v>
          </cell>
          <cell r="F248" t="str">
            <v>Femenino</v>
          </cell>
          <cell r="G248">
            <v>33140</v>
          </cell>
        </row>
        <row r="249">
          <cell r="C249">
            <v>1068974533</v>
          </cell>
          <cell r="D249" t="str">
            <v>YISETH ADRIANA PARDO HERRERA</v>
          </cell>
          <cell r="E249" t="str">
            <v>ACTIVO</v>
          </cell>
          <cell r="F249" t="str">
            <v>Femenino</v>
          </cell>
          <cell r="G249">
            <v>33361</v>
          </cell>
        </row>
        <row r="250">
          <cell r="C250">
            <v>1069175415</v>
          </cell>
          <cell r="D250" t="str">
            <v>LINDA NATHALIA ORTIZ FIERRO</v>
          </cell>
          <cell r="E250" t="str">
            <v>ACTIVO</v>
          </cell>
          <cell r="F250" t="str">
            <v>Femenino</v>
          </cell>
          <cell r="G250">
            <v>32749</v>
          </cell>
        </row>
        <row r="251">
          <cell r="C251">
            <v>1070964373</v>
          </cell>
          <cell r="D251" t="str">
            <v>ERIKA TATIANA PARRA SORIANO</v>
          </cell>
          <cell r="E251" t="str">
            <v>ACTIVO</v>
          </cell>
          <cell r="F251" t="str">
            <v>Femenino</v>
          </cell>
          <cell r="G251">
            <v>33760</v>
          </cell>
        </row>
        <row r="252">
          <cell r="C252">
            <v>1072744644</v>
          </cell>
          <cell r="D252" t="str">
            <v>JIMMY PEDROZA LEON</v>
          </cell>
          <cell r="E252" t="str">
            <v>ACTIVO</v>
          </cell>
          <cell r="F252" t="str">
            <v>Masculino</v>
          </cell>
          <cell r="G252">
            <v>31701</v>
          </cell>
        </row>
        <row r="253">
          <cell r="C253">
            <v>1073157818</v>
          </cell>
          <cell r="D253" t="str">
            <v>LUIS ALONSO ANGARITA RUIZ</v>
          </cell>
          <cell r="E253" t="str">
            <v>ACTIVO</v>
          </cell>
          <cell r="F253" t="str">
            <v>Masculino</v>
          </cell>
          <cell r="G253">
            <v>32816</v>
          </cell>
        </row>
        <row r="254">
          <cell r="C254">
            <v>1073511506</v>
          </cell>
          <cell r="D254" t="str">
            <v>MARIA ALEJANDRA DELVASTO RUBIANO</v>
          </cell>
          <cell r="E254" t="str">
            <v>ACTIVO</v>
          </cell>
          <cell r="F254" t="str">
            <v>Femenino</v>
          </cell>
          <cell r="G254">
            <v>33887</v>
          </cell>
        </row>
        <row r="255">
          <cell r="C255">
            <v>1075214751</v>
          </cell>
          <cell r="D255" t="str">
            <v>CARLOS FABIAN MILLAN SALAZAR</v>
          </cell>
          <cell r="E255" t="str">
            <v>ACTIVO</v>
          </cell>
          <cell r="F255" t="str">
            <v>Masculino</v>
          </cell>
          <cell r="G255">
            <v>31659</v>
          </cell>
        </row>
        <row r="256">
          <cell r="C256">
            <v>1075226091</v>
          </cell>
          <cell r="D256" t="str">
            <v>HISNARDO TOLEDO SUAREZ</v>
          </cell>
          <cell r="E256" t="str">
            <v>ACTIVO</v>
          </cell>
          <cell r="F256" t="str">
            <v>Masculino</v>
          </cell>
          <cell r="G256">
            <v>32132</v>
          </cell>
        </row>
        <row r="257">
          <cell r="C257">
            <v>1075229245</v>
          </cell>
          <cell r="D257" t="str">
            <v>CAMILO ALEJANDRO MANCHOLA QUINTERO</v>
          </cell>
          <cell r="E257" t="str">
            <v>ACTIVO</v>
          </cell>
          <cell r="F257" t="str">
            <v>Masculino</v>
          </cell>
          <cell r="G257">
            <v>32307</v>
          </cell>
        </row>
        <row r="258">
          <cell r="C258">
            <v>1075240626</v>
          </cell>
          <cell r="D258" t="str">
            <v>LAURA MARIA DUARTE ALVAREZ</v>
          </cell>
          <cell r="E258" t="str">
            <v>ACTIVO</v>
          </cell>
          <cell r="F258" t="str">
            <v>Femenino</v>
          </cell>
          <cell r="G258">
            <v>32854</v>
          </cell>
        </row>
        <row r="259">
          <cell r="C259">
            <v>1075251549</v>
          </cell>
          <cell r="D259" t="str">
            <v>RODRIGO ANDRES DUQUE ORTIZ</v>
          </cell>
          <cell r="E259" t="str">
            <v>ACTIVO</v>
          </cell>
          <cell r="F259" t="str">
            <v>Masculino</v>
          </cell>
          <cell r="G259">
            <v>33312</v>
          </cell>
        </row>
        <row r="260">
          <cell r="C260">
            <v>1075274654</v>
          </cell>
          <cell r="D260" t="str">
            <v>LAURA PATRICIA DIAZ TOVAR</v>
          </cell>
          <cell r="E260" t="str">
            <v>ACTIVO</v>
          </cell>
          <cell r="F260" t="str">
            <v>Femenino</v>
          </cell>
          <cell r="G260">
            <v>34251</v>
          </cell>
        </row>
        <row r="261">
          <cell r="C261">
            <v>1075284834</v>
          </cell>
          <cell r="D261" t="str">
            <v>LAURA MELISSA TRUJILLO PATIÑO</v>
          </cell>
          <cell r="E261" t="str">
            <v>ACTIVO</v>
          </cell>
          <cell r="F261" t="str">
            <v>Femenino</v>
          </cell>
          <cell r="G261">
            <v>34668</v>
          </cell>
        </row>
        <row r="262">
          <cell r="C262">
            <v>1075287958</v>
          </cell>
          <cell r="D262" t="str">
            <v>DEIVER FABIAN SUAREZ BURGOS</v>
          </cell>
          <cell r="E262" t="str">
            <v>ACTIVO</v>
          </cell>
          <cell r="F262" t="str">
            <v>Masculino</v>
          </cell>
          <cell r="G262">
            <v>34818</v>
          </cell>
        </row>
        <row r="263">
          <cell r="C263">
            <v>1077869181</v>
          </cell>
          <cell r="D263" t="str">
            <v>SERGIO DANIEL CARBALLO LEON</v>
          </cell>
          <cell r="E263" t="str">
            <v>ACTIVO</v>
          </cell>
          <cell r="F263" t="str">
            <v>Masculino</v>
          </cell>
          <cell r="G263">
            <v>34663</v>
          </cell>
        </row>
        <row r="264">
          <cell r="C264">
            <v>1079032113</v>
          </cell>
          <cell r="D264" t="str">
            <v>KATERIN JINETH MONTANA BEJARANO</v>
          </cell>
          <cell r="E264" t="str">
            <v>ACTIVO</v>
          </cell>
          <cell r="F264" t="str">
            <v>Femenino</v>
          </cell>
          <cell r="G264">
            <v>38089</v>
          </cell>
        </row>
        <row r="265">
          <cell r="C265">
            <v>1079509317</v>
          </cell>
          <cell r="D265" t="str">
            <v>JESUS DANIEL PARDO SERRATO</v>
          </cell>
          <cell r="E265" t="str">
            <v>ACTIVO</v>
          </cell>
          <cell r="F265" t="str">
            <v>Masculino</v>
          </cell>
          <cell r="G265">
            <v>34806</v>
          </cell>
        </row>
        <row r="266">
          <cell r="C266">
            <v>1081698132</v>
          </cell>
          <cell r="D266" t="str">
            <v>VICTOR ALFONSO DIAZ LEON</v>
          </cell>
          <cell r="E266" t="str">
            <v>ACTIVO</v>
          </cell>
          <cell r="F266" t="str">
            <v>Masculino</v>
          </cell>
          <cell r="G266">
            <v>31693</v>
          </cell>
        </row>
        <row r="267">
          <cell r="C267">
            <v>1082776261</v>
          </cell>
          <cell r="D267" t="str">
            <v>MARTHA PATRICIA BOLAÑOS SALAZAR</v>
          </cell>
          <cell r="E267" t="str">
            <v>ACTIVO</v>
          </cell>
          <cell r="F267" t="str">
            <v>Femenino</v>
          </cell>
          <cell r="G267">
            <v>33389</v>
          </cell>
        </row>
        <row r="268">
          <cell r="C268">
            <v>1085278907</v>
          </cell>
          <cell r="D268" t="str">
            <v>ANDY JOHAN VILLOTA NATES</v>
          </cell>
          <cell r="E268" t="str">
            <v>ACTIVO</v>
          </cell>
          <cell r="F268" t="str">
            <v>Masculino</v>
          </cell>
          <cell r="G268">
            <v>32911</v>
          </cell>
        </row>
        <row r="269">
          <cell r="C269">
            <v>1087109397</v>
          </cell>
          <cell r="D269" t="str">
            <v>JANER BENAVIDES SIERRA</v>
          </cell>
          <cell r="E269" t="str">
            <v>ACTIVO</v>
          </cell>
          <cell r="F269" t="str">
            <v>Masculino</v>
          </cell>
          <cell r="G269">
            <v>31617</v>
          </cell>
        </row>
        <row r="270">
          <cell r="C270">
            <v>1087202569</v>
          </cell>
          <cell r="D270" t="str">
            <v>MARYURI DAYANA PAI CORTES</v>
          </cell>
          <cell r="E270" t="str">
            <v>ACTIVO</v>
          </cell>
          <cell r="F270" t="str">
            <v>Femenino</v>
          </cell>
          <cell r="G270">
            <v>34846</v>
          </cell>
        </row>
        <row r="271">
          <cell r="C271">
            <v>1088278506</v>
          </cell>
          <cell r="D271" t="str">
            <v>JUAN DAVID POZOS RUIZ</v>
          </cell>
          <cell r="E271" t="str">
            <v>ACTIVO</v>
          </cell>
          <cell r="F271" t="str">
            <v>Masculino</v>
          </cell>
          <cell r="G271">
            <v>32944</v>
          </cell>
        </row>
        <row r="272">
          <cell r="C272">
            <v>1088298304</v>
          </cell>
          <cell r="D272" t="str">
            <v>CAMILO SANTACOLOMA HOYOS</v>
          </cell>
          <cell r="E272" t="str">
            <v>ACTIVO</v>
          </cell>
          <cell r="F272" t="str">
            <v>Masculino</v>
          </cell>
          <cell r="G272">
            <v>33723</v>
          </cell>
        </row>
        <row r="273">
          <cell r="C273">
            <v>1088302709</v>
          </cell>
          <cell r="D273" t="str">
            <v>MATEO FEDERICO GONZALEZ CIFUENTES</v>
          </cell>
          <cell r="E273" t="str">
            <v>ACTIVO</v>
          </cell>
          <cell r="F273" t="str">
            <v>Masculino</v>
          </cell>
          <cell r="G273">
            <v>33886</v>
          </cell>
        </row>
        <row r="274">
          <cell r="C274">
            <v>1088351250</v>
          </cell>
          <cell r="D274" t="str">
            <v>ANGELICA PAOLA HERNANDEZ GALEANO</v>
          </cell>
          <cell r="E274" t="str">
            <v>ACTIVO</v>
          </cell>
          <cell r="F274" t="str">
            <v>Femenino</v>
          </cell>
          <cell r="G274">
            <v>36074</v>
          </cell>
        </row>
        <row r="275">
          <cell r="C275">
            <v>1091664818</v>
          </cell>
          <cell r="D275" t="str">
            <v>LINDA MICHELLY CAMILA DEL MAR QUINTERO QUINTERO</v>
          </cell>
          <cell r="E275" t="str">
            <v>ACTIVO</v>
          </cell>
          <cell r="F275" t="str">
            <v>Femenino</v>
          </cell>
          <cell r="G275">
            <v>33176</v>
          </cell>
        </row>
        <row r="276">
          <cell r="C276">
            <v>1093763926</v>
          </cell>
          <cell r="D276" t="str">
            <v>JHORJAN LEONARDO DELGADO ROZO</v>
          </cell>
          <cell r="E276" t="str">
            <v>ACTIVO</v>
          </cell>
          <cell r="F276" t="str">
            <v>Masculino</v>
          </cell>
          <cell r="G276">
            <v>33873</v>
          </cell>
        </row>
        <row r="277">
          <cell r="C277">
            <v>1096197838</v>
          </cell>
          <cell r="D277" t="str">
            <v>CRISTIAN MAURICIO RAMIREZ ARIAS</v>
          </cell>
          <cell r="E277" t="str">
            <v>ACTIVO</v>
          </cell>
          <cell r="F277" t="str">
            <v>Masculino</v>
          </cell>
          <cell r="G277">
            <v>32527</v>
          </cell>
        </row>
        <row r="278">
          <cell r="C278">
            <v>1097389137</v>
          </cell>
          <cell r="D278" t="str">
            <v>LUISA FERNANDA GALLEGO PELAEZ</v>
          </cell>
          <cell r="E278" t="str">
            <v>ACTIVO</v>
          </cell>
          <cell r="F278" t="str">
            <v>Femenino</v>
          </cell>
          <cell r="G278">
            <v>31648</v>
          </cell>
        </row>
        <row r="279">
          <cell r="C279">
            <v>1098409145</v>
          </cell>
          <cell r="D279" t="str">
            <v>CARLOS IVAN PORRAS MONSALVE</v>
          </cell>
          <cell r="E279" t="str">
            <v>ACTIVO</v>
          </cell>
          <cell r="F279" t="str">
            <v>Masculino</v>
          </cell>
          <cell r="G279">
            <v>34676</v>
          </cell>
        </row>
        <row r="280">
          <cell r="C280">
            <v>1098802852</v>
          </cell>
          <cell r="D280" t="str">
            <v>DIANA VALENTINA SERRATO GUTIERREZ</v>
          </cell>
          <cell r="E280" t="str">
            <v>ACTIVO</v>
          </cell>
          <cell r="F280" t="str">
            <v>Femenino</v>
          </cell>
          <cell r="G280">
            <v>35800</v>
          </cell>
        </row>
        <row r="281">
          <cell r="C281">
            <v>1107085677</v>
          </cell>
          <cell r="D281" t="str">
            <v>JUAN DANIEL BUSTAMANTE AMAYA</v>
          </cell>
          <cell r="E281" t="str">
            <v>ACTIVO</v>
          </cell>
          <cell r="F281" t="str">
            <v>Masculino</v>
          </cell>
          <cell r="G281">
            <v>34635</v>
          </cell>
        </row>
        <row r="282">
          <cell r="C282">
            <v>1109413386</v>
          </cell>
          <cell r="D282" t="str">
            <v>TATIANA VARGAS MOSQUERA</v>
          </cell>
          <cell r="E282" t="str">
            <v>ACTIVO</v>
          </cell>
          <cell r="F282" t="str">
            <v>Femenino</v>
          </cell>
          <cell r="G282">
            <v>32287</v>
          </cell>
        </row>
        <row r="283">
          <cell r="C283">
            <v>1110553675</v>
          </cell>
          <cell r="D283" t="str">
            <v>JEFFERSON ANTONIO CARRASQUILLA MARIN</v>
          </cell>
          <cell r="E283" t="str">
            <v>ACTIVO</v>
          </cell>
          <cell r="F283" t="str">
            <v>Masculino</v>
          </cell>
          <cell r="G283">
            <v>34667</v>
          </cell>
        </row>
        <row r="284">
          <cell r="C284">
            <v>1111195045</v>
          </cell>
          <cell r="D284" t="str">
            <v>CLAUDIA MARCELA HERNANDEZ BEDOYA</v>
          </cell>
          <cell r="E284" t="str">
            <v>ACTIVO</v>
          </cell>
          <cell r="F284" t="str">
            <v>Femenino</v>
          </cell>
          <cell r="G284">
            <v>32228</v>
          </cell>
        </row>
        <row r="285">
          <cell r="C285">
            <v>1112482969</v>
          </cell>
          <cell r="D285" t="str">
            <v>LUIS GUILLERMO ESTRADA PEPICANO</v>
          </cell>
          <cell r="E285" t="str">
            <v>ACTIVO</v>
          </cell>
          <cell r="F285" t="str">
            <v>Masculino</v>
          </cell>
          <cell r="G285">
            <v>34632</v>
          </cell>
        </row>
        <row r="286">
          <cell r="C286">
            <v>1118538745</v>
          </cell>
          <cell r="D286" t="str">
            <v>LEYDI ANDREA MONTAÑA BARRETO</v>
          </cell>
          <cell r="E286" t="str">
            <v>ACTIVO</v>
          </cell>
          <cell r="F286" t="str">
            <v>Femenino</v>
          </cell>
          <cell r="G286">
            <v>32368</v>
          </cell>
        </row>
        <row r="287">
          <cell r="C287">
            <v>1118831307</v>
          </cell>
          <cell r="D287" t="str">
            <v>MARGARITA MARIA BRITO VIDAL</v>
          </cell>
          <cell r="E287" t="str">
            <v>ACTIVO</v>
          </cell>
          <cell r="F287" t="str">
            <v>Femenino</v>
          </cell>
          <cell r="G287">
            <v>33008</v>
          </cell>
        </row>
        <row r="288">
          <cell r="C288">
            <v>1121872125</v>
          </cell>
          <cell r="D288" t="str">
            <v>FABIAN ESTEBAN RODRIGUEZ RIOS</v>
          </cell>
          <cell r="E288" t="str">
            <v>ACTIVO</v>
          </cell>
          <cell r="F288" t="str">
            <v>Masculino</v>
          </cell>
          <cell r="G288">
            <v>33240</v>
          </cell>
        </row>
        <row r="289">
          <cell r="C289">
            <v>1123084624</v>
          </cell>
          <cell r="D289" t="str">
            <v>WILFER HUMBERTO DIAZ TAPIAS</v>
          </cell>
          <cell r="E289" t="str">
            <v>ACTIVO</v>
          </cell>
          <cell r="F289" t="str">
            <v>Masculino</v>
          </cell>
          <cell r="G289">
            <v>32050</v>
          </cell>
        </row>
        <row r="290">
          <cell r="C290">
            <v>1128469377</v>
          </cell>
          <cell r="D290" t="str">
            <v>JUAN CAMILO DAVID FLOREZ</v>
          </cell>
          <cell r="E290" t="str">
            <v>ACTIVO</v>
          </cell>
          <cell r="F290" t="str">
            <v>Masculino</v>
          </cell>
          <cell r="G290">
            <v>32437</v>
          </cell>
        </row>
        <row r="291">
          <cell r="C291">
            <v>1129578021</v>
          </cell>
          <cell r="D291" t="str">
            <v>JENNIFER PAMELA MOLINARES MALDONADO</v>
          </cell>
          <cell r="E291" t="str">
            <v>ACTIVO</v>
          </cell>
          <cell r="F291" t="str">
            <v>Femenino</v>
          </cell>
          <cell r="G291">
            <v>31955</v>
          </cell>
        </row>
        <row r="292">
          <cell r="C292">
            <v>1130592766</v>
          </cell>
          <cell r="D292" t="str">
            <v>DANIEL SANTIAGO ESPINOSA ROMERO</v>
          </cell>
          <cell r="E292" t="str">
            <v>ACTIVO</v>
          </cell>
          <cell r="F292" t="str">
            <v>Masculino</v>
          </cell>
          <cell r="G292">
            <v>31799</v>
          </cell>
        </row>
        <row r="293">
          <cell r="C293">
            <v>1136884974</v>
          </cell>
          <cell r="D293" t="str">
            <v>ERIKA CRISTINA RODRIGUEZ GOMEZ</v>
          </cell>
          <cell r="E293" t="str">
            <v>ACTIVO</v>
          </cell>
          <cell r="F293" t="str">
            <v>Femenino</v>
          </cell>
          <cell r="G293">
            <v>33983</v>
          </cell>
        </row>
        <row r="294">
          <cell r="C294">
            <v>1136888450</v>
          </cell>
          <cell r="D294" t="str">
            <v>MARIA JOSE TORRADO ROLDAN</v>
          </cell>
          <cell r="E294" t="str">
            <v>ACTIVO</v>
          </cell>
          <cell r="F294" t="str">
            <v>Femenino</v>
          </cell>
          <cell r="G294">
            <v>35620</v>
          </cell>
        </row>
        <row r="295">
          <cell r="C295">
            <v>1143836513</v>
          </cell>
          <cell r="D295" t="str">
            <v>JAIRO EDUARDO GOMEZ CHAMORRO</v>
          </cell>
          <cell r="E295" t="str">
            <v>ACTIVO</v>
          </cell>
          <cell r="F295" t="str">
            <v>Masculino</v>
          </cell>
          <cell r="G295">
            <v>33320</v>
          </cell>
        </row>
        <row r="296">
          <cell r="C296">
            <v>1144045061</v>
          </cell>
          <cell r="D296" t="str">
            <v>JULIANA ANDREA RAMIREZ PRADO</v>
          </cell>
          <cell r="E296" t="str">
            <v>ACTIVO</v>
          </cell>
          <cell r="F296" t="str">
            <v>Femenino</v>
          </cell>
          <cell r="G296">
            <v>33414</v>
          </cell>
        </row>
        <row r="297">
          <cell r="C297">
            <v>1192757715</v>
          </cell>
          <cell r="D297" t="str">
            <v>MANUELA GIRALDO RESTREPO</v>
          </cell>
          <cell r="E297" t="str">
            <v>ACTIVO</v>
          </cell>
          <cell r="F297" t="str">
            <v>Femenino</v>
          </cell>
          <cell r="G297">
            <v>36920</v>
          </cell>
        </row>
        <row r="298">
          <cell r="C298">
            <v>1233888057</v>
          </cell>
          <cell r="D298" t="str">
            <v>TASHAREM SOE CAMBAR TORRES</v>
          </cell>
          <cell r="E298" t="str">
            <v>ACTIVO</v>
          </cell>
          <cell r="F298" t="str">
            <v>Femenino</v>
          </cell>
          <cell r="G298">
            <v>35299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</xxl21:alternateUrls>
    <sheetNames>
      <sheetName val="Contabilidad"/>
      <sheetName val="Nacim"/>
    </sheetNames>
    <sheetDataSet>
      <sheetData sheetId="0"/>
      <sheetData sheetId="1">
        <row r="3">
          <cell r="C3" t="str">
            <v>CEDULA</v>
          </cell>
          <cell r="D3" t="str">
            <v>NOMBRES</v>
          </cell>
          <cell r="E3" t="str">
            <v>ESTADO</v>
          </cell>
          <cell r="F3" t="str">
            <v>GENERO</v>
          </cell>
          <cell r="G3" t="str">
            <v>FECHA NACIM</v>
          </cell>
        </row>
        <row r="4">
          <cell r="C4">
            <v>7312236</v>
          </cell>
          <cell r="D4" t="str">
            <v>SEDNEY ROLANDO MONROY ORTEGON</v>
          </cell>
          <cell r="E4" t="str">
            <v>ACTIVO</v>
          </cell>
          <cell r="F4" t="str">
            <v>Masculino</v>
          </cell>
          <cell r="G4">
            <v>27022</v>
          </cell>
        </row>
        <row r="5">
          <cell r="C5">
            <v>9144671</v>
          </cell>
          <cell r="D5" t="str">
            <v>RODOLFO BACCI TRESPALACIOS</v>
          </cell>
          <cell r="E5" t="str">
            <v>ACTIVO</v>
          </cell>
          <cell r="F5" t="str">
            <v>Masculino</v>
          </cell>
          <cell r="G5">
            <v>25603</v>
          </cell>
        </row>
        <row r="6">
          <cell r="C6">
            <v>10270911</v>
          </cell>
          <cell r="D6" t="str">
            <v>JORGE ENRIQUE CALDERON GONZALEZ</v>
          </cell>
          <cell r="E6" t="str">
            <v>ACTIVO</v>
          </cell>
          <cell r="F6" t="str">
            <v>Masculino</v>
          </cell>
          <cell r="G6">
            <v>24049</v>
          </cell>
        </row>
        <row r="7">
          <cell r="C7">
            <v>20385081</v>
          </cell>
          <cell r="D7" t="str">
            <v>YENY MARYETH BORBON LOPEZ</v>
          </cell>
          <cell r="E7" t="str">
            <v>ACTIVO</v>
          </cell>
          <cell r="F7" t="str">
            <v>Femenino</v>
          </cell>
          <cell r="G7">
            <v>31264</v>
          </cell>
        </row>
        <row r="8">
          <cell r="C8">
            <v>26525022</v>
          </cell>
          <cell r="D8" t="str">
            <v>YURANY ARIZA MOTTA</v>
          </cell>
          <cell r="E8" t="str">
            <v>ACTIVO</v>
          </cell>
          <cell r="F8" t="str">
            <v>Femenino</v>
          </cell>
          <cell r="G8">
            <v>30560</v>
          </cell>
        </row>
        <row r="9">
          <cell r="C9">
            <v>31322517</v>
          </cell>
          <cell r="D9" t="str">
            <v>NATHALIA BARRAGAN PEREZ</v>
          </cell>
          <cell r="E9" t="str">
            <v>ACTIVO</v>
          </cell>
          <cell r="F9" t="str">
            <v>Femenino</v>
          </cell>
          <cell r="G9">
            <v>30556</v>
          </cell>
        </row>
        <row r="10">
          <cell r="C10">
            <v>32001836</v>
          </cell>
          <cell r="D10" t="str">
            <v>NANCY GONZALEZ TRUJILLO</v>
          </cell>
          <cell r="E10" t="str">
            <v>ACTIVO</v>
          </cell>
          <cell r="F10" t="str">
            <v>Femenino</v>
          </cell>
          <cell r="G10">
            <v>23341</v>
          </cell>
        </row>
        <row r="11">
          <cell r="C11">
            <v>35413611</v>
          </cell>
          <cell r="D11" t="str">
            <v>SANDRA PATRICIA CASTILLO RAMIREZ</v>
          </cell>
          <cell r="E11" t="str">
            <v>ACTIVO</v>
          </cell>
          <cell r="F11" t="str">
            <v>Femenino</v>
          </cell>
          <cell r="G11">
            <v>25534</v>
          </cell>
        </row>
        <row r="12">
          <cell r="C12">
            <v>37083811</v>
          </cell>
          <cell r="D12" t="str">
            <v>EMILCE CHICAIZA VALDES</v>
          </cell>
          <cell r="E12" t="str">
            <v>ACTIVO</v>
          </cell>
          <cell r="F12" t="str">
            <v>Femenino</v>
          </cell>
          <cell r="G12">
            <v>30242</v>
          </cell>
        </row>
        <row r="13">
          <cell r="C13">
            <v>38363430</v>
          </cell>
          <cell r="D13" t="str">
            <v>CAROLINA VAQUIRO PERDOMO</v>
          </cell>
          <cell r="E13" t="str">
            <v>ACTIVO</v>
          </cell>
          <cell r="F13" t="str">
            <v>Femenino</v>
          </cell>
          <cell r="G13">
            <v>30827</v>
          </cell>
        </row>
        <row r="14">
          <cell r="C14">
            <v>40420855</v>
          </cell>
          <cell r="D14" t="str">
            <v>YANIRA RONDON MONTES</v>
          </cell>
          <cell r="E14" t="str">
            <v>ACTIVO</v>
          </cell>
          <cell r="F14" t="str">
            <v>Femenino</v>
          </cell>
          <cell r="G14">
            <v>27394</v>
          </cell>
        </row>
        <row r="15">
          <cell r="C15">
            <v>43552738</v>
          </cell>
          <cell r="D15" t="str">
            <v>BEATRIZ ELENA DUQUE OSSA</v>
          </cell>
          <cell r="E15" t="str">
            <v>ACTIVO</v>
          </cell>
          <cell r="F15" t="str">
            <v>Femenino</v>
          </cell>
          <cell r="G15">
            <v>25976</v>
          </cell>
        </row>
        <row r="16">
          <cell r="C16">
            <v>43978796</v>
          </cell>
          <cell r="D16" t="str">
            <v>MARTHA VIVIANA MARIN RAMIREZ</v>
          </cell>
          <cell r="E16" t="str">
            <v>ACTIVO</v>
          </cell>
          <cell r="F16" t="str">
            <v>Femenino</v>
          </cell>
          <cell r="G16">
            <v>30636</v>
          </cell>
        </row>
        <row r="17">
          <cell r="C17">
            <v>50960034</v>
          </cell>
          <cell r="D17" t="str">
            <v>NIDIA ISABEL MOLINA MORALES</v>
          </cell>
          <cell r="E17" t="str">
            <v>ACTIVO</v>
          </cell>
          <cell r="F17" t="str">
            <v>Femenino</v>
          </cell>
          <cell r="G17">
            <v>27336.639016203702</v>
          </cell>
        </row>
        <row r="18">
          <cell r="C18">
            <v>51915098</v>
          </cell>
          <cell r="D18" t="str">
            <v>OLGA CONSUELO GARZON PARRA</v>
          </cell>
          <cell r="E18" t="str">
            <v>ACTIVO</v>
          </cell>
          <cell r="F18" t="str">
            <v>Femenino</v>
          </cell>
          <cell r="G18">
            <v>24852</v>
          </cell>
        </row>
        <row r="19">
          <cell r="C19">
            <v>52004989</v>
          </cell>
          <cell r="D19" t="str">
            <v>SANDRA PATRICIA CELY MUÑOZ</v>
          </cell>
          <cell r="E19" t="str">
            <v>ACTIVO</v>
          </cell>
          <cell r="F19" t="str">
            <v>Femenino</v>
          </cell>
          <cell r="G19">
            <v>25522</v>
          </cell>
        </row>
        <row r="20">
          <cell r="C20">
            <v>52155466</v>
          </cell>
          <cell r="D20" t="str">
            <v>INES ADRIANA PACHON RUIZ</v>
          </cell>
          <cell r="E20" t="str">
            <v>ACTIVO</v>
          </cell>
          <cell r="F20" t="str">
            <v>Femenino</v>
          </cell>
          <cell r="G20">
            <v>27382</v>
          </cell>
        </row>
        <row r="21">
          <cell r="C21">
            <v>52203387</v>
          </cell>
          <cell r="D21" t="str">
            <v>JECSICA MAGDIEL MELO GIL</v>
          </cell>
          <cell r="E21" t="str">
            <v>ACTIVO</v>
          </cell>
          <cell r="F21" t="str">
            <v>Femenino</v>
          </cell>
          <cell r="G21">
            <v>27014</v>
          </cell>
        </row>
        <row r="22">
          <cell r="C22">
            <v>52204873</v>
          </cell>
          <cell r="D22" t="str">
            <v>ALCIRA RODRIGUEZ BEJARANO</v>
          </cell>
          <cell r="E22" t="str">
            <v>ACTIVO</v>
          </cell>
          <cell r="F22" t="str">
            <v>Femenino</v>
          </cell>
          <cell r="G22">
            <v>27194</v>
          </cell>
        </row>
        <row r="23">
          <cell r="C23">
            <v>52256381</v>
          </cell>
          <cell r="D23" t="str">
            <v>SANDRA MARITZA DEVIA GUTIERREZ</v>
          </cell>
          <cell r="E23" t="str">
            <v>ACTIVO</v>
          </cell>
          <cell r="F23" t="str">
            <v>Femenino</v>
          </cell>
          <cell r="G23">
            <v>27206</v>
          </cell>
        </row>
        <row r="24">
          <cell r="C24">
            <v>52264267</v>
          </cell>
          <cell r="D24" t="str">
            <v>ANGELA PATRICIA ZAMBRANO MURCIA</v>
          </cell>
          <cell r="E24" t="str">
            <v>ACTIVO</v>
          </cell>
          <cell r="F24" t="str">
            <v>Femenino</v>
          </cell>
          <cell r="G24">
            <v>27759</v>
          </cell>
        </row>
        <row r="25">
          <cell r="C25">
            <v>52265985</v>
          </cell>
          <cell r="D25" t="str">
            <v>MARIA HELENA REYES DONADO</v>
          </cell>
          <cell r="E25" t="str">
            <v>ACTIVO</v>
          </cell>
          <cell r="F25" t="str">
            <v>Femenino</v>
          </cell>
          <cell r="G25">
            <v>28088</v>
          </cell>
        </row>
        <row r="26">
          <cell r="C26">
            <v>52313190</v>
          </cell>
          <cell r="D26" t="str">
            <v>EDITH YESEÑA ALCOCER MARTINEZ</v>
          </cell>
          <cell r="E26" t="str">
            <v>ACTIVO</v>
          </cell>
          <cell r="F26" t="str">
            <v>Femenino</v>
          </cell>
          <cell r="G26">
            <v>27933</v>
          </cell>
        </row>
        <row r="27">
          <cell r="C27">
            <v>52316374</v>
          </cell>
          <cell r="D27" t="str">
            <v>DORIS INDIRA PISCO LADINO</v>
          </cell>
          <cell r="E27" t="str">
            <v>ACTIVO</v>
          </cell>
          <cell r="F27" t="str">
            <v>Femenino</v>
          </cell>
          <cell r="G27">
            <v>28189</v>
          </cell>
        </row>
        <row r="28">
          <cell r="C28">
            <v>52331622</v>
          </cell>
          <cell r="D28" t="str">
            <v>SOLANGE ESPINOSA BAEZ</v>
          </cell>
          <cell r="E28" t="str">
            <v>ACTIVO</v>
          </cell>
          <cell r="F28" t="str">
            <v>Femenino</v>
          </cell>
          <cell r="G28">
            <v>27611</v>
          </cell>
        </row>
        <row r="29">
          <cell r="C29">
            <v>52392639</v>
          </cell>
          <cell r="D29" t="str">
            <v>IVETTE LILIANA RIOS POLANIA</v>
          </cell>
          <cell r="E29" t="str">
            <v>ACTIVO</v>
          </cell>
          <cell r="F29" t="str">
            <v>Femenino</v>
          </cell>
          <cell r="G29">
            <v>28706</v>
          </cell>
        </row>
        <row r="30">
          <cell r="C30">
            <v>52453440</v>
          </cell>
          <cell r="D30" t="str">
            <v>CAROLINE PAEZ CHINONES</v>
          </cell>
          <cell r="E30" t="str">
            <v>ACTIVO</v>
          </cell>
          <cell r="F30" t="str">
            <v>Femenino</v>
          </cell>
          <cell r="G30">
            <v>28785</v>
          </cell>
        </row>
        <row r="31">
          <cell r="C31">
            <v>52454654</v>
          </cell>
          <cell r="D31" t="str">
            <v>NIDYAN MIREYA PINZON RUIZ</v>
          </cell>
          <cell r="E31" t="str">
            <v>ACTIVO</v>
          </cell>
          <cell r="F31" t="str">
            <v>Femenino</v>
          </cell>
          <cell r="G31">
            <v>28703</v>
          </cell>
        </row>
        <row r="32">
          <cell r="C32">
            <v>52557326</v>
          </cell>
          <cell r="D32" t="str">
            <v>NORMA LILIANA ORTIZ FERNANDEZ</v>
          </cell>
          <cell r="E32" t="str">
            <v>ACTIVO</v>
          </cell>
          <cell r="F32" t="str">
            <v>Femenino</v>
          </cell>
          <cell r="G32">
            <v>26245</v>
          </cell>
        </row>
        <row r="33">
          <cell r="C33">
            <v>52558023</v>
          </cell>
          <cell r="D33" t="str">
            <v>YANISABETH CAMACHO PANCHE</v>
          </cell>
          <cell r="E33" t="str">
            <v>ACTIVO</v>
          </cell>
          <cell r="F33" t="str">
            <v>Femenino</v>
          </cell>
          <cell r="G33">
            <v>26549.466724537036</v>
          </cell>
        </row>
        <row r="34">
          <cell r="C34">
            <v>52703122</v>
          </cell>
          <cell r="D34" t="str">
            <v>PAULA VICKY HERRERA LEGUIZAMON</v>
          </cell>
          <cell r="E34" t="str">
            <v>ACTIVO</v>
          </cell>
          <cell r="F34" t="str">
            <v>Femenino</v>
          </cell>
          <cell r="G34">
            <v>29013</v>
          </cell>
        </row>
        <row r="35">
          <cell r="C35">
            <v>52709430</v>
          </cell>
          <cell r="D35" t="str">
            <v>ANGELA MERCEDES CARVAJAL STERLING</v>
          </cell>
          <cell r="E35" t="str">
            <v>ACTIVO</v>
          </cell>
          <cell r="F35" t="str">
            <v>Femenino</v>
          </cell>
          <cell r="G35">
            <v>29273</v>
          </cell>
        </row>
        <row r="36">
          <cell r="C36">
            <v>52718382</v>
          </cell>
          <cell r="D36" t="str">
            <v>ALEXANDRA RODRIGUEZ MESA</v>
          </cell>
          <cell r="E36" t="str">
            <v>ACTIVO</v>
          </cell>
          <cell r="F36" t="str">
            <v>Femenino</v>
          </cell>
          <cell r="G36">
            <v>29914</v>
          </cell>
        </row>
        <row r="37">
          <cell r="C37">
            <v>52805014</v>
          </cell>
          <cell r="D37" t="str">
            <v>IRMA JOHANNA VARGAS CALDERON</v>
          </cell>
          <cell r="E37" t="str">
            <v>ACTIVO</v>
          </cell>
          <cell r="F37" t="str">
            <v>Femenino</v>
          </cell>
          <cell r="G37">
            <v>29877</v>
          </cell>
        </row>
        <row r="38">
          <cell r="C38">
            <v>52811349</v>
          </cell>
          <cell r="D38" t="str">
            <v>ELIYOJANA ARCINIEGAS LOZANO</v>
          </cell>
          <cell r="E38" t="str">
            <v>ACTIVO</v>
          </cell>
          <cell r="F38" t="str">
            <v>Femenino</v>
          </cell>
          <cell r="G38">
            <v>29850</v>
          </cell>
        </row>
        <row r="39">
          <cell r="C39">
            <v>52856456</v>
          </cell>
          <cell r="D39" t="str">
            <v>IVETT KATHERINE BELTRAN MOLANO</v>
          </cell>
          <cell r="E39" t="str">
            <v>ACTIVO</v>
          </cell>
          <cell r="F39" t="str">
            <v>Femenino</v>
          </cell>
          <cell r="G39">
            <v>29379</v>
          </cell>
        </row>
        <row r="40">
          <cell r="C40">
            <v>52981385</v>
          </cell>
          <cell r="D40" t="str">
            <v>MARYLUZ OLARTE CORTES</v>
          </cell>
          <cell r="E40" t="str">
            <v>ACTIVO</v>
          </cell>
          <cell r="F40" t="str">
            <v>Femenino</v>
          </cell>
          <cell r="G40">
            <v>30422</v>
          </cell>
        </row>
        <row r="41">
          <cell r="C41">
            <v>52993935</v>
          </cell>
          <cell r="D41" t="str">
            <v>MARIA FERNANDA GUERRA CHARRY</v>
          </cell>
          <cell r="E41" t="str">
            <v>ACTIVO</v>
          </cell>
          <cell r="F41" t="str">
            <v>Femenino</v>
          </cell>
          <cell r="G41">
            <v>30525</v>
          </cell>
        </row>
        <row r="42">
          <cell r="C42">
            <v>53118447</v>
          </cell>
          <cell r="D42" t="str">
            <v>DIANA CAROLINA MONTENEGRO RIVEROS</v>
          </cell>
          <cell r="E42" t="str">
            <v>ACTIVO</v>
          </cell>
          <cell r="F42" t="str">
            <v>Femenino</v>
          </cell>
          <cell r="G42">
            <v>31311</v>
          </cell>
        </row>
        <row r="43">
          <cell r="C43">
            <v>53132089</v>
          </cell>
          <cell r="D43" t="str">
            <v>GINNA PAOLA DURAN VALCARCEL</v>
          </cell>
          <cell r="E43" t="str">
            <v>ACTIVO</v>
          </cell>
          <cell r="F43" t="str">
            <v>Femenino</v>
          </cell>
          <cell r="G43">
            <v>30982</v>
          </cell>
        </row>
        <row r="44">
          <cell r="C44">
            <v>55171765</v>
          </cell>
          <cell r="D44" t="str">
            <v>GLORIA PATRICIA SUAREZ AGUIRRE</v>
          </cell>
          <cell r="E44" t="str">
            <v>ACTIVO</v>
          </cell>
          <cell r="F44" t="str">
            <v>Femenino</v>
          </cell>
          <cell r="G44">
            <v>27379</v>
          </cell>
        </row>
        <row r="45">
          <cell r="C45">
            <v>63356900</v>
          </cell>
          <cell r="D45" t="str">
            <v>ANA FLORINDA MARTINEZ CARRILLO</v>
          </cell>
          <cell r="E45" t="str">
            <v>ACTIVO</v>
          </cell>
          <cell r="F45" t="str">
            <v>Femenino</v>
          </cell>
          <cell r="G45">
            <v>25182</v>
          </cell>
        </row>
        <row r="46">
          <cell r="C46">
            <v>65736940</v>
          </cell>
          <cell r="D46" t="str">
            <v>DISNEIDA RODRIGUEZ ROA</v>
          </cell>
          <cell r="E46" t="str">
            <v>ACTIVO</v>
          </cell>
          <cell r="F46" t="str">
            <v>Femenino</v>
          </cell>
          <cell r="G46">
            <v>24589</v>
          </cell>
        </row>
        <row r="47">
          <cell r="C47">
            <v>66781131</v>
          </cell>
          <cell r="D47" t="str">
            <v>WENDY LAYDA ARMENTA QUINTERO</v>
          </cell>
          <cell r="E47" t="str">
            <v>ACTIVO</v>
          </cell>
          <cell r="F47" t="str">
            <v>Femenino</v>
          </cell>
          <cell r="G47">
            <v>27864</v>
          </cell>
        </row>
        <row r="48">
          <cell r="C48">
            <v>66995135</v>
          </cell>
          <cell r="D48" t="str">
            <v>MARIA MAGDALENA GIRALDO OROZCO</v>
          </cell>
          <cell r="E48" t="str">
            <v>ACTIVO</v>
          </cell>
          <cell r="F48" t="str">
            <v>Femenino</v>
          </cell>
          <cell r="G48">
            <v>28057</v>
          </cell>
        </row>
        <row r="49">
          <cell r="C49">
            <v>75072130</v>
          </cell>
          <cell r="D49" t="str">
            <v>JUAN MAURICIO LEON OSPINA</v>
          </cell>
          <cell r="E49" t="str">
            <v>ACTIVO</v>
          </cell>
          <cell r="F49" t="str">
            <v>Masculino</v>
          </cell>
          <cell r="G49">
            <v>26948.587187500001</v>
          </cell>
        </row>
        <row r="50">
          <cell r="C50">
            <v>79044751</v>
          </cell>
          <cell r="D50" t="str">
            <v>WILSON HERNANDEZ JUNCA</v>
          </cell>
          <cell r="E50" t="str">
            <v>ACTIVO</v>
          </cell>
          <cell r="F50" t="str">
            <v>Masculino</v>
          </cell>
          <cell r="G50">
            <v>23624</v>
          </cell>
        </row>
        <row r="51">
          <cell r="C51">
            <v>79057608</v>
          </cell>
          <cell r="D51" t="str">
            <v>HECTOR ENRIQUE ESPRIELLA RAMOS</v>
          </cell>
          <cell r="E51" t="str">
            <v>ACTIVO</v>
          </cell>
          <cell r="F51" t="str">
            <v>Masculino</v>
          </cell>
          <cell r="G51">
            <v>25855</v>
          </cell>
        </row>
        <row r="52">
          <cell r="C52">
            <v>79341748</v>
          </cell>
          <cell r="D52" t="str">
            <v>WILLIAM DIAZ JIMENEZ</v>
          </cell>
          <cell r="E52" t="str">
            <v>ACTIVO</v>
          </cell>
          <cell r="F52" t="str">
            <v>Masculino</v>
          </cell>
          <cell r="G52">
            <v>23977</v>
          </cell>
        </row>
        <row r="53">
          <cell r="C53">
            <v>79396238</v>
          </cell>
          <cell r="D53" t="str">
            <v>JULIAN GARCIA CARDONA</v>
          </cell>
          <cell r="E53" t="str">
            <v>ACTIVO</v>
          </cell>
          <cell r="F53" t="str">
            <v>Masculino</v>
          </cell>
          <cell r="G53">
            <v>24256</v>
          </cell>
        </row>
        <row r="54">
          <cell r="C54">
            <v>79474560</v>
          </cell>
          <cell r="D54" t="str">
            <v>CARLOS HERNAN MATTA DOMINGUEZ</v>
          </cell>
          <cell r="E54" t="str">
            <v>ACTIVO</v>
          </cell>
          <cell r="F54" t="str">
            <v>Masculino</v>
          </cell>
          <cell r="G54">
            <v>24914</v>
          </cell>
        </row>
        <row r="55">
          <cell r="C55">
            <v>79545276</v>
          </cell>
          <cell r="D55" t="str">
            <v>JHON JAIRO ARANGO RODRIGUEZ</v>
          </cell>
          <cell r="E55" t="str">
            <v>ACTIVO</v>
          </cell>
          <cell r="F55" t="str">
            <v>Masculino</v>
          </cell>
          <cell r="G55">
            <v>25866</v>
          </cell>
        </row>
        <row r="56">
          <cell r="C56">
            <v>79574759</v>
          </cell>
          <cell r="D56" t="str">
            <v>RICARDO IGNACIO MORRIS SARMIENTO</v>
          </cell>
          <cell r="E56" t="str">
            <v>ACTIVO</v>
          </cell>
          <cell r="F56" t="str">
            <v>Masculino</v>
          </cell>
          <cell r="G56">
            <v>26086</v>
          </cell>
        </row>
        <row r="57">
          <cell r="C57">
            <v>79602907</v>
          </cell>
          <cell r="D57" t="str">
            <v>JAIME HUMBERTO LEGUIZAMON RODRIGUEZ</v>
          </cell>
          <cell r="E57" t="str">
            <v>ACTIVO</v>
          </cell>
          <cell r="F57" t="str">
            <v>Masculino</v>
          </cell>
          <cell r="G57">
            <v>26938</v>
          </cell>
        </row>
        <row r="58">
          <cell r="C58">
            <v>79689844</v>
          </cell>
          <cell r="D58" t="str">
            <v>ANDRES DAVID RAMIREZ MARIN</v>
          </cell>
          <cell r="E58" t="str">
            <v>ACTIVO</v>
          </cell>
          <cell r="F58" t="str">
            <v>Masculino</v>
          </cell>
          <cell r="G58">
            <v>27771</v>
          </cell>
        </row>
        <row r="59">
          <cell r="C59">
            <v>79723155</v>
          </cell>
          <cell r="D59" t="str">
            <v>HERNANDO ALFONSO RENGIFO MORENO</v>
          </cell>
          <cell r="E59" t="str">
            <v>ACTIVO</v>
          </cell>
          <cell r="F59" t="str">
            <v>Masculino</v>
          </cell>
          <cell r="G59">
            <v>28832</v>
          </cell>
        </row>
        <row r="60">
          <cell r="C60">
            <v>79724225</v>
          </cell>
          <cell r="D60" t="str">
            <v>GONZALO ARMANDO RODRIGUEZ BEJARANO</v>
          </cell>
          <cell r="E60" t="str">
            <v>ACTIVO</v>
          </cell>
          <cell r="F60" t="str">
            <v>Masculino</v>
          </cell>
          <cell r="G60">
            <v>29013</v>
          </cell>
        </row>
        <row r="61">
          <cell r="C61">
            <v>79756614</v>
          </cell>
          <cell r="D61" t="str">
            <v>ANDRES MAURICIO RODRIGUEZ GALEANO</v>
          </cell>
          <cell r="E61" t="str">
            <v>ACTIVO</v>
          </cell>
          <cell r="F61" t="str">
            <v>Masculino</v>
          </cell>
          <cell r="G61">
            <v>27500</v>
          </cell>
        </row>
        <row r="62">
          <cell r="C62">
            <v>79782334</v>
          </cell>
          <cell r="D62" t="str">
            <v>JUAN CARLOS RESTREPO GONZALEZ</v>
          </cell>
          <cell r="E62" t="str">
            <v>ACTIVO</v>
          </cell>
          <cell r="F62" t="str">
            <v>Masculino</v>
          </cell>
          <cell r="G62">
            <v>27559</v>
          </cell>
        </row>
        <row r="63">
          <cell r="C63">
            <v>79801501</v>
          </cell>
          <cell r="D63" t="str">
            <v>WILDER ANIBAL PEDRAZA RINCON</v>
          </cell>
          <cell r="E63" t="str">
            <v>ACTIVO</v>
          </cell>
          <cell r="F63" t="str">
            <v>Masculino</v>
          </cell>
          <cell r="G63">
            <v>27629</v>
          </cell>
        </row>
        <row r="64">
          <cell r="C64">
            <v>79809927</v>
          </cell>
          <cell r="D64" t="str">
            <v>HECTOR HUGO CHAPARRO MORENO</v>
          </cell>
          <cell r="E64" t="str">
            <v>ACTIVO</v>
          </cell>
          <cell r="F64" t="str">
            <v>Masculino</v>
          </cell>
          <cell r="G64">
            <v>28237</v>
          </cell>
        </row>
        <row r="65">
          <cell r="C65">
            <v>79847575</v>
          </cell>
          <cell r="D65" t="str">
            <v>JAIR ANTONIO CHAVARRIA FORERO</v>
          </cell>
          <cell r="E65" t="str">
            <v>ACTIVO</v>
          </cell>
          <cell r="F65" t="str">
            <v>Masculino</v>
          </cell>
          <cell r="G65">
            <v>27464</v>
          </cell>
        </row>
        <row r="66">
          <cell r="C66">
            <v>79850901</v>
          </cell>
          <cell r="D66" t="str">
            <v>ROGER MAURICIO BOJACA BULLA</v>
          </cell>
          <cell r="E66" t="str">
            <v>ACTIVO</v>
          </cell>
          <cell r="F66" t="str">
            <v>Masculino</v>
          </cell>
          <cell r="G66">
            <v>28005</v>
          </cell>
        </row>
        <row r="67">
          <cell r="C67">
            <v>79925900</v>
          </cell>
          <cell r="D67" t="str">
            <v>HAROLD ADOLFO MENDOZA AVENDANO</v>
          </cell>
          <cell r="E67" t="str">
            <v>ACTIVO</v>
          </cell>
          <cell r="F67" t="str">
            <v>Masculino</v>
          </cell>
          <cell r="G67">
            <v>30009</v>
          </cell>
        </row>
        <row r="68">
          <cell r="C68">
            <v>79949792</v>
          </cell>
          <cell r="D68" t="str">
            <v>ALEJANDRO ECHEVERRY MOLANO</v>
          </cell>
          <cell r="E68" t="str">
            <v>ACTIVO</v>
          </cell>
          <cell r="F68" t="str">
            <v>Masculino</v>
          </cell>
          <cell r="G68">
            <v>28806</v>
          </cell>
        </row>
        <row r="69">
          <cell r="C69">
            <v>80061937</v>
          </cell>
          <cell r="D69" t="str">
            <v>ALVARO ANDRES ESGUERRA ZULETA</v>
          </cell>
          <cell r="E69" t="str">
            <v>ACTIVO</v>
          </cell>
          <cell r="F69" t="str">
            <v>Masculino</v>
          </cell>
          <cell r="G69">
            <v>28908</v>
          </cell>
        </row>
        <row r="70">
          <cell r="C70">
            <v>80073258</v>
          </cell>
          <cell r="D70" t="str">
            <v>FABIAN LEONARDO BARRERA RODRIGUEZ</v>
          </cell>
          <cell r="E70" t="str">
            <v>ACTIVO</v>
          </cell>
          <cell r="F70" t="str">
            <v>Masculino</v>
          </cell>
          <cell r="G70">
            <v>30840</v>
          </cell>
        </row>
        <row r="71">
          <cell r="C71">
            <v>80088604</v>
          </cell>
          <cell r="D71" t="str">
            <v>CAMILO ESTRADA PELAEZ</v>
          </cell>
          <cell r="E71" t="str">
            <v>ACTIVO</v>
          </cell>
          <cell r="F71" t="str">
            <v>Masculino</v>
          </cell>
          <cell r="G71">
            <v>29714</v>
          </cell>
        </row>
        <row r="72">
          <cell r="C72">
            <v>80100784</v>
          </cell>
          <cell r="D72" t="str">
            <v>MIGUEL ANGEL CADENA MOSCOSO</v>
          </cell>
          <cell r="E72" t="str">
            <v>ACTIVO</v>
          </cell>
          <cell r="F72" t="str">
            <v>Masculino</v>
          </cell>
          <cell r="G72">
            <v>30527</v>
          </cell>
        </row>
        <row r="73">
          <cell r="C73">
            <v>80114978</v>
          </cell>
          <cell r="D73" t="str">
            <v>GUILLERMO GUTIERREZ CRUZ</v>
          </cell>
          <cell r="E73" t="str">
            <v>ACTIVO</v>
          </cell>
          <cell r="F73" t="str">
            <v>Masculino</v>
          </cell>
          <cell r="G73">
            <v>30023</v>
          </cell>
        </row>
        <row r="74">
          <cell r="C74">
            <v>80125875</v>
          </cell>
          <cell r="D74" t="str">
            <v>EDWIN ARTURO SANCHEZ RAMIREZ</v>
          </cell>
          <cell r="E74" t="str">
            <v>ACTIVO</v>
          </cell>
          <cell r="F74" t="str">
            <v>Masculino</v>
          </cell>
          <cell r="G74">
            <v>29977</v>
          </cell>
        </row>
        <row r="75">
          <cell r="C75">
            <v>80139303</v>
          </cell>
          <cell r="D75" t="str">
            <v>YILVER ANDRES PEÑA LIS</v>
          </cell>
          <cell r="E75" t="str">
            <v>ACTIVO</v>
          </cell>
          <cell r="F75" t="str">
            <v>Masculino</v>
          </cell>
          <cell r="G75">
            <v>30297</v>
          </cell>
        </row>
        <row r="76">
          <cell r="C76">
            <v>80183349</v>
          </cell>
          <cell r="D76" t="str">
            <v>GUILLERMO CAYCEDO SARMIENTO</v>
          </cell>
          <cell r="E76" t="str">
            <v>ACTIVO</v>
          </cell>
          <cell r="F76" t="str">
            <v>Masculino</v>
          </cell>
          <cell r="G76">
            <v>30002</v>
          </cell>
        </row>
        <row r="77">
          <cell r="C77">
            <v>80192480</v>
          </cell>
          <cell r="D77" t="str">
            <v>RICARDO FRANCISCO ORTIZ PANTOJA</v>
          </cell>
          <cell r="E77" t="str">
            <v>ACTIVO</v>
          </cell>
          <cell r="F77" t="str">
            <v>Masculino</v>
          </cell>
          <cell r="G77">
            <v>31057</v>
          </cell>
        </row>
        <row r="78">
          <cell r="C78">
            <v>80201865</v>
          </cell>
          <cell r="D78" t="str">
            <v>DANIEL ANDRES ORDOÑEZ MATIZ</v>
          </cell>
          <cell r="E78" t="str">
            <v>ACTIVO</v>
          </cell>
          <cell r="F78" t="str">
            <v>Masculino</v>
          </cell>
          <cell r="G78">
            <v>30047</v>
          </cell>
        </row>
        <row r="79">
          <cell r="C79">
            <v>80206836</v>
          </cell>
          <cell r="D79" t="str">
            <v>JUAN GUILLERMO CAMPOS GARCIA</v>
          </cell>
          <cell r="E79" t="str">
            <v>ACTIVO</v>
          </cell>
          <cell r="F79" t="str">
            <v>Masculino</v>
          </cell>
          <cell r="G79">
            <v>30127</v>
          </cell>
        </row>
        <row r="80">
          <cell r="C80">
            <v>80229266</v>
          </cell>
          <cell r="D80" t="str">
            <v>YESID ALEJANDRO MARTINEZ NUÑEZ</v>
          </cell>
          <cell r="E80" t="str">
            <v>ACTIVO</v>
          </cell>
          <cell r="F80" t="str">
            <v>Masculino</v>
          </cell>
          <cell r="G80">
            <v>29355</v>
          </cell>
        </row>
        <row r="81">
          <cell r="C81">
            <v>80245871</v>
          </cell>
          <cell r="D81" t="str">
            <v>MAURICIO CAJICA MARTINEZ</v>
          </cell>
          <cell r="E81" t="str">
            <v>ACTIVO</v>
          </cell>
          <cell r="F81" t="str">
            <v>Masculino</v>
          </cell>
          <cell r="G81">
            <v>30426</v>
          </cell>
        </row>
        <row r="82">
          <cell r="C82">
            <v>80505268</v>
          </cell>
          <cell r="D82" t="str">
            <v>ANDRES ENRIQUE ROZO RAMIREZ</v>
          </cell>
          <cell r="E82" t="str">
            <v>ACTIVO</v>
          </cell>
          <cell r="F82" t="str">
            <v>Masculino</v>
          </cell>
          <cell r="G82">
            <v>27106</v>
          </cell>
        </row>
        <row r="83">
          <cell r="C83">
            <v>80538782</v>
          </cell>
          <cell r="D83" t="str">
            <v>CARLOS ANDRES CAMACHO LOPEZ</v>
          </cell>
          <cell r="E83" t="str">
            <v>ACTIVO</v>
          </cell>
          <cell r="F83" t="str">
            <v>Masculino</v>
          </cell>
          <cell r="G83">
            <v>31045</v>
          </cell>
        </row>
        <row r="84">
          <cell r="C84">
            <v>80757138</v>
          </cell>
          <cell r="D84" t="str">
            <v>DIEGO ANDRES CORTES ROJAS</v>
          </cell>
          <cell r="E84" t="str">
            <v>ACTIVO</v>
          </cell>
          <cell r="F84" t="str">
            <v>Masculino</v>
          </cell>
          <cell r="G84">
            <v>30429</v>
          </cell>
        </row>
        <row r="85">
          <cell r="C85">
            <v>80850865</v>
          </cell>
          <cell r="D85" t="str">
            <v>YEFFER FELIPE VELOZA VARGAS</v>
          </cell>
          <cell r="E85" t="str">
            <v>ACTIVO</v>
          </cell>
          <cell r="F85" t="str">
            <v>Masculino</v>
          </cell>
          <cell r="G85">
            <v>30958</v>
          </cell>
        </row>
        <row r="86">
          <cell r="C86">
            <v>80851035</v>
          </cell>
          <cell r="D86" t="str">
            <v>ANDRES FRANCISCO POSADA MARTINEZ</v>
          </cell>
          <cell r="E86" t="str">
            <v>ACTIVO</v>
          </cell>
          <cell r="F86" t="str">
            <v>Masculino</v>
          </cell>
          <cell r="G86">
            <v>30957</v>
          </cell>
        </row>
        <row r="87">
          <cell r="C87">
            <v>88175261</v>
          </cell>
          <cell r="D87" t="str">
            <v>LUIS FRANCISCO VEGA GALVIS</v>
          </cell>
          <cell r="E87" t="str">
            <v>ACTIVO</v>
          </cell>
          <cell r="F87" t="str">
            <v>Masculino</v>
          </cell>
          <cell r="G87">
            <v>26678</v>
          </cell>
        </row>
        <row r="88">
          <cell r="C88">
            <v>88232579</v>
          </cell>
          <cell r="D88" t="str">
            <v>MARTIN RONNEY CORDOBA VELOZA</v>
          </cell>
          <cell r="E88" t="str">
            <v>ACTIVO</v>
          </cell>
          <cell r="F88" t="str">
            <v>Masculino</v>
          </cell>
          <cell r="G88">
            <v>28703</v>
          </cell>
        </row>
        <row r="89">
          <cell r="C89">
            <v>88257264</v>
          </cell>
          <cell r="D89" t="str">
            <v>RICARDO ANDRES RIVERA LABRADOR</v>
          </cell>
          <cell r="E89" t="str">
            <v>ACTIVO</v>
          </cell>
          <cell r="F89" t="str">
            <v>Masculino</v>
          </cell>
          <cell r="G89">
            <v>30023</v>
          </cell>
        </row>
        <row r="90">
          <cell r="C90">
            <v>93382988</v>
          </cell>
          <cell r="D90" t="str">
            <v>LUIS CARLOS LOZANO HERNANDEZ</v>
          </cell>
          <cell r="E90" t="str">
            <v>ACTIVO</v>
          </cell>
          <cell r="F90" t="str">
            <v>Masculino</v>
          </cell>
          <cell r="G90">
            <v>26048</v>
          </cell>
        </row>
        <row r="91">
          <cell r="C91">
            <v>1000005061</v>
          </cell>
          <cell r="D91" t="str">
            <v>GISELE OVALLE AREVALO</v>
          </cell>
          <cell r="E91" t="str">
            <v>ACTIVO</v>
          </cell>
          <cell r="F91" t="str">
            <v>Femenino</v>
          </cell>
          <cell r="G91">
            <v>36791</v>
          </cell>
        </row>
        <row r="92">
          <cell r="C92">
            <v>1000467408</v>
          </cell>
          <cell r="D92" t="str">
            <v>DIEGO ALBERTO LEGUIZAMO ZAMORA</v>
          </cell>
          <cell r="E92" t="str">
            <v>ACTIVO</v>
          </cell>
          <cell r="F92" t="str">
            <v>Masculino</v>
          </cell>
          <cell r="G92">
            <v>36740</v>
          </cell>
        </row>
        <row r="93">
          <cell r="C93">
            <v>1001066588</v>
          </cell>
          <cell r="D93" t="str">
            <v>KAROL CRISTINA PÉREZ RODRÍGUEZ</v>
          </cell>
          <cell r="E93" t="str">
            <v>ACTIVO</v>
          </cell>
          <cell r="F93" t="str">
            <v>Femenino</v>
          </cell>
          <cell r="G93">
            <v>37683</v>
          </cell>
        </row>
        <row r="94">
          <cell r="C94">
            <v>1007648331</v>
          </cell>
          <cell r="D94" t="str">
            <v>JUANA VALENTINA BELTRAN GUZMAN</v>
          </cell>
          <cell r="E94" t="str">
            <v>ACTIVO</v>
          </cell>
          <cell r="F94" t="str">
            <v>Femenino</v>
          </cell>
          <cell r="G94">
            <v>36986</v>
          </cell>
        </row>
        <row r="95">
          <cell r="C95">
            <v>1010226526</v>
          </cell>
          <cell r="D95" t="str">
            <v>NESTOR RICARDO GARAVITO PERDOMO</v>
          </cell>
          <cell r="E95" t="str">
            <v>ACTIVO</v>
          </cell>
          <cell r="F95" t="str">
            <v>Masculino</v>
          </cell>
          <cell r="G95">
            <v>35089</v>
          </cell>
        </row>
        <row r="96">
          <cell r="C96">
            <v>1013592581</v>
          </cell>
          <cell r="D96" t="str">
            <v>LUIS ALFREDO BENITEZ LOZANO</v>
          </cell>
          <cell r="E96" t="str">
            <v>ACTIVO</v>
          </cell>
          <cell r="F96" t="str">
            <v>Masculino</v>
          </cell>
          <cell r="G96">
            <v>32120</v>
          </cell>
        </row>
        <row r="97">
          <cell r="C97">
            <v>1014185021</v>
          </cell>
          <cell r="D97" t="str">
            <v>ANA PILAR CHIA MALAVER</v>
          </cell>
          <cell r="E97" t="str">
            <v>ACTIVO</v>
          </cell>
          <cell r="F97" t="str">
            <v>Femenino</v>
          </cell>
          <cell r="G97">
            <v>31923</v>
          </cell>
        </row>
        <row r="98">
          <cell r="C98">
            <v>1014250735</v>
          </cell>
          <cell r="D98" t="str">
            <v>OSCAR LEONARDO ORTIZ OCHOA</v>
          </cell>
          <cell r="E98" t="str">
            <v>ACTIVO</v>
          </cell>
          <cell r="F98" t="str">
            <v>Masculino</v>
          </cell>
          <cell r="G98">
            <v>34323</v>
          </cell>
        </row>
        <row r="99">
          <cell r="C99">
            <v>1015452710</v>
          </cell>
          <cell r="D99" t="str">
            <v>EVELYN CASTAÑEDA PERDOMO</v>
          </cell>
          <cell r="E99" t="str">
            <v>ACTIVO</v>
          </cell>
          <cell r="F99" t="str">
            <v>Femenino</v>
          </cell>
          <cell r="G99">
            <v>34781</v>
          </cell>
        </row>
        <row r="100">
          <cell r="C100">
            <v>1015458759</v>
          </cell>
          <cell r="D100" t="str">
            <v>KELIN ANGÉLICA GÜIZA TORRES</v>
          </cell>
          <cell r="E100" t="str">
            <v>ACTIVO</v>
          </cell>
          <cell r="F100" t="str">
            <v>Femenino</v>
          </cell>
          <cell r="G100">
            <v>35046</v>
          </cell>
        </row>
        <row r="101">
          <cell r="C101">
            <v>1016019641</v>
          </cell>
          <cell r="D101" t="str">
            <v>VLADIMIR ALONSO BARAHONA PALACIOS</v>
          </cell>
          <cell r="E101" t="str">
            <v>ACTIVO</v>
          </cell>
          <cell r="F101" t="str">
            <v>Masculino</v>
          </cell>
          <cell r="G101">
            <v>32724</v>
          </cell>
        </row>
        <row r="102">
          <cell r="C102">
            <v>1016061736</v>
          </cell>
          <cell r="D102" t="str">
            <v>ANGIE CAROLINA MELO MERCHAN</v>
          </cell>
          <cell r="E102" t="str">
            <v>ACTIVO</v>
          </cell>
          <cell r="F102" t="str">
            <v>Femenino</v>
          </cell>
          <cell r="G102">
            <v>34308</v>
          </cell>
        </row>
        <row r="103">
          <cell r="C103">
            <v>1016088066</v>
          </cell>
          <cell r="D103" t="str">
            <v>MARIA KATERIN FEO VANEGAS</v>
          </cell>
          <cell r="E103" t="str">
            <v>ACTIVO</v>
          </cell>
          <cell r="F103" t="str">
            <v>Femenino</v>
          </cell>
          <cell r="G103">
            <v>35285</v>
          </cell>
        </row>
        <row r="104">
          <cell r="C104">
            <v>1018430921</v>
          </cell>
          <cell r="D104" t="str">
            <v>ADRIANA MERCEDES AMADOR DE VIVERO</v>
          </cell>
          <cell r="E104" t="str">
            <v>ACTIVO</v>
          </cell>
          <cell r="F104" t="str">
            <v>Femenino</v>
          </cell>
          <cell r="G104">
            <v>32835</v>
          </cell>
        </row>
        <row r="105">
          <cell r="C105">
            <v>1018444123</v>
          </cell>
          <cell r="D105" t="str">
            <v>ANGGIE LORENA MARTINEZ HORMAZA</v>
          </cell>
          <cell r="E105" t="str">
            <v>ACTIVO</v>
          </cell>
          <cell r="F105" t="str">
            <v>Femenino</v>
          </cell>
          <cell r="G105">
            <v>33229</v>
          </cell>
        </row>
        <row r="106">
          <cell r="C106">
            <v>1019013709</v>
          </cell>
          <cell r="D106" t="str">
            <v>JESSICA TATIANA PERDOMO ORTIZ</v>
          </cell>
          <cell r="E106" t="str">
            <v>ACTIVO</v>
          </cell>
          <cell r="F106" t="str">
            <v>Femenino</v>
          </cell>
          <cell r="G106">
            <v>31868</v>
          </cell>
        </row>
        <row r="107">
          <cell r="C107">
            <v>1019065265</v>
          </cell>
          <cell r="D107" t="str">
            <v>ANDRES AUGUSTO ROBAYO CASTRO</v>
          </cell>
          <cell r="E107" t="str">
            <v>ACTIVO</v>
          </cell>
          <cell r="F107" t="str">
            <v>Masculino</v>
          </cell>
          <cell r="G107">
            <v>33436</v>
          </cell>
        </row>
        <row r="108">
          <cell r="C108">
            <v>1019102485</v>
          </cell>
          <cell r="D108" t="str">
            <v>JUAN PABLO ESPINOSA MELENDEZ</v>
          </cell>
          <cell r="E108" t="str">
            <v>ACTIVO</v>
          </cell>
          <cell r="F108" t="str">
            <v>Masculino</v>
          </cell>
          <cell r="G108">
            <v>34684</v>
          </cell>
        </row>
        <row r="109">
          <cell r="C109">
            <v>1019115538</v>
          </cell>
          <cell r="D109" t="str">
            <v>BELKY YOLIVE ALFONSO CASTAÑEDA</v>
          </cell>
          <cell r="E109" t="str">
            <v>ACTIVO</v>
          </cell>
          <cell r="F109" t="str">
            <v>Femenino</v>
          </cell>
          <cell r="G109">
            <v>35047</v>
          </cell>
        </row>
        <row r="110">
          <cell r="C110">
            <v>1020715688</v>
          </cell>
          <cell r="D110" t="str">
            <v>MARIA MONICA RANGEL COBOS</v>
          </cell>
          <cell r="E110" t="str">
            <v>ACTIVO</v>
          </cell>
          <cell r="F110" t="str">
            <v>Femenino</v>
          </cell>
          <cell r="G110">
            <v>31574</v>
          </cell>
        </row>
        <row r="111">
          <cell r="C111">
            <v>1022332059</v>
          </cell>
          <cell r="D111" t="str">
            <v>SILVIA LORENA SANCHEZ ALEMAN</v>
          </cell>
          <cell r="E111" t="str">
            <v>ACTIVO</v>
          </cell>
          <cell r="F111" t="str">
            <v>Femenino</v>
          </cell>
          <cell r="G111">
            <v>31871</v>
          </cell>
        </row>
        <row r="112">
          <cell r="C112">
            <v>1022422274</v>
          </cell>
          <cell r="D112" t="str">
            <v>ANDREA CAROLINA CASTANEDA PEREZ</v>
          </cell>
          <cell r="E112" t="str">
            <v>ACTIVO</v>
          </cell>
          <cell r="F112" t="str">
            <v>Femenino</v>
          </cell>
          <cell r="G112">
            <v>35408</v>
          </cell>
        </row>
        <row r="113">
          <cell r="C113">
            <v>1023954839</v>
          </cell>
          <cell r="D113" t="str">
            <v>FREDERICK MOLINA HUERTAS</v>
          </cell>
          <cell r="E113" t="str">
            <v>ACTIVO</v>
          </cell>
          <cell r="F113" t="str">
            <v>Masculino</v>
          </cell>
          <cell r="G113">
            <v>35351</v>
          </cell>
        </row>
        <row r="114">
          <cell r="C114">
            <v>1023961928</v>
          </cell>
          <cell r="D114" t="str">
            <v>WILSON HERNAN CASTELLANOS RIOS</v>
          </cell>
          <cell r="E114" t="str">
            <v>ACTIVO</v>
          </cell>
          <cell r="F114" t="str">
            <v>Masculino</v>
          </cell>
          <cell r="G114">
            <v>35631</v>
          </cell>
        </row>
        <row r="115">
          <cell r="C115">
            <v>1026268222</v>
          </cell>
          <cell r="D115" t="str">
            <v>HERNAN FELIPE RIVERA PORTELA</v>
          </cell>
          <cell r="E115" t="str">
            <v>ACTIVO</v>
          </cell>
          <cell r="F115" t="str">
            <v>Masculino</v>
          </cell>
          <cell r="G115">
            <v>32973</v>
          </cell>
        </row>
        <row r="116">
          <cell r="C116">
            <v>1026293707</v>
          </cell>
          <cell r="D116" t="str">
            <v>KEVIN STEVEN BOHORQUEZ GUEVARA</v>
          </cell>
          <cell r="E116" t="str">
            <v>ACTIVO</v>
          </cell>
          <cell r="F116" t="str">
            <v>Masculino</v>
          </cell>
          <cell r="G116">
            <v>35077</v>
          </cell>
        </row>
        <row r="117">
          <cell r="C117">
            <v>1026297284</v>
          </cell>
          <cell r="D117" t="str">
            <v>ANDREI ROMERO RODRIGUEZ</v>
          </cell>
          <cell r="E117" t="str">
            <v>ACTIVO</v>
          </cell>
          <cell r="F117" t="str">
            <v>Masculino</v>
          </cell>
          <cell r="G117">
            <v>35730</v>
          </cell>
        </row>
        <row r="118">
          <cell r="C118">
            <v>1030611984</v>
          </cell>
          <cell r="D118" t="str">
            <v>KAREN JESSELL HERNANDEZ JIMENEZ</v>
          </cell>
          <cell r="E118" t="str">
            <v>ACTIVO</v>
          </cell>
          <cell r="F118" t="str">
            <v>Femenino</v>
          </cell>
          <cell r="G118">
            <v>33804</v>
          </cell>
        </row>
        <row r="119">
          <cell r="C119">
            <v>1032403590</v>
          </cell>
          <cell r="D119" t="str">
            <v>JULIANA MARCELA AYALA ARENAS</v>
          </cell>
          <cell r="E119" t="str">
            <v>ACTIVO</v>
          </cell>
          <cell r="F119" t="str">
            <v>Femenino</v>
          </cell>
          <cell r="G119">
            <v>32153</v>
          </cell>
        </row>
        <row r="120">
          <cell r="C120">
            <v>1032412995</v>
          </cell>
          <cell r="D120" t="str">
            <v>JULIAN CAMILO HERNANDEZ GONZALEZ</v>
          </cell>
          <cell r="E120" t="str">
            <v>ACTIVO</v>
          </cell>
          <cell r="F120" t="str">
            <v>Masculino</v>
          </cell>
          <cell r="G120">
            <v>32300</v>
          </cell>
        </row>
        <row r="121">
          <cell r="C121">
            <v>1032447196</v>
          </cell>
          <cell r="D121" t="str">
            <v>ANA MARIA YARURO JAIME</v>
          </cell>
          <cell r="E121" t="str">
            <v>ACTIVO</v>
          </cell>
          <cell r="F121" t="str">
            <v>Femenino</v>
          </cell>
          <cell r="G121">
            <v>33547</v>
          </cell>
        </row>
        <row r="122">
          <cell r="C122">
            <v>1032488400</v>
          </cell>
          <cell r="D122" t="str">
            <v>ALEX SEBASTIAN GARCIA GONZALEZ</v>
          </cell>
          <cell r="E122" t="str">
            <v>ACTIVO</v>
          </cell>
          <cell r="F122" t="str">
            <v>Masculino</v>
          </cell>
          <cell r="G122">
            <v>35439</v>
          </cell>
        </row>
        <row r="123">
          <cell r="C123">
            <v>1033738253</v>
          </cell>
          <cell r="D123" t="str">
            <v>ERIKA MORALES MENDEZ</v>
          </cell>
          <cell r="E123" t="str">
            <v>ACTIVO</v>
          </cell>
          <cell r="F123" t="str">
            <v>Femenino</v>
          </cell>
          <cell r="G123">
            <v>33508</v>
          </cell>
        </row>
        <row r="124">
          <cell r="C124">
            <v>1053787124</v>
          </cell>
          <cell r="D124" t="str">
            <v>NICOLAS AGUILAR GONZALEZ</v>
          </cell>
          <cell r="E124" t="str">
            <v>ACTIVO</v>
          </cell>
          <cell r="F124" t="str">
            <v>Masculino</v>
          </cell>
          <cell r="G124">
            <v>32245</v>
          </cell>
        </row>
        <row r="125">
          <cell r="C125">
            <v>1053806029</v>
          </cell>
          <cell r="D125" t="str">
            <v>JENY ALEJANDRA CASTRILLON ARBOLEDA</v>
          </cell>
          <cell r="E125" t="str">
            <v>ACTIVO</v>
          </cell>
          <cell r="F125" t="str">
            <v>Femenino</v>
          </cell>
          <cell r="G125">
            <v>33178</v>
          </cell>
        </row>
        <row r="126">
          <cell r="C126">
            <v>1053807734</v>
          </cell>
          <cell r="D126" t="str">
            <v>LAURA ANDREA USECHE GALVEZ</v>
          </cell>
          <cell r="E126" t="str">
            <v>ACTIVO</v>
          </cell>
          <cell r="F126" t="str">
            <v>Femenino</v>
          </cell>
          <cell r="G126">
            <v>33230</v>
          </cell>
        </row>
        <row r="127">
          <cell r="C127">
            <v>1068927789</v>
          </cell>
          <cell r="D127" t="str">
            <v>SINDY JULIETH BELTRAN PRIETO</v>
          </cell>
          <cell r="E127" t="str">
            <v>ACTIVO</v>
          </cell>
          <cell r="F127" t="str">
            <v>Femenino</v>
          </cell>
          <cell r="G127">
            <v>33140</v>
          </cell>
        </row>
        <row r="128">
          <cell r="C128">
            <v>1068974533</v>
          </cell>
          <cell r="D128" t="str">
            <v>YISETH ADRIANA PARDO HERRERA</v>
          </cell>
          <cell r="E128" t="str">
            <v>ACTIVO</v>
          </cell>
          <cell r="F128" t="str">
            <v>Femenino</v>
          </cell>
          <cell r="G128">
            <v>33361</v>
          </cell>
        </row>
        <row r="129">
          <cell r="C129">
            <v>1069175415</v>
          </cell>
          <cell r="D129" t="str">
            <v>LINDA NATHALIA ORTIZ FIERRO</v>
          </cell>
          <cell r="E129" t="str">
            <v>ACTIVO</v>
          </cell>
          <cell r="F129" t="str">
            <v>Femenino</v>
          </cell>
          <cell r="G129">
            <v>32749</v>
          </cell>
        </row>
        <row r="130">
          <cell r="C130">
            <v>1073157818</v>
          </cell>
          <cell r="D130" t="str">
            <v>LUIS ALONSO ANGARITA RUIZ</v>
          </cell>
          <cell r="E130" t="str">
            <v>ACTIVO</v>
          </cell>
          <cell r="F130" t="str">
            <v>Masculino</v>
          </cell>
          <cell r="G130">
            <v>32816</v>
          </cell>
        </row>
        <row r="131">
          <cell r="C131">
            <v>1073511506</v>
          </cell>
          <cell r="D131" t="str">
            <v>MARIA ALEJANDRA DELVASTO RUBIANO</v>
          </cell>
          <cell r="E131" t="str">
            <v>ACTIVO</v>
          </cell>
          <cell r="F131" t="str">
            <v>Femenino</v>
          </cell>
          <cell r="G131">
            <v>33887</v>
          </cell>
        </row>
        <row r="132">
          <cell r="C132">
            <v>1075214751</v>
          </cell>
          <cell r="D132" t="str">
            <v>CARLOS FABIAN MILLAN SALAZAR</v>
          </cell>
          <cell r="E132" t="str">
            <v>ACTIVO</v>
          </cell>
          <cell r="F132" t="str">
            <v>Masculino</v>
          </cell>
          <cell r="G132">
            <v>31659</v>
          </cell>
        </row>
        <row r="133">
          <cell r="C133">
            <v>1075226091</v>
          </cell>
          <cell r="D133" t="str">
            <v>HISNARDO TOLEDO SUAREZ</v>
          </cell>
          <cell r="E133" t="str">
            <v>ACTIVO</v>
          </cell>
          <cell r="F133" t="str">
            <v>Masculino</v>
          </cell>
          <cell r="G133">
            <v>32132</v>
          </cell>
        </row>
        <row r="134">
          <cell r="C134">
            <v>1075274654</v>
          </cell>
          <cell r="D134" t="str">
            <v>LAURA PATRICIA DIAZ TOVAR</v>
          </cell>
          <cell r="E134" t="str">
            <v>ACTIVO</v>
          </cell>
          <cell r="F134" t="str">
            <v>Femenino</v>
          </cell>
          <cell r="G134">
            <v>34251</v>
          </cell>
        </row>
        <row r="135">
          <cell r="C135">
            <v>1075287958</v>
          </cell>
          <cell r="D135" t="str">
            <v>DEIVER FABIAN SUAREZ BURGOS</v>
          </cell>
          <cell r="E135" t="str">
            <v>ACTIVO</v>
          </cell>
          <cell r="F135" t="str">
            <v>Masculino</v>
          </cell>
          <cell r="G135">
            <v>34818</v>
          </cell>
        </row>
        <row r="136">
          <cell r="C136">
            <v>1077869181</v>
          </cell>
          <cell r="D136" t="str">
            <v>SERGIO DANIEL CARBALLO LEON</v>
          </cell>
          <cell r="E136" t="str">
            <v>ACTIVO</v>
          </cell>
          <cell r="F136" t="str">
            <v>Masculino</v>
          </cell>
          <cell r="G136">
            <v>34663</v>
          </cell>
        </row>
        <row r="137">
          <cell r="C137">
            <v>1079509317</v>
          </cell>
          <cell r="D137" t="str">
            <v>JESUS DANIEL PARDO SERRATO</v>
          </cell>
          <cell r="E137" t="str">
            <v>ACTIVO</v>
          </cell>
          <cell r="F137" t="str">
            <v>Masculino</v>
          </cell>
          <cell r="G137">
            <v>34806</v>
          </cell>
        </row>
        <row r="138">
          <cell r="C138">
            <v>1082776261</v>
          </cell>
          <cell r="D138" t="str">
            <v>MARTHA PATRICIA BOLAÑOS SALAZAR</v>
          </cell>
          <cell r="E138" t="str">
            <v>ACTIVO</v>
          </cell>
          <cell r="F138" t="str">
            <v>Femenino</v>
          </cell>
          <cell r="G138">
            <v>33389</v>
          </cell>
        </row>
        <row r="139">
          <cell r="C139">
            <v>1091664818</v>
          </cell>
          <cell r="D139" t="str">
            <v>LINDA MICHELLY CAMILA DEL MAR QUINTERO QUINTERO</v>
          </cell>
          <cell r="E139" t="str">
            <v>ACTIVO</v>
          </cell>
          <cell r="F139" t="str">
            <v>Femenino</v>
          </cell>
          <cell r="G139">
            <v>33176</v>
          </cell>
        </row>
        <row r="140">
          <cell r="C140">
            <v>1096197838</v>
          </cell>
          <cell r="D140" t="str">
            <v>CRISTIAN MAURICIO RAMIREZ ARIAS</v>
          </cell>
          <cell r="E140" t="str">
            <v>ACTIVO</v>
          </cell>
          <cell r="F140" t="str">
            <v>Masculino</v>
          </cell>
          <cell r="G140">
            <v>32527</v>
          </cell>
        </row>
        <row r="141">
          <cell r="C141">
            <v>1107085677</v>
          </cell>
          <cell r="D141" t="str">
            <v>JUAN DANIEL BUSTAMANTE AMAYA</v>
          </cell>
          <cell r="E141" t="str">
            <v>ACTIVO</v>
          </cell>
          <cell r="F141" t="str">
            <v>Masculino</v>
          </cell>
          <cell r="G141">
            <v>34635</v>
          </cell>
        </row>
        <row r="142">
          <cell r="C142">
            <v>1109413386</v>
          </cell>
          <cell r="D142" t="str">
            <v>TATIANA VARGAS MOSQUERA</v>
          </cell>
          <cell r="E142" t="str">
            <v>ACTIVO</v>
          </cell>
          <cell r="F142" t="str">
            <v>Femenino</v>
          </cell>
          <cell r="G142">
            <v>32287</v>
          </cell>
        </row>
        <row r="143">
          <cell r="C143">
            <v>1110553675</v>
          </cell>
          <cell r="D143" t="str">
            <v>JEFFERSON ANTONIO CARRASQUILLA MARIN</v>
          </cell>
          <cell r="E143" t="str">
            <v>ACTIVO</v>
          </cell>
          <cell r="F143" t="str">
            <v>Masculino</v>
          </cell>
          <cell r="G143">
            <v>34667</v>
          </cell>
        </row>
        <row r="144">
          <cell r="C144">
            <v>1112482969</v>
          </cell>
          <cell r="D144" t="str">
            <v>LUIS GUILLERMO ESTRADA PEPICANO</v>
          </cell>
          <cell r="E144" t="str">
            <v>ACTIVO</v>
          </cell>
          <cell r="F144" t="str">
            <v>Masculino</v>
          </cell>
          <cell r="G144">
            <v>34632</v>
          </cell>
        </row>
        <row r="145">
          <cell r="C145">
            <v>1118831307</v>
          </cell>
          <cell r="D145" t="str">
            <v>MARGARITA MARIA BRITO VIDAL</v>
          </cell>
          <cell r="E145" t="str">
            <v>ACTIVO</v>
          </cell>
          <cell r="F145" t="str">
            <v>Femenino</v>
          </cell>
          <cell r="G145">
            <v>33008</v>
          </cell>
        </row>
        <row r="146">
          <cell r="C146">
            <v>1121872125</v>
          </cell>
          <cell r="D146" t="str">
            <v>FABIAN ESTEBAN RODRIGUEZ RIOS</v>
          </cell>
          <cell r="E146" t="str">
            <v>ACTIVO</v>
          </cell>
          <cell r="F146" t="str">
            <v>Masculino</v>
          </cell>
          <cell r="G146">
            <v>33240</v>
          </cell>
        </row>
        <row r="147">
          <cell r="C147">
            <v>1129578021</v>
          </cell>
          <cell r="D147" t="str">
            <v>JENNIFER PAMELA MOLINARES MALDONADO</v>
          </cell>
          <cell r="E147" t="str">
            <v>ACTIVO</v>
          </cell>
          <cell r="F147" t="str">
            <v>Femenino</v>
          </cell>
          <cell r="G147">
            <v>31955</v>
          </cell>
        </row>
        <row r="148">
          <cell r="C148">
            <v>1130592766</v>
          </cell>
          <cell r="D148" t="str">
            <v>DANIEL SANTIAGO ESPINOSA ROMERO</v>
          </cell>
          <cell r="E148" t="str">
            <v>ACTIVO</v>
          </cell>
          <cell r="F148" t="str">
            <v>Masculino</v>
          </cell>
          <cell r="G148">
            <v>31799</v>
          </cell>
        </row>
        <row r="149">
          <cell r="C149">
            <v>1136884974</v>
          </cell>
          <cell r="D149" t="str">
            <v>ERIKA CRISTINA RODRIGUEZ GOMEZ</v>
          </cell>
          <cell r="E149" t="str">
            <v>ACTIVO</v>
          </cell>
          <cell r="F149" t="str">
            <v>Femenino</v>
          </cell>
          <cell r="G149">
            <v>33983</v>
          </cell>
        </row>
        <row r="150">
          <cell r="C150">
            <v>1143836513</v>
          </cell>
          <cell r="D150" t="str">
            <v>JAIRO EDUARDO GOMEZ CHAMORRO</v>
          </cell>
          <cell r="E150" t="str">
            <v>ACTIVO</v>
          </cell>
          <cell r="F150" t="str">
            <v>Masculino</v>
          </cell>
          <cell r="G150">
            <v>33320</v>
          </cell>
        </row>
        <row r="151">
          <cell r="C151">
            <v>1144045061</v>
          </cell>
          <cell r="D151" t="str">
            <v>JULIANA ANDREA RAMIREZ PRADO</v>
          </cell>
          <cell r="E151" t="str">
            <v>ACTIVO</v>
          </cell>
          <cell r="F151" t="str">
            <v>Femenino</v>
          </cell>
          <cell r="G151">
            <v>33414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ontabilidad"/>
      <sheetName val="Nacim"/>
    </sheetNames>
    <sheetDataSet>
      <sheetData sheetId="0"/>
      <sheetData sheetId="1">
        <row r="3">
          <cell r="C3" t="str">
            <v>CEDULA</v>
          </cell>
          <cell r="D3" t="str">
            <v>NOMBRES</v>
          </cell>
          <cell r="E3" t="str">
            <v>ESTADO</v>
          </cell>
          <cell r="F3" t="str">
            <v>GENERO</v>
          </cell>
          <cell r="G3" t="str">
            <v>FECHA NACIM</v>
          </cell>
        </row>
        <row r="4">
          <cell r="C4">
            <v>40420855</v>
          </cell>
          <cell r="D4" t="str">
            <v>YANIRA RONDON MONTES</v>
          </cell>
          <cell r="E4" t="str">
            <v>ACTIVO</v>
          </cell>
          <cell r="F4" t="str">
            <v>Femenino</v>
          </cell>
          <cell r="G4">
            <v>27394</v>
          </cell>
        </row>
        <row r="5">
          <cell r="C5">
            <v>52437492</v>
          </cell>
          <cell r="D5" t="str">
            <v>LUZ STELLA BELTRAN LAMMOGLIA</v>
          </cell>
          <cell r="E5" t="str">
            <v>ACTIVO</v>
          </cell>
          <cell r="F5" t="str">
            <v>Femenino</v>
          </cell>
          <cell r="G5">
            <v>28427</v>
          </cell>
        </row>
        <row r="6">
          <cell r="C6">
            <v>53013790</v>
          </cell>
          <cell r="D6" t="str">
            <v>RUBY ESPERANZA GUTIERREZ PORTELA</v>
          </cell>
          <cell r="E6" t="str">
            <v>ACTIVO</v>
          </cell>
          <cell r="F6" t="str">
            <v>Femenino</v>
          </cell>
          <cell r="G6">
            <v>30895</v>
          </cell>
        </row>
        <row r="7">
          <cell r="C7">
            <v>75072130</v>
          </cell>
          <cell r="D7" t="str">
            <v>JUAN MAURICIO LEON OSPINA</v>
          </cell>
          <cell r="E7" t="str">
            <v>ACTIVO</v>
          </cell>
          <cell r="F7" t="str">
            <v>Masculino</v>
          </cell>
          <cell r="G7">
            <v>26948.587187500001</v>
          </cell>
        </row>
        <row r="8">
          <cell r="C8">
            <v>79847575</v>
          </cell>
          <cell r="D8" t="str">
            <v>JAIR ANTONIO CHAVARRIA FORERO</v>
          </cell>
          <cell r="E8" t="str">
            <v>ACTIVO</v>
          </cell>
          <cell r="F8" t="str">
            <v>Masculino</v>
          </cell>
          <cell r="G8">
            <v>27464</v>
          </cell>
        </row>
        <row r="9">
          <cell r="C9">
            <v>79925900</v>
          </cell>
          <cell r="D9" t="str">
            <v>HAROLD ADOLFO MENDOZA AVENDANO</v>
          </cell>
          <cell r="E9" t="str">
            <v>ACTIVO</v>
          </cell>
          <cell r="F9" t="str">
            <v>Masculino</v>
          </cell>
          <cell r="G9">
            <v>30009</v>
          </cell>
        </row>
        <row r="10">
          <cell r="C10">
            <v>80073258</v>
          </cell>
          <cell r="D10" t="str">
            <v>FABIAN LEONARDO BARRERA RODRIGUEZ</v>
          </cell>
          <cell r="E10" t="str">
            <v>ACTIVO</v>
          </cell>
          <cell r="F10" t="str">
            <v>Masculino</v>
          </cell>
          <cell r="G10">
            <v>30840</v>
          </cell>
        </row>
        <row r="11">
          <cell r="C11">
            <v>1030611984</v>
          </cell>
          <cell r="D11" t="str">
            <v>KAREN JESSELL HERNANDEZ JIMENEZ</v>
          </cell>
          <cell r="E11" t="str">
            <v>ACTIVO</v>
          </cell>
          <cell r="F11" t="str">
            <v>Femenino</v>
          </cell>
          <cell r="G11">
            <v>33804</v>
          </cell>
        </row>
        <row r="12">
          <cell r="C12">
            <v>1010226526</v>
          </cell>
          <cell r="D12" t="str">
            <v>NESTOR RICARDO GARAVITO PERDOMO</v>
          </cell>
          <cell r="E12" t="str">
            <v>ACTIVO</v>
          </cell>
          <cell r="F12" t="str">
            <v>Masculino</v>
          </cell>
          <cell r="G12">
            <v>35089</v>
          </cell>
        </row>
        <row r="13">
          <cell r="C13">
            <v>1013592581</v>
          </cell>
          <cell r="D13" t="str">
            <v>LUIS ALFREDO BENITEZ LOZANO</v>
          </cell>
          <cell r="E13" t="str">
            <v>ACTIVO</v>
          </cell>
          <cell r="F13" t="str">
            <v>Masculino</v>
          </cell>
          <cell r="G13">
            <v>32120</v>
          </cell>
        </row>
        <row r="14">
          <cell r="C14">
            <v>1015458759</v>
          </cell>
          <cell r="D14" t="str">
            <v>KELIN ANGÉLICA GÜIZA TORRES</v>
          </cell>
          <cell r="E14" t="str">
            <v>ACTIVO</v>
          </cell>
          <cell r="F14" t="str">
            <v>Femenino</v>
          </cell>
          <cell r="G14">
            <v>35046</v>
          </cell>
        </row>
        <row r="15">
          <cell r="C15">
            <v>1019065265</v>
          </cell>
          <cell r="D15" t="str">
            <v>ANDRES AUGUSTO ROBAYO CASTRO</v>
          </cell>
          <cell r="E15" t="str">
            <v>ACTIVO</v>
          </cell>
          <cell r="F15" t="str">
            <v>Masculino</v>
          </cell>
          <cell r="G15">
            <v>33436</v>
          </cell>
        </row>
        <row r="16">
          <cell r="C16">
            <v>1077869181</v>
          </cell>
          <cell r="D16" t="str">
            <v>SERGIO DANIEL CARBALLO LEON</v>
          </cell>
          <cell r="E16" t="str">
            <v>ACTIVO</v>
          </cell>
          <cell r="F16" t="str">
            <v>Masculino</v>
          </cell>
          <cell r="G16">
            <v>34663</v>
          </cell>
        </row>
        <row r="17">
          <cell r="C17">
            <v>1010226526</v>
          </cell>
          <cell r="D17" t="str">
            <v>NESTOR RICARDO GARAVITO PERDOMO</v>
          </cell>
          <cell r="E17" t="str">
            <v>ACTIVO</v>
          </cell>
          <cell r="F17" t="str">
            <v>Masculino</v>
          </cell>
          <cell r="G17">
            <v>35089</v>
          </cell>
        </row>
        <row r="18">
          <cell r="C18">
            <v>1019065265</v>
          </cell>
          <cell r="D18" t="str">
            <v>ANDRES AUGUSTO ROBAYO CASTRO</v>
          </cell>
          <cell r="E18" t="str">
            <v>ACTIVO</v>
          </cell>
          <cell r="F18" t="str">
            <v>Masculino</v>
          </cell>
          <cell r="G18">
            <v>33436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</xxl21:alternateUrls>
    <sheetNames>
      <sheetName val="Contabilidad"/>
      <sheetName val="Nacim"/>
    </sheetNames>
    <sheetDataSet>
      <sheetData sheetId="0"/>
      <sheetData sheetId="1">
        <row r="3">
          <cell r="C3" t="str">
            <v>CEDULA</v>
          </cell>
          <cell r="D3" t="str">
            <v>NOMBRES</v>
          </cell>
          <cell r="E3" t="str">
            <v>ESTADO</v>
          </cell>
          <cell r="F3" t="str">
            <v>GENERO</v>
          </cell>
          <cell r="G3" t="str">
            <v>FECHA NACIM</v>
          </cell>
        </row>
        <row r="4">
          <cell r="C4">
            <v>17414490</v>
          </cell>
          <cell r="D4" t="str">
            <v>MILTON MARINO GOMEZ ORTIZ</v>
          </cell>
          <cell r="E4" t="str">
            <v>RETIRADO</v>
          </cell>
          <cell r="F4" t="str">
            <v>Masculino</v>
          </cell>
          <cell r="G4">
            <v>24746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2:H29"/>
  <sheetViews>
    <sheetView showGridLines="0" tabSelected="1" topLeftCell="A21" zoomScale="96" zoomScaleNormal="96" workbookViewId="0">
      <selection activeCell="H26" sqref="H26"/>
    </sheetView>
  </sheetViews>
  <sheetFormatPr baseColWidth="10" defaultColWidth="12.42578125" defaultRowHeight="16.5" x14ac:dyDescent="0.25"/>
  <cols>
    <col min="1" max="1" width="8" style="23" customWidth="1"/>
    <col min="2" max="2" width="48.85546875" style="23" customWidth="1"/>
    <col min="3" max="3" width="23.85546875" style="23" customWidth="1"/>
    <col min="4" max="4" width="18.85546875" style="23" customWidth="1"/>
    <col min="5" max="5" width="13.28515625" style="35" customWidth="1"/>
    <col min="6" max="6" width="18.28515625" style="25" customWidth="1"/>
    <col min="7" max="7" width="17" style="25" customWidth="1"/>
    <col min="8" max="8" width="20.85546875" style="25" customWidth="1"/>
    <col min="9" max="16384" width="12.42578125" style="23"/>
  </cols>
  <sheetData>
    <row r="2" spans="2:8" s="64" customFormat="1" ht="45" customHeight="1" x14ac:dyDescent="0.25">
      <c r="B2" s="146" t="s">
        <v>29</v>
      </c>
      <c r="C2" s="146"/>
      <c r="D2" s="146"/>
      <c r="E2" s="146"/>
      <c r="F2" s="146"/>
      <c r="G2" s="146"/>
      <c r="H2" s="146"/>
    </row>
    <row r="3" spans="2:8" s="64" customFormat="1" ht="23.25" x14ac:dyDescent="0.25">
      <c r="B3" s="147" t="s">
        <v>0</v>
      </c>
      <c r="C3" s="147"/>
      <c r="D3" s="147"/>
      <c r="E3" s="147"/>
      <c r="F3" s="147"/>
      <c r="G3" s="147"/>
      <c r="H3" s="147"/>
    </row>
    <row r="4" spans="2:8" s="64" customFormat="1" ht="23.25" x14ac:dyDescent="0.25">
      <c r="B4" s="148" t="s">
        <v>1</v>
      </c>
      <c r="C4" s="148"/>
      <c r="D4" s="148"/>
      <c r="E4" s="148"/>
      <c r="F4" s="148"/>
      <c r="G4" s="148"/>
      <c r="H4" s="148"/>
    </row>
    <row r="5" spans="2:8" ht="17.25" thickBot="1" x14ac:dyDescent="0.3">
      <c r="B5" s="24"/>
      <c r="C5" s="24"/>
      <c r="D5" s="24"/>
      <c r="E5" s="24"/>
      <c r="F5" s="24"/>
      <c r="G5" s="24"/>
      <c r="H5" s="24"/>
    </row>
    <row r="6" spans="2:8" ht="21.6" customHeight="1" thickBot="1" x14ac:dyDescent="0.3">
      <c r="B6" s="149" t="s">
        <v>26</v>
      </c>
      <c r="C6" s="150"/>
      <c r="E6" s="24"/>
    </row>
    <row r="7" spans="2:8" ht="15.75" customHeight="1" x14ac:dyDescent="0.25">
      <c r="B7" s="26" t="s">
        <v>2</v>
      </c>
      <c r="C7" s="27">
        <v>46174</v>
      </c>
      <c r="D7" s="23" t="s">
        <v>28</v>
      </c>
      <c r="E7" s="28"/>
      <c r="H7" s="29"/>
    </row>
    <row r="8" spans="2:8" ht="15.75" customHeight="1" thickBot="1" x14ac:dyDescent="0.3">
      <c r="B8" s="30" t="s">
        <v>3</v>
      </c>
      <c r="C8" s="27">
        <v>46539</v>
      </c>
      <c r="D8" s="23" t="s">
        <v>28</v>
      </c>
      <c r="E8" s="28"/>
      <c r="H8" s="29"/>
    </row>
    <row r="9" spans="2:8" ht="15.75" customHeight="1" thickBot="1" x14ac:dyDescent="0.3">
      <c r="B9" s="31" t="s">
        <v>4</v>
      </c>
      <c r="C9" s="32">
        <f>C8-C7</f>
        <v>365</v>
      </c>
      <c r="E9" s="33"/>
      <c r="H9" s="29"/>
    </row>
    <row r="10" spans="2:8" ht="15.75" customHeight="1" thickBot="1" x14ac:dyDescent="0.3">
      <c r="B10" s="23" t="s">
        <v>5</v>
      </c>
      <c r="C10" s="34" t="s">
        <v>5</v>
      </c>
      <c r="D10" s="23" t="s">
        <v>5</v>
      </c>
      <c r="F10" s="36" t="s">
        <v>5</v>
      </c>
      <c r="H10" s="25" t="s">
        <v>5</v>
      </c>
    </row>
    <row r="11" spans="2:8" ht="22.15" customHeight="1" thickBot="1" x14ac:dyDescent="0.3">
      <c r="B11" s="151" t="s">
        <v>6</v>
      </c>
      <c r="C11" s="152"/>
      <c r="D11" s="153"/>
      <c r="E11" s="37"/>
      <c r="F11" s="154"/>
      <c r="G11" s="154"/>
    </row>
    <row r="12" spans="2:8" ht="27.6" customHeight="1" thickBot="1" x14ac:dyDescent="0.3">
      <c r="B12" s="38" t="s">
        <v>7</v>
      </c>
      <c r="C12" s="1" t="s">
        <v>8</v>
      </c>
      <c r="D12" s="1" t="s">
        <v>9</v>
      </c>
      <c r="E12" s="2"/>
      <c r="F12" s="2"/>
      <c r="G12" s="2"/>
    </row>
    <row r="13" spans="2:8" ht="19.149999999999999" customHeight="1" x14ac:dyDescent="0.25">
      <c r="B13" s="39"/>
      <c r="C13" s="40"/>
      <c r="D13" s="3" t="s">
        <v>34</v>
      </c>
      <c r="E13" s="4"/>
      <c r="F13" s="5"/>
      <c r="G13" s="41"/>
    </row>
    <row r="14" spans="2:8" ht="19.149999999999999" customHeight="1" thickBot="1" x14ac:dyDescent="0.3">
      <c r="B14" s="42"/>
      <c r="C14" s="43"/>
      <c r="D14" s="6"/>
      <c r="E14" s="4"/>
      <c r="F14" s="5"/>
      <c r="G14" s="41"/>
    </row>
    <row r="15" spans="2:8" ht="19.149999999999999" customHeight="1" thickBot="1" x14ac:dyDescent="0.3">
      <c r="B15" s="7" t="s">
        <v>10</v>
      </c>
      <c r="C15" s="8"/>
      <c r="D15" s="44">
        <f>SUM(D13:D14)</f>
        <v>0</v>
      </c>
      <c r="E15" s="9"/>
      <c r="F15" s="10"/>
      <c r="G15" s="10"/>
    </row>
    <row r="16" spans="2:8" ht="25.15" customHeight="1" x14ac:dyDescent="0.25">
      <c r="B16" s="11"/>
      <c r="C16" s="11"/>
      <c r="D16" s="11"/>
      <c r="E16" s="11"/>
      <c r="F16" s="45"/>
      <c r="G16" s="46"/>
    </row>
    <row r="17" spans="1:8" ht="15.75" customHeight="1" x14ac:dyDescent="0.25">
      <c r="B17" s="11"/>
      <c r="C17" s="12"/>
      <c r="D17" s="11"/>
      <c r="E17" s="11"/>
      <c r="F17" s="47"/>
      <c r="G17" s="48">
        <v>0.19</v>
      </c>
      <c r="H17" s="49"/>
    </row>
    <row r="18" spans="1:8" ht="12" customHeight="1" x14ac:dyDescent="0.25">
      <c r="A18" s="50"/>
      <c r="B18" s="50"/>
      <c r="C18" s="50"/>
      <c r="D18" s="50"/>
      <c r="E18" s="51"/>
      <c r="F18" s="52"/>
      <c r="G18" s="52"/>
      <c r="H18" s="52"/>
    </row>
    <row r="19" spans="1:8" ht="29.25" customHeight="1" thickBot="1" x14ac:dyDescent="0.3">
      <c r="B19" s="70"/>
      <c r="C19" s="71"/>
      <c r="D19" s="72"/>
      <c r="E19" s="72"/>
      <c r="F19" s="73"/>
      <c r="G19" s="73"/>
      <c r="H19" s="74"/>
    </row>
    <row r="20" spans="1:8" s="69" customFormat="1" ht="29.45" customHeight="1" thickBot="1" x14ac:dyDescent="0.3">
      <c r="A20" s="65"/>
      <c r="B20" s="66" t="s">
        <v>27</v>
      </c>
      <c r="C20" s="65"/>
      <c r="D20" s="65"/>
      <c r="E20" s="67"/>
      <c r="F20" s="68"/>
      <c r="G20" s="68"/>
      <c r="H20" s="68"/>
    </row>
    <row r="21" spans="1:8" ht="33" customHeight="1" thickBot="1" x14ac:dyDescent="0.3">
      <c r="B21" s="140" t="s">
        <v>42</v>
      </c>
      <c r="C21" s="141"/>
      <c r="D21" s="141"/>
      <c r="E21" s="142"/>
      <c r="F21" s="143" t="s">
        <v>11</v>
      </c>
      <c r="G21" s="144"/>
      <c r="H21" s="145"/>
    </row>
    <row r="22" spans="1:8" ht="31.15" customHeight="1" thickBot="1" x14ac:dyDescent="0.3">
      <c r="B22" s="53" t="s">
        <v>12</v>
      </c>
      <c r="C22" s="54" t="s">
        <v>13</v>
      </c>
      <c r="D22" s="55" t="s">
        <v>14</v>
      </c>
      <c r="E22" s="54" t="s">
        <v>15</v>
      </c>
      <c r="F22" s="56" t="s">
        <v>16</v>
      </c>
      <c r="G22" s="57" t="s">
        <v>17</v>
      </c>
      <c r="H22" s="58" t="s">
        <v>18</v>
      </c>
    </row>
    <row r="23" spans="1:8" ht="30" customHeight="1" thickBot="1" x14ac:dyDescent="0.3">
      <c r="A23" s="50"/>
      <c r="B23" s="75" t="s">
        <v>30</v>
      </c>
      <c r="C23" s="133">
        <f>'Planta VG'!H302</f>
        <v>67990874660</v>
      </c>
      <c r="D23" s="62">
        <f>'TASAS PROMEDIO '!G7</f>
        <v>7.3778600000000001</v>
      </c>
      <c r="E23" s="63" t="s">
        <v>19</v>
      </c>
      <c r="F23" s="134">
        <f>+ROUND((C23*D23/1000),0)</f>
        <v>501627155</v>
      </c>
      <c r="G23" s="60"/>
      <c r="H23" s="135">
        <f>+ROUND((G23+F23),0)</f>
        <v>501627155</v>
      </c>
    </row>
    <row r="24" spans="1:8" ht="30" customHeight="1" thickBot="1" x14ac:dyDescent="0.3">
      <c r="A24" s="50"/>
      <c r="B24" s="75" t="s">
        <v>31</v>
      </c>
      <c r="C24" s="61">
        <v>3472553026</v>
      </c>
      <c r="D24" s="62">
        <f>'TASAS PROMEDIO '!G11</f>
        <v>2.8499999999999996</v>
      </c>
      <c r="E24" s="63" t="s">
        <v>19</v>
      </c>
      <c r="F24" s="59">
        <f t="shared" ref="F24:F25" si="0">+ROUND((C24*D24/1000),0)</f>
        <v>9896776</v>
      </c>
      <c r="G24" s="60"/>
      <c r="H24" s="84">
        <f t="shared" ref="H24" si="1">+ROUND((G24+F24),0)</f>
        <v>9896776</v>
      </c>
    </row>
    <row r="25" spans="1:8" ht="30" customHeight="1" thickBot="1" x14ac:dyDescent="0.3">
      <c r="A25" s="50"/>
      <c r="B25" s="75" t="s">
        <v>32</v>
      </c>
      <c r="C25" s="61">
        <v>225984204</v>
      </c>
      <c r="D25" s="62">
        <f>'TASAS PROMEDIO '!G13</f>
        <v>2.67</v>
      </c>
      <c r="E25" s="63" t="s">
        <v>19</v>
      </c>
      <c r="F25" s="59">
        <f t="shared" si="0"/>
        <v>603378</v>
      </c>
      <c r="G25" s="60"/>
      <c r="H25" s="84">
        <f>+ROUND((G25+F25),0)</f>
        <v>603378</v>
      </c>
    </row>
    <row r="26" spans="1:8" s="69" customFormat="1" ht="32.25" customHeight="1" thickBot="1" x14ac:dyDescent="0.3">
      <c r="A26" s="65"/>
      <c r="B26" s="76" t="s">
        <v>41</v>
      </c>
      <c r="C26" s="77">
        <f>SUM(C23:C25)</f>
        <v>71689411890</v>
      </c>
      <c r="D26" s="138"/>
      <c r="E26" s="139"/>
      <c r="F26" s="78">
        <f>SUM(F23:F25)</f>
        <v>512127309</v>
      </c>
      <c r="G26" s="78">
        <f>G23</f>
        <v>0</v>
      </c>
      <c r="H26" s="136">
        <f>H23+H24+H25</f>
        <v>512127309</v>
      </c>
    </row>
    <row r="29" spans="1:8" ht="18" x14ac:dyDescent="0.25">
      <c r="B29" s="137" t="s">
        <v>43</v>
      </c>
      <c r="C29" s="137"/>
      <c r="D29" s="137"/>
      <c r="E29" s="137"/>
      <c r="F29" s="137"/>
    </row>
  </sheetData>
  <mergeCells count="10">
    <mergeCell ref="B29:F29"/>
    <mergeCell ref="D26:E26"/>
    <mergeCell ref="B21:E21"/>
    <mergeCell ref="F21:H21"/>
    <mergeCell ref="B2:H2"/>
    <mergeCell ref="B3:H3"/>
    <mergeCell ref="B4:H4"/>
    <mergeCell ref="B6:C6"/>
    <mergeCell ref="B11:D11"/>
    <mergeCell ref="F11:G11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B1:H13"/>
  <sheetViews>
    <sheetView showGridLines="0" topLeftCell="A5" zoomScaleNormal="100" workbookViewId="0">
      <selection activeCell="F11" sqref="F11:F12"/>
    </sheetView>
  </sheetViews>
  <sheetFormatPr baseColWidth="10" defaultRowHeight="15" x14ac:dyDescent="0.25"/>
  <cols>
    <col min="1" max="1" width="14.7109375" customWidth="1"/>
    <col min="2" max="2" width="72.140625" customWidth="1"/>
    <col min="3" max="3" width="22.28515625" customWidth="1"/>
    <col min="5" max="5" width="13" customWidth="1"/>
    <col min="6" max="7" width="14.140625" customWidth="1"/>
  </cols>
  <sheetData>
    <row r="1" spans="2:8" ht="51.6" customHeight="1" x14ac:dyDescent="0.25">
      <c r="B1" s="171" t="s">
        <v>29</v>
      </c>
      <c r="C1" s="171"/>
      <c r="D1" s="171"/>
      <c r="E1" s="171"/>
      <c r="F1" s="171"/>
      <c r="G1" s="171"/>
      <c r="H1" s="171"/>
    </row>
    <row r="2" spans="2:8" ht="33" customHeight="1" x14ac:dyDescent="0.25">
      <c r="B2" s="172"/>
      <c r="C2" s="172"/>
      <c r="D2" s="172"/>
      <c r="E2" s="172"/>
      <c r="F2" s="172"/>
      <c r="G2" s="172"/>
      <c r="H2" s="172"/>
    </row>
    <row r="3" spans="2:8" ht="25.5" x14ac:dyDescent="0.35">
      <c r="B3" s="173" t="s">
        <v>20</v>
      </c>
      <c r="C3" s="173"/>
      <c r="D3" s="173"/>
      <c r="E3" s="173"/>
      <c r="F3" s="173"/>
      <c r="G3" s="173"/>
      <c r="H3" s="173"/>
    </row>
    <row r="4" spans="2:8" ht="15.75" thickBot="1" x14ac:dyDescent="0.3">
      <c r="B4" s="13"/>
      <c r="C4" s="13"/>
      <c r="D4" s="13"/>
      <c r="E4" s="13"/>
      <c r="F4" s="13"/>
      <c r="G4" s="13"/>
      <c r="H4" s="13"/>
    </row>
    <row r="5" spans="2:8" ht="27" customHeight="1" x14ac:dyDescent="0.25">
      <c r="B5" s="174" t="s">
        <v>21</v>
      </c>
      <c r="C5" s="176" t="s">
        <v>12</v>
      </c>
      <c r="D5" s="178" t="s">
        <v>22</v>
      </c>
      <c r="E5" s="180" t="s">
        <v>23</v>
      </c>
      <c r="F5" s="181"/>
      <c r="G5" s="181"/>
      <c r="H5" s="182"/>
    </row>
    <row r="6" spans="2:8" ht="53.25" customHeight="1" thickBot="1" x14ac:dyDescent="0.3">
      <c r="B6" s="175"/>
      <c r="C6" s="177"/>
      <c r="D6" s="179"/>
      <c r="E6" s="14" t="s">
        <v>24</v>
      </c>
      <c r="F6" s="79" t="s">
        <v>36</v>
      </c>
      <c r="G6" s="79" t="s">
        <v>35</v>
      </c>
      <c r="H6" s="15" t="s">
        <v>25</v>
      </c>
    </row>
    <row r="7" spans="2:8" x14ac:dyDescent="0.25">
      <c r="B7" s="16" t="s">
        <v>29</v>
      </c>
      <c r="C7" s="166" t="s">
        <v>30</v>
      </c>
      <c r="D7" s="17">
        <v>4.08</v>
      </c>
      <c r="E7" s="163">
        <f>+AVERAGE(D7:D10)</f>
        <v>6.5549999999999997</v>
      </c>
      <c r="F7" s="159">
        <v>0.82286000000000004</v>
      </c>
      <c r="G7" s="155">
        <f>E7+F7</f>
        <v>7.3778600000000001</v>
      </c>
      <c r="H7" s="168" t="s">
        <v>19</v>
      </c>
    </row>
    <row r="8" spans="2:8" x14ac:dyDescent="0.25">
      <c r="B8" s="18" t="s">
        <v>39</v>
      </c>
      <c r="C8" s="167"/>
      <c r="D8" s="19">
        <v>12.61</v>
      </c>
      <c r="E8" s="164"/>
      <c r="F8" s="160"/>
      <c r="G8" s="170"/>
      <c r="H8" s="169"/>
    </row>
    <row r="9" spans="2:8" x14ac:dyDescent="0.25">
      <c r="B9" s="18" t="s">
        <v>40</v>
      </c>
      <c r="C9" s="167"/>
      <c r="D9" s="19">
        <v>4.93</v>
      </c>
      <c r="E9" s="164"/>
      <c r="F9" s="160"/>
      <c r="G9" s="170"/>
      <c r="H9" s="169"/>
    </row>
    <row r="10" spans="2:8" ht="15.75" thickBot="1" x14ac:dyDescent="0.3">
      <c r="B10" s="18" t="s">
        <v>37</v>
      </c>
      <c r="C10" s="167"/>
      <c r="D10" s="20">
        <v>4.5999999999999996</v>
      </c>
      <c r="E10" s="164"/>
      <c r="F10" s="160"/>
      <c r="G10" s="170"/>
      <c r="H10" s="169"/>
    </row>
    <row r="11" spans="2:8" ht="15.75" thickBot="1" x14ac:dyDescent="0.3">
      <c r="B11" s="16" t="s">
        <v>29</v>
      </c>
      <c r="C11" s="161" t="s">
        <v>31</v>
      </c>
      <c r="D11" s="17">
        <v>2.42</v>
      </c>
      <c r="E11" s="163">
        <f>+AVERAGE(D11:D12)</f>
        <v>2.8499999999999996</v>
      </c>
      <c r="F11" s="159">
        <v>0</v>
      </c>
      <c r="G11" s="155">
        <f>E11+F11</f>
        <v>2.8499999999999996</v>
      </c>
      <c r="H11" s="157" t="s">
        <v>19</v>
      </c>
    </row>
    <row r="12" spans="2:8" ht="27.75" thickBot="1" x14ac:dyDescent="0.3">
      <c r="B12" s="18" t="s">
        <v>38</v>
      </c>
      <c r="C12" s="162"/>
      <c r="D12" s="82">
        <v>3.28</v>
      </c>
      <c r="E12" s="164"/>
      <c r="F12" s="165"/>
      <c r="G12" s="156"/>
      <c r="H12" s="158"/>
    </row>
    <row r="13" spans="2:8" ht="25.5" x14ac:dyDescent="0.25">
      <c r="B13" s="16" t="s">
        <v>29</v>
      </c>
      <c r="C13" s="21" t="s">
        <v>33</v>
      </c>
      <c r="D13" s="17">
        <v>2.67</v>
      </c>
      <c r="E13" s="80">
        <f>+AVERAGE(D13:D13)</f>
        <v>2.67</v>
      </c>
      <c r="F13" s="83">
        <v>0</v>
      </c>
      <c r="G13" s="81">
        <f>E13+F13</f>
        <v>2.67</v>
      </c>
      <c r="H13" s="22" t="s">
        <v>19</v>
      </c>
    </row>
  </sheetData>
  <mergeCells count="17">
    <mergeCell ref="B1:H1"/>
    <mergeCell ref="B2:H2"/>
    <mergeCell ref="B3:H3"/>
    <mergeCell ref="B5:B6"/>
    <mergeCell ref="C5:C6"/>
    <mergeCell ref="D5:D6"/>
    <mergeCell ref="E5:H5"/>
    <mergeCell ref="G11:G12"/>
    <mergeCell ref="H11:H12"/>
    <mergeCell ref="F7:F10"/>
    <mergeCell ref="C11:C12"/>
    <mergeCell ref="E11:E12"/>
    <mergeCell ref="F11:F12"/>
    <mergeCell ref="C7:C10"/>
    <mergeCell ref="E7:E10"/>
    <mergeCell ref="H7:H10"/>
    <mergeCell ref="G7:G10"/>
  </mergeCells>
  <pageMargins left="0.70866141732283472" right="0.70866141732283472" top="0.74803149606299213" bottom="0.74803149606299213" header="0.31496062992125984" footer="0.31496062992125984"/>
  <pageSetup scale="7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BCAB9-D140-414D-97D1-67D9AB08D9E3}">
  <dimension ref="B2:K306"/>
  <sheetViews>
    <sheetView showGridLines="0" workbookViewId="0">
      <pane xSplit="4" ySplit="3" topLeftCell="F295" activePane="bottomRight" state="frozen"/>
      <selection pane="topRight" activeCell="G1" sqref="G1"/>
      <selection pane="bottomLeft" activeCell="A3" sqref="A3"/>
      <selection pane="bottomRight" activeCell="H302" sqref="H302"/>
    </sheetView>
  </sheetViews>
  <sheetFormatPr baseColWidth="10" defaultColWidth="7.5703125" defaultRowHeight="11.25" x14ac:dyDescent="0.2"/>
  <cols>
    <col min="1" max="1" width="3.140625" style="86" customWidth="1"/>
    <col min="2" max="2" width="3.5703125" style="98" bestFit="1" customWidth="1"/>
    <col min="3" max="3" width="9.5703125" style="86" bestFit="1" customWidth="1"/>
    <col min="4" max="4" width="37.7109375" style="86" bestFit="1" customWidth="1"/>
    <col min="5" max="5" width="32.28515625" style="86" bestFit="1" customWidth="1"/>
    <col min="6" max="6" width="55.42578125" style="86" bestFit="1" customWidth="1"/>
    <col min="7" max="7" width="8.140625" style="86" bestFit="1" customWidth="1"/>
    <col min="8" max="8" width="15" style="86" bestFit="1" customWidth="1"/>
    <col min="9" max="9" width="9.42578125" style="86" bestFit="1" customWidth="1"/>
    <col min="10" max="10" width="9.5703125" style="86" bestFit="1" customWidth="1"/>
    <col min="11" max="11" width="2" style="86" customWidth="1"/>
    <col min="12" max="12" width="42" style="86" bestFit="1" customWidth="1"/>
    <col min="13" max="13" width="27" style="86" customWidth="1"/>
    <col min="14" max="16384" width="7.5703125" style="86"/>
  </cols>
  <sheetData>
    <row r="2" spans="2:11" s="88" customFormat="1" ht="18.75" x14ac:dyDescent="0.3">
      <c r="B2" s="85" t="s">
        <v>44</v>
      </c>
      <c r="C2" s="85"/>
      <c r="D2" s="85"/>
      <c r="E2" s="85"/>
      <c r="F2" s="85"/>
      <c r="G2" s="86"/>
      <c r="H2" s="87" t="s">
        <v>430</v>
      </c>
      <c r="I2" s="87"/>
      <c r="J2" s="87"/>
    </row>
    <row r="3" spans="2:11" s="90" customFormat="1" x14ac:dyDescent="0.25">
      <c r="B3" s="89"/>
      <c r="C3" s="89" t="s">
        <v>45</v>
      </c>
      <c r="D3" s="89" t="s">
        <v>46</v>
      </c>
      <c r="E3" s="89" t="s">
        <v>47</v>
      </c>
      <c r="F3" s="89" t="s">
        <v>48</v>
      </c>
      <c r="G3" s="89" t="s">
        <v>49</v>
      </c>
      <c r="H3" s="89" t="s">
        <v>50</v>
      </c>
      <c r="I3" s="89" t="s">
        <v>51</v>
      </c>
      <c r="J3" s="89" t="s">
        <v>52</v>
      </c>
    </row>
    <row r="4" spans="2:11" x14ac:dyDescent="0.2">
      <c r="B4" s="91">
        <f>+B3+1</f>
        <v>1</v>
      </c>
      <c r="C4" s="92">
        <v>636797</v>
      </c>
      <c r="D4" s="93" t="s">
        <v>431</v>
      </c>
      <c r="E4" s="93" t="s">
        <v>54</v>
      </c>
      <c r="F4" s="93" t="s">
        <v>74</v>
      </c>
      <c r="G4" s="94">
        <v>46052</v>
      </c>
      <c r="H4" s="95">
        <v>11348500</v>
      </c>
      <c r="I4" s="91" t="str">
        <f>IFERROR(VLOOKUP(C4,[1]Nacim!C:G,4,0),"OJO REVISAR")</f>
        <v>Masculino</v>
      </c>
      <c r="J4" s="96">
        <f>IFERROR(VLOOKUP(C4,[1]Nacim!C:G,5,0),"OJO REVISAR")</f>
        <v>33481</v>
      </c>
      <c r="K4" s="97"/>
    </row>
    <row r="5" spans="2:11" x14ac:dyDescent="0.2">
      <c r="B5" s="91">
        <f t="shared" ref="B5:B68" si="0">+B4+1</f>
        <v>2</v>
      </c>
      <c r="C5" s="92">
        <v>4151668</v>
      </c>
      <c r="D5" s="93" t="s">
        <v>53</v>
      </c>
      <c r="E5" s="93" t="s">
        <v>54</v>
      </c>
      <c r="F5" s="93" t="s">
        <v>55</v>
      </c>
      <c r="G5" s="94">
        <v>39463</v>
      </c>
      <c r="H5" s="95">
        <v>12028752</v>
      </c>
      <c r="I5" s="91" t="str">
        <f>IFERROR(VLOOKUP(C5,[1]Nacim!C:G,4,0),"OJO REVISAR")</f>
        <v>Masculino</v>
      </c>
      <c r="J5" s="96">
        <f>IFERROR(VLOOKUP(C5,[1]Nacim!C:G,5,0),"OJO REVISAR")</f>
        <v>28522</v>
      </c>
      <c r="K5" s="97"/>
    </row>
    <row r="6" spans="2:11" x14ac:dyDescent="0.2">
      <c r="B6" s="91">
        <f t="shared" si="0"/>
        <v>3</v>
      </c>
      <c r="C6" s="92">
        <v>5349693</v>
      </c>
      <c r="D6" s="93" t="s">
        <v>56</v>
      </c>
      <c r="E6" s="93" t="s">
        <v>57</v>
      </c>
      <c r="F6" s="93" t="s">
        <v>58</v>
      </c>
      <c r="G6" s="94">
        <v>46010</v>
      </c>
      <c r="H6" s="95">
        <v>4897800</v>
      </c>
      <c r="I6" s="91" t="str">
        <f>IFERROR(VLOOKUP(C6,[1]Nacim!C:G,4,0),"OJO REVISAR")</f>
        <v>Femenino</v>
      </c>
      <c r="J6" s="96">
        <f>IFERROR(VLOOKUP(C6,[1]Nacim!C:G,5,0),"OJO REVISAR")</f>
        <v>38021</v>
      </c>
      <c r="K6" s="97"/>
    </row>
    <row r="7" spans="2:11" x14ac:dyDescent="0.2">
      <c r="B7" s="91">
        <f t="shared" si="0"/>
        <v>4</v>
      </c>
      <c r="C7" s="92">
        <v>7312236</v>
      </c>
      <c r="D7" s="93" t="s">
        <v>59</v>
      </c>
      <c r="E7" s="93" t="s">
        <v>63</v>
      </c>
      <c r="F7" s="93" t="s">
        <v>432</v>
      </c>
      <c r="G7" s="94">
        <v>35821</v>
      </c>
      <c r="H7" s="95">
        <v>52545042</v>
      </c>
      <c r="I7" s="91" t="str">
        <f>IFERROR(VLOOKUP(C7,[1]Nacim!C:G,4,0),"OJO REVISAR")</f>
        <v>Masculino</v>
      </c>
      <c r="J7" s="96">
        <f>IFERROR(VLOOKUP(C7,[1]Nacim!C:G,5,0),"OJO REVISAR")</f>
        <v>27022</v>
      </c>
      <c r="K7" s="97"/>
    </row>
    <row r="8" spans="2:11" x14ac:dyDescent="0.2">
      <c r="B8" s="91">
        <f t="shared" si="0"/>
        <v>5</v>
      </c>
      <c r="C8" s="92">
        <v>7547553</v>
      </c>
      <c r="D8" s="93" t="s">
        <v>60</v>
      </c>
      <c r="E8" s="93" t="s">
        <v>61</v>
      </c>
      <c r="F8" s="93" t="s">
        <v>433</v>
      </c>
      <c r="G8" s="94">
        <v>45783</v>
      </c>
      <c r="H8" s="95">
        <v>9527652</v>
      </c>
      <c r="I8" s="91" t="str">
        <f>IFERROR(VLOOKUP(C8,[1]Nacim!C:G,4,0),"OJO REVISAR")</f>
        <v>Masculino</v>
      </c>
      <c r="J8" s="96">
        <f>IFERROR(VLOOKUP(C8,[1]Nacim!C:G,5,0),"OJO REVISAR")</f>
        <v>24032</v>
      </c>
      <c r="K8" s="97"/>
    </row>
    <row r="9" spans="2:11" x14ac:dyDescent="0.2">
      <c r="B9" s="91">
        <f t="shared" si="0"/>
        <v>6</v>
      </c>
      <c r="C9" s="92">
        <v>9144671</v>
      </c>
      <c r="D9" s="93" t="s">
        <v>62</v>
      </c>
      <c r="E9" s="93" t="s">
        <v>63</v>
      </c>
      <c r="F9" s="93" t="s">
        <v>434</v>
      </c>
      <c r="G9" s="94">
        <v>36150</v>
      </c>
      <c r="H9" s="95">
        <v>55697292</v>
      </c>
      <c r="I9" s="91" t="str">
        <f>IFERROR(VLOOKUP(C9,[1]Nacim!C:G,4,0),"OJO REVISAR")</f>
        <v>Masculino</v>
      </c>
      <c r="J9" s="96">
        <f>IFERROR(VLOOKUP(C9,[1]Nacim!C:G,5,0),"OJO REVISAR")</f>
        <v>25603</v>
      </c>
      <c r="K9" s="97"/>
    </row>
    <row r="10" spans="2:11" x14ac:dyDescent="0.2">
      <c r="B10" s="91">
        <f t="shared" si="0"/>
        <v>7</v>
      </c>
      <c r="C10" s="92">
        <v>10264752</v>
      </c>
      <c r="D10" s="93" t="s">
        <v>64</v>
      </c>
      <c r="E10" s="93" t="s">
        <v>61</v>
      </c>
      <c r="F10" s="93" t="s">
        <v>433</v>
      </c>
      <c r="G10" s="94">
        <v>45792</v>
      </c>
      <c r="H10" s="95">
        <v>9527652</v>
      </c>
      <c r="I10" s="91" t="str">
        <f>IFERROR(VLOOKUP(C10,[1]Nacim!C:G,4,0),"OJO REVISAR")</f>
        <v>Masculino</v>
      </c>
      <c r="J10" s="96">
        <f>IFERROR(VLOOKUP(C10,[1]Nacim!C:G,5,0),"OJO REVISAR")</f>
        <v>23553</v>
      </c>
      <c r="K10" s="97"/>
    </row>
    <row r="11" spans="2:11" x14ac:dyDescent="0.2">
      <c r="B11" s="91">
        <f t="shared" si="0"/>
        <v>8</v>
      </c>
      <c r="C11" s="92">
        <v>10270911</v>
      </c>
      <c r="D11" s="93" t="s">
        <v>65</v>
      </c>
      <c r="E11" s="93" t="s">
        <v>66</v>
      </c>
      <c r="F11" s="93" t="s">
        <v>67</v>
      </c>
      <c r="G11" s="94">
        <v>45390</v>
      </c>
      <c r="H11" s="95">
        <v>37150852</v>
      </c>
      <c r="I11" s="91" t="str">
        <f>IFERROR(VLOOKUP(C11,[1]Nacim!C:G,4,0),"OJO REVISAR")</f>
        <v>Masculino</v>
      </c>
      <c r="J11" s="96">
        <f>IFERROR(VLOOKUP(C11,[1]Nacim!C:G,5,0),"OJO REVISAR")</f>
        <v>24049</v>
      </c>
      <c r="K11" s="97"/>
    </row>
    <row r="12" spans="2:11" x14ac:dyDescent="0.2">
      <c r="B12" s="91">
        <f t="shared" si="0"/>
        <v>9</v>
      </c>
      <c r="C12" s="92">
        <v>13197335</v>
      </c>
      <c r="D12" s="93" t="s">
        <v>68</v>
      </c>
      <c r="E12" s="93" t="s">
        <v>54</v>
      </c>
      <c r="F12" s="93" t="s">
        <v>69</v>
      </c>
      <c r="G12" s="94">
        <v>45953</v>
      </c>
      <c r="H12" s="95">
        <v>11348500</v>
      </c>
      <c r="I12" s="91" t="str">
        <f>IFERROR(VLOOKUP(C12,[1]Nacim!C:G,4,0),"OJO REVISAR")</f>
        <v>Masculino</v>
      </c>
      <c r="J12" s="96">
        <f>IFERROR(VLOOKUP(C12,[1]Nacim!C:G,5,0),"OJO REVISAR")</f>
        <v>27110</v>
      </c>
      <c r="K12" s="97"/>
    </row>
    <row r="13" spans="2:11" x14ac:dyDescent="0.2">
      <c r="B13" s="91">
        <f t="shared" si="0"/>
        <v>10</v>
      </c>
      <c r="C13" s="92">
        <v>13495958</v>
      </c>
      <c r="D13" s="93" t="s">
        <v>70</v>
      </c>
      <c r="E13" s="93" t="s">
        <v>54</v>
      </c>
      <c r="F13" s="93" t="s">
        <v>71</v>
      </c>
      <c r="G13" s="94">
        <v>45965</v>
      </c>
      <c r="H13" s="95">
        <v>11348500</v>
      </c>
      <c r="I13" s="91" t="str">
        <f>IFERROR(VLOOKUP(C13,[1]Nacim!C:G,4,0),"OJO REVISAR")</f>
        <v>Masculino</v>
      </c>
      <c r="J13" s="96">
        <f>IFERROR(VLOOKUP(C13,[1]Nacim!C:G,5,0),"OJO REVISAR")</f>
        <v>25241</v>
      </c>
      <c r="K13" s="97"/>
    </row>
    <row r="14" spans="2:11" x14ac:dyDescent="0.2">
      <c r="B14" s="91">
        <f t="shared" si="0"/>
        <v>11</v>
      </c>
      <c r="C14" s="92">
        <v>14888444</v>
      </c>
      <c r="D14" s="93" t="s">
        <v>72</v>
      </c>
      <c r="E14" s="93" t="s">
        <v>73</v>
      </c>
      <c r="F14" s="93" t="s">
        <v>435</v>
      </c>
      <c r="G14" s="94">
        <v>38033</v>
      </c>
      <c r="H14" s="95">
        <v>7550654</v>
      </c>
      <c r="I14" s="91" t="str">
        <f>IFERROR(VLOOKUP(C14,[1]Nacim!C:G,4,0),"OJO REVISAR")</f>
        <v>Masculino</v>
      </c>
      <c r="J14" s="96">
        <f>IFERROR(VLOOKUP(C14,[1]Nacim!C:G,5,0),"OJO REVISAR")</f>
        <v>24165</v>
      </c>
      <c r="K14" s="97"/>
    </row>
    <row r="15" spans="2:11" x14ac:dyDescent="0.2">
      <c r="B15" s="91">
        <f t="shared" si="0"/>
        <v>12</v>
      </c>
      <c r="C15" s="92">
        <v>15963019</v>
      </c>
      <c r="D15" s="93" t="s">
        <v>75</v>
      </c>
      <c r="E15" s="93" t="s">
        <v>54</v>
      </c>
      <c r="F15" s="93" t="s">
        <v>433</v>
      </c>
      <c r="G15" s="94">
        <v>45902</v>
      </c>
      <c r="H15" s="95">
        <v>11348500</v>
      </c>
      <c r="I15" s="91" t="str">
        <f>IFERROR(VLOOKUP(C15,[1]Nacim!C:G,4,0),"OJO REVISAR")</f>
        <v>Masculino</v>
      </c>
      <c r="J15" s="96">
        <f>IFERROR(VLOOKUP(C15,[1]Nacim!C:G,5,0),"OJO REVISAR")</f>
        <v>31227</v>
      </c>
      <c r="K15" s="97"/>
    </row>
    <row r="16" spans="2:11" x14ac:dyDescent="0.2">
      <c r="B16" s="91">
        <f t="shared" si="0"/>
        <v>13</v>
      </c>
      <c r="C16" s="92">
        <v>16288593</v>
      </c>
      <c r="D16" s="93" t="s">
        <v>76</v>
      </c>
      <c r="E16" s="93" t="s">
        <v>77</v>
      </c>
      <c r="F16" s="93" t="s">
        <v>78</v>
      </c>
      <c r="G16" s="94">
        <v>45698</v>
      </c>
      <c r="H16" s="95">
        <v>24777710</v>
      </c>
      <c r="I16" s="91" t="str">
        <f>IFERROR(VLOOKUP(C16,[1]Nacim!C:G,4,0),"OJO REVISAR")</f>
        <v>Masculino</v>
      </c>
      <c r="J16" s="96">
        <f>IFERROR(VLOOKUP(C16,[1]Nacim!C:G,5,0),"OJO REVISAR")</f>
        <v>29375</v>
      </c>
      <c r="K16" s="97"/>
    </row>
    <row r="17" spans="2:11" x14ac:dyDescent="0.2">
      <c r="B17" s="91">
        <f t="shared" si="0"/>
        <v>14</v>
      </c>
      <c r="C17" s="92">
        <v>20385081</v>
      </c>
      <c r="D17" s="93" t="s">
        <v>79</v>
      </c>
      <c r="E17" s="93" t="s">
        <v>80</v>
      </c>
      <c r="F17" s="93" t="s">
        <v>81</v>
      </c>
      <c r="G17" s="94">
        <v>39703</v>
      </c>
      <c r="H17" s="95">
        <v>16450000</v>
      </c>
      <c r="I17" s="91" t="str">
        <f>IFERROR(VLOOKUP(C17,[1]Nacim!C:G,4,0),"OJO REVISAR")</f>
        <v>Femenino</v>
      </c>
      <c r="J17" s="96">
        <f>IFERROR(VLOOKUP(C17,[1]Nacim!C:G,5,0),"OJO REVISAR")</f>
        <v>31264</v>
      </c>
      <c r="K17" s="97"/>
    </row>
    <row r="18" spans="2:11" x14ac:dyDescent="0.2">
      <c r="B18" s="91">
        <f t="shared" si="0"/>
        <v>15</v>
      </c>
      <c r="C18" s="92">
        <v>22810276</v>
      </c>
      <c r="D18" s="93" t="s">
        <v>82</v>
      </c>
      <c r="E18" s="93" t="s">
        <v>54</v>
      </c>
      <c r="F18" s="93" t="s">
        <v>436</v>
      </c>
      <c r="G18" s="94">
        <v>45931</v>
      </c>
      <c r="H18" s="95">
        <v>11348500</v>
      </c>
      <c r="I18" s="91" t="str">
        <f>IFERROR(VLOOKUP(C18,[1]Nacim!C:G,4,0),"OJO REVISAR")</f>
        <v>Femenino</v>
      </c>
      <c r="J18" s="96">
        <f>IFERROR(VLOOKUP(C18,[1]Nacim!C:G,5,0),"OJO REVISAR")</f>
        <v>29452</v>
      </c>
      <c r="K18" s="97"/>
    </row>
    <row r="19" spans="2:11" x14ac:dyDescent="0.2">
      <c r="B19" s="91">
        <f t="shared" si="0"/>
        <v>16</v>
      </c>
      <c r="C19" s="92">
        <v>24714060</v>
      </c>
      <c r="D19" s="93" t="s">
        <v>437</v>
      </c>
      <c r="E19" s="93" t="s">
        <v>93</v>
      </c>
      <c r="F19" s="93" t="s">
        <v>432</v>
      </c>
      <c r="G19" s="94">
        <v>46076</v>
      </c>
      <c r="H19" s="95">
        <v>7550654</v>
      </c>
      <c r="I19" s="91" t="str">
        <f>IFERROR(VLOOKUP(C19,[1]Nacim!C:G,4,0),"OJO REVISAR")</f>
        <v>Femenino</v>
      </c>
      <c r="J19" s="96">
        <f>IFERROR(VLOOKUP(C19,[1]Nacim!C:G,5,0),"OJO REVISAR")</f>
        <v>29453</v>
      </c>
      <c r="K19" s="97"/>
    </row>
    <row r="20" spans="2:11" x14ac:dyDescent="0.2">
      <c r="B20" s="91">
        <f t="shared" si="0"/>
        <v>17</v>
      </c>
      <c r="C20" s="92">
        <v>24717687</v>
      </c>
      <c r="D20" s="93" t="s">
        <v>83</v>
      </c>
      <c r="E20" s="93" t="s">
        <v>61</v>
      </c>
      <c r="F20" s="93" t="s">
        <v>433</v>
      </c>
      <c r="G20" s="94">
        <v>45783</v>
      </c>
      <c r="H20" s="95">
        <v>9527652</v>
      </c>
      <c r="I20" s="91" t="str">
        <f>IFERROR(VLOOKUP(C20,[1]Nacim!C:G,4,0),"OJO REVISAR")</f>
        <v>Femenino</v>
      </c>
      <c r="J20" s="96">
        <f>IFERROR(VLOOKUP(C20,[1]Nacim!C:G,5,0),"OJO REVISAR")</f>
        <v>30610</v>
      </c>
      <c r="K20" s="97"/>
    </row>
    <row r="21" spans="2:11" x14ac:dyDescent="0.2">
      <c r="B21" s="91">
        <f t="shared" si="0"/>
        <v>18</v>
      </c>
      <c r="C21" s="92">
        <v>26525022</v>
      </c>
      <c r="D21" s="93" t="s">
        <v>84</v>
      </c>
      <c r="E21" s="93" t="s">
        <v>57</v>
      </c>
      <c r="F21" s="93" t="s">
        <v>86</v>
      </c>
      <c r="G21" s="94">
        <v>42171</v>
      </c>
      <c r="H21" s="95">
        <v>4897800</v>
      </c>
      <c r="I21" s="91" t="str">
        <f>IFERROR(VLOOKUP(C21,[1]Nacim!C:G,4,0),"OJO REVISAR")</f>
        <v>Femenino</v>
      </c>
      <c r="J21" s="96">
        <f>IFERROR(VLOOKUP(C21,[1]Nacim!C:G,5,0),"OJO REVISAR")</f>
        <v>30560</v>
      </c>
      <c r="K21" s="97"/>
    </row>
    <row r="22" spans="2:11" x14ac:dyDescent="0.2">
      <c r="B22" s="91">
        <f t="shared" si="0"/>
        <v>19</v>
      </c>
      <c r="C22" s="92">
        <v>30401911</v>
      </c>
      <c r="D22" s="93" t="s">
        <v>89</v>
      </c>
      <c r="E22" s="93" t="s">
        <v>54</v>
      </c>
      <c r="F22" s="93" t="s">
        <v>90</v>
      </c>
      <c r="G22" s="94">
        <v>45811</v>
      </c>
      <c r="H22" s="95">
        <v>11348500</v>
      </c>
      <c r="I22" s="91" t="str">
        <f>IFERROR(VLOOKUP(C22,[1]Nacim!C:G,4,0),"OJO REVISAR")</f>
        <v>Femenino</v>
      </c>
      <c r="J22" s="96">
        <f>IFERROR(VLOOKUP(C22,[1]Nacim!C:G,5,0),"OJO REVISAR")</f>
        <v>28735</v>
      </c>
      <c r="K22" s="97"/>
    </row>
    <row r="23" spans="2:11" x14ac:dyDescent="0.2">
      <c r="B23" s="91">
        <f t="shared" si="0"/>
        <v>20</v>
      </c>
      <c r="C23" s="92">
        <v>30405580</v>
      </c>
      <c r="D23" s="93" t="s">
        <v>91</v>
      </c>
      <c r="E23" s="93" t="s">
        <v>54</v>
      </c>
      <c r="F23" s="93" t="s">
        <v>434</v>
      </c>
      <c r="G23" s="94">
        <v>45979</v>
      </c>
      <c r="H23" s="95">
        <v>11348500</v>
      </c>
      <c r="I23" s="91" t="str">
        <f>IFERROR(VLOOKUP(C23,[1]Nacim!C:G,4,0),"OJO REVISAR")</f>
        <v>Femenino</v>
      </c>
      <c r="J23" s="96">
        <f>IFERROR(VLOOKUP(C23,[1]Nacim!C:G,5,0),"OJO REVISAR")</f>
        <v>29418</v>
      </c>
      <c r="K23" s="97"/>
    </row>
    <row r="24" spans="2:11" x14ac:dyDescent="0.2">
      <c r="B24" s="91">
        <f t="shared" si="0"/>
        <v>21</v>
      </c>
      <c r="C24" s="92">
        <v>31322517</v>
      </c>
      <c r="D24" s="93" t="s">
        <v>92</v>
      </c>
      <c r="E24" s="93" t="s">
        <v>93</v>
      </c>
      <c r="F24" s="93" t="s">
        <v>94</v>
      </c>
      <c r="G24" s="94">
        <v>41554</v>
      </c>
      <c r="H24" s="95">
        <v>7550654</v>
      </c>
      <c r="I24" s="91" t="str">
        <f>IFERROR(VLOOKUP(C24,[1]Nacim!C:G,4,0),"OJO REVISAR")</f>
        <v>Femenino</v>
      </c>
      <c r="J24" s="96">
        <f>IFERROR(VLOOKUP(C24,[1]Nacim!C:G,5,0),"OJO REVISAR")</f>
        <v>30556</v>
      </c>
      <c r="K24" s="97"/>
    </row>
    <row r="25" spans="2:11" x14ac:dyDescent="0.2">
      <c r="B25" s="91">
        <f t="shared" si="0"/>
        <v>22</v>
      </c>
      <c r="C25" s="92">
        <v>32001836</v>
      </c>
      <c r="D25" s="93" t="s">
        <v>95</v>
      </c>
      <c r="E25" s="93" t="s">
        <v>96</v>
      </c>
      <c r="F25" s="93" t="s">
        <v>78</v>
      </c>
      <c r="G25" s="94">
        <v>43175</v>
      </c>
      <c r="H25" s="95">
        <v>2128526</v>
      </c>
      <c r="I25" s="91" t="str">
        <f>IFERROR(VLOOKUP(C25,[1]Nacim!C:G,4,0),"OJO REVISAR")</f>
        <v>Femenino</v>
      </c>
      <c r="J25" s="96">
        <f>IFERROR(VLOOKUP(C25,[1]Nacim!C:G,5,0),"OJO REVISAR")</f>
        <v>23341</v>
      </c>
      <c r="K25" s="97"/>
    </row>
    <row r="26" spans="2:11" x14ac:dyDescent="0.2">
      <c r="B26" s="91">
        <f t="shared" si="0"/>
        <v>23</v>
      </c>
      <c r="C26" s="92">
        <v>34771709</v>
      </c>
      <c r="D26" s="93" t="s">
        <v>97</v>
      </c>
      <c r="E26" s="93" t="s">
        <v>61</v>
      </c>
      <c r="F26" s="93" t="s">
        <v>433</v>
      </c>
      <c r="G26" s="94">
        <v>45783</v>
      </c>
      <c r="H26" s="95">
        <v>9527652</v>
      </c>
      <c r="I26" s="91" t="str">
        <f>IFERROR(VLOOKUP(C26,[1]Nacim!C:G,4,0),"OJO REVISAR")</f>
        <v>Femenino</v>
      </c>
      <c r="J26" s="96">
        <f>IFERROR(VLOOKUP(C26,[1]Nacim!C:G,5,0),"OJO REVISAR")</f>
        <v>31010</v>
      </c>
      <c r="K26" s="97"/>
    </row>
    <row r="27" spans="2:11" x14ac:dyDescent="0.2">
      <c r="B27" s="91">
        <f t="shared" si="0"/>
        <v>24</v>
      </c>
      <c r="C27" s="92">
        <v>35413611</v>
      </c>
      <c r="D27" s="93" t="s">
        <v>98</v>
      </c>
      <c r="E27" s="93" t="s">
        <v>54</v>
      </c>
      <c r="F27" s="93" t="s">
        <v>99</v>
      </c>
      <c r="G27" s="94">
        <v>35507</v>
      </c>
      <c r="H27" s="95">
        <v>12028752</v>
      </c>
      <c r="I27" s="91" t="str">
        <f>IFERROR(VLOOKUP(C27,[1]Nacim!C:G,4,0),"OJO REVISAR")</f>
        <v>Femenino</v>
      </c>
      <c r="J27" s="96">
        <f>IFERROR(VLOOKUP(C27,[1]Nacim!C:G,5,0),"OJO REVISAR")</f>
        <v>25534</v>
      </c>
      <c r="K27" s="97"/>
    </row>
    <row r="28" spans="2:11" x14ac:dyDescent="0.2">
      <c r="B28" s="91">
        <f t="shared" si="0"/>
        <v>25</v>
      </c>
      <c r="C28" s="92">
        <v>36307139</v>
      </c>
      <c r="D28" s="93" t="s">
        <v>100</v>
      </c>
      <c r="E28" s="93" t="s">
        <v>93</v>
      </c>
      <c r="F28" s="93" t="s">
        <v>99</v>
      </c>
      <c r="G28" s="94">
        <v>42248</v>
      </c>
      <c r="H28" s="95">
        <v>8003154</v>
      </c>
      <c r="I28" s="91" t="str">
        <f>IFERROR(VLOOKUP(C28,[1]Nacim!C:G,4,0),"OJO REVISAR")</f>
        <v>Femenino</v>
      </c>
      <c r="J28" s="96">
        <f>IFERROR(VLOOKUP(C28,[1]Nacim!C:G,5,0),"OJO REVISAR")</f>
        <v>29482</v>
      </c>
      <c r="K28" s="97"/>
    </row>
    <row r="29" spans="2:11" x14ac:dyDescent="0.2">
      <c r="B29" s="91">
        <f t="shared" si="0"/>
        <v>26</v>
      </c>
      <c r="C29" s="92">
        <v>37083811</v>
      </c>
      <c r="D29" s="93" t="s">
        <v>101</v>
      </c>
      <c r="E29" s="93" t="s">
        <v>54</v>
      </c>
      <c r="F29" s="93" t="s">
        <v>433</v>
      </c>
      <c r="G29" s="94">
        <v>44328</v>
      </c>
      <c r="H29" s="95">
        <v>12028752</v>
      </c>
      <c r="I29" s="91" t="str">
        <f>IFERROR(VLOOKUP(C29,[1]Nacim!C:G,4,0),"OJO REVISAR")</f>
        <v>Femenino</v>
      </c>
      <c r="J29" s="96">
        <f>IFERROR(VLOOKUP(C29,[1]Nacim!C:G,5,0),"OJO REVISAR")</f>
        <v>30242</v>
      </c>
      <c r="K29" s="97"/>
    </row>
    <row r="30" spans="2:11" x14ac:dyDescent="0.2">
      <c r="B30" s="91">
        <f t="shared" si="0"/>
        <v>27</v>
      </c>
      <c r="C30" s="92">
        <v>37863853</v>
      </c>
      <c r="D30" s="93" t="s">
        <v>102</v>
      </c>
      <c r="E30" s="93" t="s">
        <v>80</v>
      </c>
      <c r="F30" s="93" t="s">
        <v>103</v>
      </c>
      <c r="G30" s="94">
        <v>45614</v>
      </c>
      <c r="H30" s="95">
        <v>16450000</v>
      </c>
      <c r="I30" s="91" t="str">
        <f>IFERROR(VLOOKUP(C30,[1]Nacim!C:G,4,0),"OJO REVISAR")</f>
        <v>Femenino</v>
      </c>
      <c r="J30" s="96">
        <f>IFERROR(VLOOKUP(C30,[1]Nacim!C:G,5,0),"OJO REVISAR")</f>
        <v>29804</v>
      </c>
      <c r="K30" s="97"/>
    </row>
    <row r="31" spans="2:11" x14ac:dyDescent="0.2">
      <c r="B31" s="91">
        <f t="shared" si="0"/>
        <v>28</v>
      </c>
      <c r="C31" s="92">
        <v>37945472</v>
      </c>
      <c r="D31" s="93" t="s">
        <v>104</v>
      </c>
      <c r="E31" s="93" t="s">
        <v>96</v>
      </c>
      <c r="F31" s="93" t="s">
        <v>78</v>
      </c>
      <c r="G31" s="94">
        <v>40982</v>
      </c>
      <c r="H31" s="95">
        <v>2128526</v>
      </c>
      <c r="I31" s="91" t="str">
        <f>IFERROR(VLOOKUP(C31,[1]Nacim!C:G,4,0),"OJO REVISAR")</f>
        <v>Femenino</v>
      </c>
      <c r="J31" s="96">
        <f>IFERROR(VLOOKUP(C31,[1]Nacim!C:G,5,0),"OJO REVISAR")</f>
        <v>26658.544768518517</v>
      </c>
      <c r="K31" s="97"/>
    </row>
    <row r="32" spans="2:11" x14ac:dyDescent="0.2">
      <c r="B32" s="91">
        <f t="shared" si="0"/>
        <v>29</v>
      </c>
      <c r="C32" s="92">
        <v>38363430</v>
      </c>
      <c r="D32" s="93" t="s">
        <v>105</v>
      </c>
      <c r="E32" s="93" t="s">
        <v>54</v>
      </c>
      <c r="F32" s="93" t="s">
        <v>106</v>
      </c>
      <c r="G32" s="94">
        <v>39463</v>
      </c>
      <c r="H32" s="95">
        <v>11348500</v>
      </c>
      <c r="I32" s="91" t="str">
        <f>IFERROR(VLOOKUP(C32,[1]Nacim!C:G,4,0),"OJO REVISAR")</f>
        <v>Femenino</v>
      </c>
      <c r="J32" s="96">
        <f>IFERROR(VLOOKUP(C32,[1]Nacim!C:G,5,0),"OJO REVISAR")</f>
        <v>30827</v>
      </c>
      <c r="K32" s="97"/>
    </row>
    <row r="33" spans="2:11" x14ac:dyDescent="0.2">
      <c r="B33" s="91">
        <f t="shared" si="0"/>
        <v>30</v>
      </c>
      <c r="C33" s="92">
        <v>39576501</v>
      </c>
      <c r="D33" s="93" t="s">
        <v>107</v>
      </c>
      <c r="E33" s="93" t="s">
        <v>57</v>
      </c>
      <c r="F33" s="93" t="s">
        <v>86</v>
      </c>
      <c r="G33" s="94">
        <v>39630</v>
      </c>
      <c r="H33" s="95">
        <v>4897800</v>
      </c>
      <c r="I33" s="91" t="str">
        <f>IFERROR(VLOOKUP(C33,[1]Nacim!C:G,4,0),"OJO REVISAR")</f>
        <v>Femenino</v>
      </c>
      <c r="J33" s="96">
        <f>IFERROR(VLOOKUP(C33,[1]Nacim!C:G,5,0),"OJO REVISAR")</f>
        <v>29048</v>
      </c>
      <c r="K33" s="97"/>
    </row>
    <row r="34" spans="2:11" x14ac:dyDescent="0.2">
      <c r="B34" s="91">
        <f t="shared" si="0"/>
        <v>31</v>
      </c>
      <c r="C34" s="92">
        <v>39782338</v>
      </c>
      <c r="D34" s="93" t="s">
        <v>108</v>
      </c>
      <c r="E34" s="93" t="s">
        <v>77</v>
      </c>
      <c r="F34" s="93" t="s">
        <v>106</v>
      </c>
      <c r="G34" s="94">
        <v>35485</v>
      </c>
      <c r="H34" s="95">
        <v>26265248</v>
      </c>
      <c r="I34" s="91" t="str">
        <f>IFERROR(VLOOKUP(C34,[1]Nacim!C:G,4,0),"OJO REVISAR")</f>
        <v>Femenino</v>
      </c>
      <c r="J34" s="96">
        <f>IFERROR(VLOOKUP(C34,[1]Nacim!C:G,5,0),"OJO REVISAR")</f>
        <v>25458</v>
      </c>
      <c r="K34" s="97"/>
    </row>
    <row r="35" spans="2:11" x14ac:dyDescent="0.2">
      <c r="B35" s="91">
        <f t="shared" si="0"/>
        <v>32</v>
      </c>
      <c r="C35" s="92">
        <v>39786385</v>
      </c>
      <c r="D35" s="93" t="s">
        <v>109</v>
      </c>
      <c r="E35" s="93" t="s">
        <v>54</v>
      </c>
      <c r="F35" s="93" t="s">
        <v>99</v>
      </c>
      <c r="G35" s="94">
        <v>36600</v>
      </c>
      <c r="H35" s="95">
        <v>12028752</v>
      </c>
      <c r="I35" s="91" t="str">
        <f>IFERROR(VLOOKUP(C35,[1]Nacim!C:G,4,0),"OJO REVISAR")</f>
        <v>Femenino</v>
      </c>
      <c r="J35" s="96">
        <f>IFERROR(VLOOKUP(C35,[1]Nacim!C:G,5,0),"OJO REVISAR")</f>
        <v>25901</v>
      </c>
      <c r="K35" s="97"/>
    </row>
    <row r="36" spans="2:11" x14ac:dyDescent="0.2">
      <c r="B36" s="91">
        <f t="shared" si="0"/>
        <v>33</v>
      </c>
      <c r="C36" s="92">
        <v>40399431</v>
      </c>
      <c r="D36" s="93" t="s">
        <v>110</v>
      </c>
      <c r="E36" s="93" t="s">
        <v>54</v>
      </c>
      <c r="F36" s="93" t="s">
        <v>433</v>
      </c>
      <c r="G36" s="94">
        <v>43032</v>
      </c>
      <c r="H36" s="95">
        <v>12028752</v>
      </c>
      <c r="I36" s="91" t="str">
        <f>IFERROR(VLOOKUP(C36,[1]Nacim!C:G,4,0),"OJO REVISAR")</f>
        <v>Femenino</v>
      </c>
      <c r="J36" s="96">
        <f>IFERROR(VLOOKUP(C36,[1]Nacim!C:G,5,0),"OJO REVISAR")</f>
        <v>26933</v>
      </c>
      <c r="K36" s="97"/>
    </row>
    <row r="37" spans="2:11" x14ac:dyDescent="0.2">
      <c r="B37" s="91">
        <f t="shared" si="0"/>
        <v>34</v>
      </c>
      <c r="C37" s="92">
        <v>40420855</v>
      </c>
      <c r="D37" s="93" t="s">
        <v>111</v>
      </c>
      <c r="E37" s="93" t="s">
        <v>77</v>
      </c>
      <c r="F37" s="93" t="s">
        <v>58</v>
      </c>
      <c r="G37" s="94">
        <v>41036</v>
      </c>
      <c r="H37" s="95">
        <v>24777710</v>
      </c>
      <c r="I37" s="91" t="str">
        <f>IFERROR(VLOOKUP(C37,[1]Nacim!C:G,4,0),"OJO REVISAR")</f>
        <v>Femenino</v>
      </c>
      <c r="J37" s="96">
        <f>IFERROR(VLOOKUP(C37,[1]Nacim!C:G,5,0),"OJO REVISAR")</f>
        <v>27394</v>
      </c>
      <c r="K37" s="97"/>
    </row>
    <row r="38" spans="2:11" x14ac:dyDescent="0.2">
      <c r="B38" s="91">
        <f t="shared" si="0"/>
        <v>35</v>
      </c>
      <c r="C38" s="92">
        <v>41962685</v>
      </c>
      <c r="D38" s="93" t="s">
        <v>112</v>
      </c>
      <c r="E38" s="93" t="s">
        <v>80</v>
      </c>
      <c r="F38" s="93" t="s">
        <v>113</v>
      </c>
      <c r="G38" s="94">
        <v>41064</v>
      </c>
      <c r="H38" s="95">
        <v>15613000</v>
      </c>
      <c r="I38" s="91" t="str">
        <f>IFERROR(VLOOKUP(C38,[1]Nacim!C:G,4,0),"OJO REVISAR")</f>
        <v>Femenino</v>
      </c>
      <c r="J38" s="96">
        <f>IFERROR(VLOOKUP(C38,[1]Nacim!C:G,5,0),"OJO REVISAR")</f>
        <v>31280</v>
      </c>
      <c r="K38" s="97"/>
    </row>
    <row r="39" spans="2:11" x14ac:dyDescent="0.2">
      <c r="B39" s="91">
        <f t="shared" si="0"/>
        <v>36</v>
      </c>
      <c r="C39" s="92">
        <v>43552738</v>
      </c>
      <c r="D39" s="93" t="s">
        <v>114</v>
      </c>
      <c r="E39" s="93" t="s">
        <v>80</v>
      </c>
      <c r="F39" s="93" t="s">
        <v>115</v>
      </c>
      <c r="G39" s="94">
        <v>39479</v>
      </c>
      <c r="H39" s="95">
        <v>16450000</v>
      </c>
      <c r="I39" s="91" t="str">
        <f>IFERROR(VLOOKUP(C39,[1]Nacim!C:G,4,0),"OJO REVISAR")</f>
        <v>Femenino</v>
      </c>
      <c r="J39" s="96">
        <f>IFERROR(VLOOKUP(C39,[1]Nacim!C:G,5,0),"OJO REVISAR")</f>
        <v>25976</v>
      </c>
      <c r="K39" s="97"/>
    </row>
    <row r="40" spans="2:11" x14ac:dyDescent="0.2">
      <c r="B40" s="91">
        <f t="shared" si="0"/>
        <v>37</v>
      </c>
      <c r="C40" s="92">
        <v>43978796</v>
      </c>
      <c r="D40" s="93" t="s">
        <v>116</v>
      </c>
      <c r="E40" s="93" t="s">
        <v>93</v>
      </c>
      <c r="F40" s="93" t="s">
        <v>117</v>
      </c>
      <c r="G40" s="94">
        <v>41317</v>
      </c>
      <c r="H40" s="95">
        <v>8003154</v>
      </c>
      <c r="I40" s="91" t="str">
        <f>IFERROR(VLOOKUP(C40,[1]Nacim!C:G,4,0),"OJO REVISAR")</f>
        <v>Femenino</v>
      </c>
      <c r="J40" s="96">
        <f>IFERROR(VLOOKUP(C40,[1]Nacim!C:G,5,0),"OJO REVISAR")</f>
        <v>30636</v>
      </c>
      <c r="K40" s="97"/>
    </row>
    <row r="41" spans="2:11" x14ac:dyDescent="0.2">
      <c r="B41" s="91">
        <f t="shared" si="0"/>
        <v>38</v>
      </c>
      <c r="C41" s="92">
        <v>46366196</v>
      </c>
      <c r="D41" s="93" t="s">
        <v>118</v>
      </c>
      <c r="E41" s="93" t="s">
        <v>85</v>
      </c>
      <c r="F41" s="93" t="s">
        <v>436</v>
      </c>
      <c r="G41" s="94">
        <v>37088</v>
      </c>
      <c r="H41" s="95">
        <v>3540764</v>
      </c>
      <c r="I41" s="91" t="str">
        <f>IFERROR(VLOOKUP(C41,[1]Nacim!C:G,4,0),"OJO REVISAR")</f>
        <v>Femenino</v>
      </c>
      <c r="J41" s="96">
        <f>IFERROR(VLOOKUP(C41,[1]Nacim!C:G,5,0),"OJO REVISAR")</f>
        <v>25484</v>
      </c>
      <c r="K41" s="97"/>
    </row>
    <row r="42" spans="2:11" x14ac:dyDescent="0.2">
      <c r="B42" s="91">
        <f t="shared" si="0"/>
        <v>39</v>
      </c>
      <c r="C42" s="92">
        <v>49716111</v>
      </c>
      <c r="D42" s="93" t="s">
        <v>120</v>
      </c>
      <c r="E42" s="93" t="s">
        <v>61</v>
      </c>
      <c r="F42" s="93" t="s">
        <v>121</v>
      </c>
      <c r="G42" s="94">
        <v>45932</v>
      </c>
      <c r="H42" s="95">
        <v>9527652</v>
      </c>
      <c r="I42" s="91" t="str">
        <f>IFERROR(VLOOKUP(C42,[1]Nacim!C:G,4,0),"OJO REVISAR")</f>
        <v>Femenino</v>
      </c>
      <c r="J42" s="96">
        <f>IFERROR(VLOOKUP(C42,[1]Nacim!C:G,5,0),"OJO REVISAR")</f>
        <v>30114</v>
      </c>
      <c r="K42" s="97"/>
    </row>
    <row r="43" spans="2:11" x14ac:dyDescent="0.2">
      <c r="B43" s="91">
        <f t="shared" si="0"/>
        <v>40</v>
      </c>
      <c r="C43" s="92">
        <v>50960034</v>
      </c>
      <c r="D43" s="93" t="s">
        <v>122</v>
      </c>
      <c r="E43" s="93" t="s">
        <v>57</v>
      </c>
      <c r="F43" s="93" t="s">
        <v>99</v>
      </c>
      <c r="G43" s="94">
        <v>40169</v>
      </c>
      <c r="H43" s="95">
        <v>4897800</v>
      </c>
      <c r="I43" s="91" t="str">
        <f>IFERROR(VLOOKUP(C43,[1]Nacim!C:G,4,0),"OJO REVISAR")</f>
        <v>Femenino</v>
      </c>
      <c r="J43" s="96">
        <f>IFERROR(VLOOKUP(C43,[1]Nacim!C:G,5,0),"OJO REVISAR")</f>
        <v>27336.639016203702</v>
      </c>
      <c r="K43" s="97"/>
    </row>
    <row r="44" spans="2:11" x14ac:dyDescent="0.2">
      <c r="B44" s="91">
        <f t="shared" si="0"/>
        <v>41</v>
      </c>
      <c r="C44" s="92">
        <v>51915098</v>
      </c>
      <c r="D44" s="93" t="s">
        <v>123</v>
      </c>
      <c r="E44" s="93" t="s">
        <v>124</v>
      </c>
      <c r="F44" s="93" t="s">
        <v>125</v>
      </c>
      <c r="G44" s="94">
        <v>41246</v>
      </c>
      <c r="H44" s="95">
        <v>16450000</v>
      </c>
      <c r="I44" s="91" t="str">
        <f>IFERROR(VLOOKUP(C44,[1]Nacim!C:G,4,0),"OJO REVISAR")</f>
        <v>Femenino</v>
      </c>
      <c r="J44" s="96">
        <f>IFERROR(VLOOKUP(C44,[1]Nacim!C:G,5,0),"OJO REVISAR")</f>
        <v>24852</v>
      </c>
      <c r="K44" s="97"/>
    </row>
    <row r="45" spans="2:11" x14ac:dyDescent="0.2">
      <c r="B45" s="91">
        <f t="shared" si="0"/>
        <v>42</v>
      </c>
      <c r="C45" s="92">
        <v>52004989</v>
      </c>
      <c r="D45" s="93" t="s">
        <v>126</v>
      </c>
      <c r="E45" s="93" t="s">
        <v>80</v>
      </c>
      <c r="F45" s="93" t="s">
        <v>90</v>
      </c>
      <c r="G45" s="94">
        <v>35262</v>
      </c>
      <c r="H45" s="95">
        <v>16450000</v>
      </c>
      <c r="I45" s="91" t="str">
        <f>IFERROR(VLOOKUP(C45,[1]Nacim!C:G,4,0),"OJO REVISAR")</f>
        <v>Femenino</v>
      </c>
      <c r="J45" s="96">
        <f>IFERROR(VLOOKUP(C45,[1]Nacim!C:G,5,0),"OJO REVISAR")</f>
        <v>25522</v>
      </c>
      <c r="K45" s="97"/>
    </row>
    <row r="46" spans="2:11" x14ac:dyDescent="0.2">
      <c r="B46" s="91">
        <f t="shared" si="0"/>
        <v>43</v>
      </c>
      <c r="C46" s="92">
        <v>52053346</v>
      </c>
      <c r="D46" s="93" t="s">
        <v>127</v>
      </c>
      <c r="E46" s="93" t="s">
        <v>80</v>
      </c>
      <c r="F46" s="93" t="s">
        <v>99</v>
      </c>
      <c r="G46" s="94">
        <v>35037</v>
      </c>
      <c r="H46" s="95">
        <v>16450000</v>
      </c>
      <c r="I46" s="91" t="str">
        <f>IFERROR(VLOOKUP(C46,[1]Nacim!C:G,4,0),"OJO REVISAR")</f>
        <v>Femenino</v>
      </c>
      <c r="J46" s="96">
        <f>IFERROR(VLOOKUP(C46,[1]Nacim!C:G,5,0),"OJO REVISAR")</f>
        <v>26004</v>
      </c>
      <c r="K46" s="97"/>
    </row>
    <row r="47" spans="2:11" x14ac:dyDescent="0.2">
      <c r="B47" s="91">
        <f t="shared" si="0"/>
        <v>44</v>
      </c>
      <c r="C47" s="92">
        <v>52118222</v>
      </c>
      <c r="D47" s="93" t="s">
        <v>128</v>
      </c>
      <c r="E47" s="93" t="s">
        <v>57</v>
      </c>
      <c r="F47" s="93" t="s">
        <v>90</v>
      </c>
      <c r="G47" s="94">
        <v>38937</v>
      </c>
      <c r="H47" s="95">
        <v>5191840</v>
      </c>
      <c r="I47" s="91" t="str">
        <f>IFERROR(VLOOKUP(C47,[1]Nacim!C:G,4,0),"OJO REVISAR")</f>
        <v>Femenino</v>
      </c>
      <c r="J47" s="96">
        <f>IFERROR(VLOOKUP(C47,[1]Nacim!C:G,5,0),"OJO REVISAR")</f>
        <v>26961</v>
      </c>
      <c r="K47" s="97"/>
    </row>
    <row r="48" spans="2:11" x14ac:dyDescent="0.2">
      <c r="B48" s="91">
        <f t="shared" si="0"/>
        <v>45</v>
      </c>
      <c r="C48" s="92">
        <v>52147220</v>
      </c>
      <c r="D48" s="93" t="s">
        <v>129</v>
      </c>
      <c r="E48" s="93" t="s">
        <v>93</v>
      </c>
      <c r="F48" s="93" t="s">
        <v>121</v>
      </c>
      <c r="G48" s="94">
        <v>39463</v>
      </c>
      <c r="H48" s="95">
        <v>7550654</v>
      </c>
      <c r="I48" s="91" t="str">
        <f>IFERROR(VLOOKUP(C48,[1]Nacim!C:G,4,0),"OJO REVISAR")</f>
        <v>Femenino</v>
      </c>
      <c r="J48" s="96">
        <f>IFERROR(VLOOKUP(C48,[1]Nacim!C:G,5,0),"OJO REVISAR")</f>
        <v>27122</v>
      </c>
      <c r="K48" s="97"/>
    </row>
    <row r="49" spans="2:11" x14ac:dyDescent="0.2">
      <c r="B49" s="91">
        <f t="shared" si="0"/>
        <v>46</v>
      </c>
      <c r="C49" s="92">
        <v>52155466</v>
      </c>
      <c r="D49" s="93" t="s">
        <v>131</v>
      </c>
      <c r="E49" s="93" t="s">
        <v>54</v>
      </c>
      <c r="F49" s="93" t="s">
        <v>132</v>
      </c>
      <c r="G49" s="94">
        <v>41074</v>
      </c>
      <c r="H49" s="95">
        <v>12028752</v>
      </c>
      <c r="I49" s="91" t="str">
        <f>IFERROR(VLOOKUP(C49,[1]Nacim!C:G,4,0),"OJO REVISAR")</f>
        <v>Femenino</v>
      </c>
      <c r="J49" s="96">
        <f>IFERROR(VLOOKUP(C49,[1]Nacim!C:G,5,0),"OJO REVISAR")</f>
        <v>27382</v>
      </c>
      <c r="K49" s="97"/>
    </row>
    <row r="50" spans="2:11" x14ac:dyDescent="0.2">
      <c r="B50" s="91">
        <f t="shared" si="0"/>
        <v>47</v>
      </c>
      <c r="C50" s="92">
        <v>52203387</v>
      </c>
      <c r="D50" s="93" t="s">
        <v>133</v>
      </c>
      <c r="E50" s="93" t="s">
        <v>80</v>
      </c>
      <c r="F50" s="93" t="s">
        <v>134</v>
      </c>
      <c r="G50" s="94">
        <v>38943</v>
      </c>
      <c r="H50" s="95">
        <v>15613000</v>
      </c>
      <c r="I50" s="91" t="str">
        <f>IFERROR(VLOOKUP(C50,[1]Nacim!C:G,4,0),"OJO REVISAR")</f>
        <v>Femenino</v>
      </c>
      <c r="J50" s="96">
        <f>IFERROR(VLOOKUP(C50,[1]Nacim!C:G,5,0),"OJO REVISAR")</f>
        <v>27014</v>
      </c>
      <c r="K50" s="97"/>
    </row>
    <row r="51" spans="2:11" x14ac:dyDescent="0.2">
      <c r="B51" s="91">
        <f t="shared" si="0"/>
        <v>48</v>
      </c>
      <c r="C51" s="92">
        <v>52204873</v>
      </c>
      <c r="D51" s="93" t="s">
        <v>135</v>
      </c>
      <c r="E51" s="93" t="s">
        <v>93</v>
      </c>
      <c r="F51" s="93" t="s">
        <v>86</v>
      </c>
      <c r="G51" s="94">
        <v>39470</v>
      </c>
      <c r="H51" s="95">
        <v>8003154</v>
      </c>
      <c r="I51" s="91" t="str">
        <f>IFERROR(VLOOKUP(C51,[1]Nacim!C:G,4,0),"OJO REVISAR")</f>
        <v>Femenino</v>
      </c>
      <c r="J51" s="96">
        <f>IFERROR(VLOOKUP(C51,[1]Nacim!C:G,5,0),"OJO REVISAR")</f>
        <v>27194</v>
      </c>
      <c r="K51" s="97"/>
    </row>
    <row r="52" spans="2:11" x14ac:dyDescent="0.2">
      <c r="B52" s="91">
        <f t="shared" si="0"/>
        <v>49</v>
      </c>
      <c r="C52" s="92">
        <v>52256381</v>
      </c>
      <c r="D52" s="93" t="s">
        <v>136</v>
      </c>
      <c r="E52" s="93" t="s">
        <v>77</v>
      </c>
      <c r="F52" s="93" t="s">
        <v>438</v>
      </c>
      <c r="G52" s="94">
        <v>42614</v>
      </c>
      <c r="H52" s="95">
        <v>24777710</v>
      </c>
      <c r="I52" s="91" t="str">
        <f>IFERROR(VLOOKUP(C52,[1]Nacim!C:G,4,0),"OJO REVISAR")</f>
        <v>Femenino</v>
      </c>
      <c r="J52" s="96">
        <f>IFERROR(VLOOKUP(C52,[1]Nacim!C:G,5,0),"OJO REVISAR")</f>
        <v>27206</v>
      </c>
      <c r="K52" s="97"/>
    </row>
    <row r="53" spans="2:11" x14ac:dyDescent="0.2">
      <c r="B53" s="91">
        <f t="shared" si="0"/>
        <v>50</v>
      </c>
      <c r="C53" s="92">
        <v>52264267</v>
      </c>
      <c r="D53" s="93" t="s">
        <v>137</v>
      </c>
      <c r="E53" s="93" t="s">
        <v>80</v>
      </c>
      <c r="F53" s="93" t="s">
        <v>78</v>
      </c>
      <c r="G53" s="94">
        <v>39888</v>
      </c>
      <c r="H53" s="95">
        <v>16450000</v>
      </c>
      <c r="I53" s="91" t="str">
        <f>IFERROR(VLOOKUP(C53,[1]Nacim!C:G,4,0),"OJO REVISAR")</f>
        <v>Femenino</v>
      </c>
      <c r="J53" s="96">
        <f>IFERROR(VLOOKUP(C53,[1]Nacim!C:G,5,0),"OJO REVISAR")</f>
        <v>27759</v>
      </c>
      <c r="K53" s="97"/>
    </row>
    <row r="54" spans="2:11" x14ac:dyDescent="0.2">
      <c r="B54" s="91">
        <f t="shared" si="0"/>
        <v>51</v>
      </c>
      <c r="C54" s="92">
        <v>52265985</v>
      </c>
      <c r="D54" s="93" t="s">
        <v>138</v>
      </c>
      <c r="E54" s="93" t="s">
        <v>80</v>
      </c>
      <c r="F54" s="93" t="s">
        <v>439</v>
      </c>
      <c r="G54" s="94">
        <v>39595</v>
      </c>
      <c r="H54" s="95">
        <v>16450000</v>
      </c>
      <c r="I54" s="91" t="str">
        <f>IFERROR(VLOOKUP(C54,[1]Nacim!C:G,4,0),"OJO REVISAR")</f>
        <v>Femenino</v>
      </c>
      <c r="J54" s="96">
        <f>IFERROR(VLOOKUP(C54,[1]Nacim!C:G,5,0),"OJO REVISAR")</f>
        <v>28088</v>
      </c>
      <c r="K54" s="97"/>
    </row>
    <row r="55" spans="2:11" x14ac:dyDescent="0.2">
      <c r="B55" s="91">
        <f t="shared" si="0"/>
        <v>52</v>
      </c>
      <c r="C55" s="92">
        <v>52311072</v>
      </c>
      <c r="D55" s="93" t="s">
        <v>139</v>
      </c>
      <c r="E55" s="93" t="s">
        <v>140</v>
      </c>
      <c r="F55" s="93" t="s">
        <v>78</v>
      </c>
      <c r="G55" s="94">
        <v>40380</v>
      </c>
      <c r="H55" s="95">
        <v>4472094</v>
      </c>
      <c r="I55" s="91" t="str">
        <f>IFERROR(VLOOKUP(C55,[1]Nacim!C:G,4,0),"OJO REVISAR")</f>
        <v>Femenino</v>
      </c>
      <c r="J55" s="96">
        <f>IFERROR(VLOOKUP(C55,[1]Nacim!C:G,5,0),"OJO REVISAR")</f>
        <v>27483</v>
      </c>
      <c r="K55" s="97"/>
    </row>
    <row r="56" spans="2:11" x14ac:dyDescent="0.2">
      <c r="B56" s="91">
        <f t="shared" si="0"/>
        <v>53</v>
      </c>
      <c r="C56" s="92">
        <v>52313190</v>
      </c>
      <c r="D56" s="93" t="s">
        <v>141</v>
      </c>
      <c r="E56" s="93" t="s">
        <v>61</v>
      </c>
      <c r="F56" s="93" t="s">
        <v>440</v>
      </c>
      <c r="G56" s="94">
        <v>38964</v>
      </c>
      <c r="H56" s="95">
        <v>9527652</v>
      </c>
      <c r="I56" s="91" t="str">
        <f>IFERROR(VLOOKUP(C56,[1]Nacim!C:G,4,0),"OJO REVISAR")</f>
        <v>Femenino</v>
      </c>
      <c r="J56" s="96">
        <f>IFERROR(VLOOKUP(C56,[1]Nacim!C:G,5,0),"OJO REVISAR")</f>
        <v>27933</v>
      </c>
      <c r="K56" s="97"/>
    </row>
    <row r="57" spans="2:11" x14ac:dyDescent="0.2">
      <c r="B57" s="91">
        <f t="shared" si="0"/>
        <v>54</v>
      </c>
      <c r="C57" s="92">
        <v>52316374</v>
      </c>
      <c r="D57" s="93" t="s">
        <v>142</v>
      </c>
      <c r="E57" s="93" t="s">
        <v>61</v>
      </c>
      <c r="F57" s="93" t="s">
        <v>117</v>
      </c>
      <c r="G57" s="94">
        <v>42044</v>
      </c>
      <c r="H57" s="95">
        <v>10100490</v>
      </c>
      <c r="I57" s="91" t="str">
        <f>IFERROR(VLOOKUP(C57,[1]Nacim!C:G,4,0),"OJO REVISAR")</f>
        <v>Femenino</v>
      </c>
      <c r="J57" s="96">
        <f>IFERROR(VLOOKUP(C57,[1]Nacim!C:G,5,0),"OJO REVISAR")</f>
        <v>28189</v>
      </c>
      <c r="K57" s="97"/>
    </row>
    <row r="58" spans="2:11" x14ac:dyDescent="0.2">
      <c r="B58" s="91">
        <f t="shared" si="0"/>
        <v>55</v>
      </c>
      <c r="C58" s="92">
        <v>52331622</v>
      </c>
      <c r="D58" s="93" t="s">
        <v>143</v>
      </c>
      <c r="E58" s="93" t="s">
        <v>61</v>
      </c>
      <c r="F58" s="93" t="s">
        <v>438</v>
      </c>
      <c r="G58" s="94">
        <v>35506</v>
      </c>
      <c r="H58" s="95">
        <v>10100490</v>
      </c>
      <c r="I58" s="91" t="str">
        <f>IFERROR(VLOOKUP(C58,[1]Nacim!C:G,4,0),"OJO REVISAR")</f>
        <v>Femenino</v>
      </c>
      <c r="J58" s="96">
        <f>IFERROR(VLOOKUP(C58,[1]Nacim!C:G,5,0),"OJO REVISAR")</f>
        <v>27611</v>
      </c>
      <c r="K58" s="97"/>
    </row>
    <row r="59" spans="2:11" x14ac:dyDescent="0.2">
      <c r="B59" s="91">
        <f t="shared" si="0"/>
        <v>56</v>
      </c>
      <c r="C59" s="92">
        <v>52392639</v>
      </c>
      <c r="D59" s="93" t="s">
        <v>144</v>
      </c>
      <c r="E59" s="93" t="s">
        <v>54</v>
      </c>
      <c r="F59" s="93" t="s">
        <v>440</v>
      </c>
      <c r="G59" s="94">
        <v>41554</v>
      </c>
      <c r="H59" s="95">
        <v>12028752</v>
      </c>
      <c r="I59" s="91" t="str">
        <f>IFERROR(VLOOKUP(C59,[1]Nacim!C:G,4,0),"OJO REVISAR")</f>
        <v>Femenino</v>
      </c>
      <c r="J59" s="96">
        <f>IFERROR(VLOOKUP(C59,[1]Nacim!C:G,5,0),"OJO REVISAR")</f>
        <v>28706</v>
      </c>
      <c r="K59" s="97"/>
    </row>
    <row r="60" spans="2:11" x14ac:dyDescent="0.2">
      <c r="B60" s="91">
        <f t="shared" si="0"/>
        <v>57</v>
      </c>
      <c r="C60" s="92">
        <v>52418550</v>
      </c>
      <c r="D60" s="93" t="s">
        <v>145</v>
      </c>
      <c r="E60" s="93" t="s">
        <v>63</v>
      </c>
      <c r="F60" s="93" t="s">
        <v>88</v>
      </c>
      <c r="G60" s="94">
        <v>45468</v>
      </c>
      <c r="H60" s="95">
        <v>55697292</v>
      </c>
      <c r="I60" s="91" t="str">
        <f>IFERROR(VLOOKUP(C60,[1]Nacim!C:G,4,0),"OJO REVISAR")</f>
        <v>Femenino</v>
      </c>
      <c r="J60" s="96">
        <f>IFERROR(VLOOKUP(C60,[1]Nacim!C:G,5,0),"OJO REVISAR")</f>
        <v>28182</v>
      </c>
      <c r="K60" s="97"/>
    </row>
    <row r="61" spans="2:11" x14ac:dyDescent="0.2">
      <c r="B61" s="91">
        <f t="shared" si="0"/>
        <v>58</v>
      </c>
      <c r="C61" s="92">
        <v>52437492</v>
      </c>
      <c r="D61" s="93" t="s">
        <v>147</v>
      </c>
      <c r="E61" s="93" t="s">
        <v>54</v>
      </c>
      <c r="F61" s="93" t="s">
        <v>439</v>
      </c>
      <c r="G61" s="94">
        <v>45173</v>
      </c>
      <c r="H61" s="95">
        <v>12028752</v>
      </c>
      <c r="I61" s="91" t="str">
        <f>IFERROR(VLOOKUP(C61,[1]Nacim!C:G,4,0),"OJO REVISAR")</f>
        <v>Femenino</v>
      </c>
      <c r="J61" s="96">
        <f>IFERROR(VLOOKUP(C61,[1]Nacim!C:G,5,0),"OJO REVISAR")</f>
        <v>28427</v>
      </c>
      <c r="K61" s="97"/>
    </row>
    <row r="62" spans="2:11" x14ac:dyDescent="0.2">
      <c r="B62" s="91">
        <f t="shared" si="0"/>
        <v>59</v>
      </c>
      <c r="C62" s="92">
        <v>52453440</v>
      </c>
      <c r="D62" s="93" t="s">
        <v>148</v>
      </c>
      <c r="E62" s="93" t="s">
        <v>54</v>
      </c>
      <c r="F62" s="93" t="s">
        <v>435</v>
      </c>
      <c r="G62" s="94">
        <v>41254</v>
      </c>
      <c r="H62" s="95">
        <v>12028752</v>
      </c>
      <c r="I62" s="91" t="str">
        <f>IFERROR(VLOOKUP(C62,[1]Nacim!C:G,4,0),"OJO REVISAR")</f>
        <v>Femenino</v>
      </c>
      <c r="J62" s="96">
        <f>IFERROR(VLOOKUP(C62,[1]Nacim!C:G,5,0),"OJO REVISAR")</f>
        <v>28785</v>
      </c>
      <c r="K62" s="97"/>
    </row>
    <row r="63" spans="2:11" x14ac:dyDescent="0.2">
      <c r="B63" s="91">
        <f t="shared" si="0"/>
        <v>60</v>
      </c>
      <c r="C63" s="92">
        <v>52454654</v>
      </c>
      <c r="D63" s="93" t="s">
        <v>149</v>
      </c>
      <c r="E63" s="93" t="s">
        <v>80</v>
      </c>
      <c r="F63" s="93" t="s">
        <v>441</v>
      </c>
      <c r="G63" s="94">
        <v>45082</v>
      </c>
      <c r="H63" s="95">
        <v>16450000</v>
      </c>
      <c r="I63" s="91" t="str">
        <f>IFERROR(VLOOKUP(C63,[1]Nacim!C:G,4,0),"OJO REVISAR")</f>
        <v>Femenino</v>
      </c>
      <c r="J63" s="96">
        <f>IFERROR(VLOOKUP(C63,[1]Nacim!C:G,5,0),"OJO REVISAR")</f>
        <v>28703</v>
      </c>
      <c r="K63" s="97"/>
    </row>
    <row r="64" spans="2:11" x14ac:dyDescent="0.2">
      <c r="B64" s="91">
        <f t="shared" si="0"/>
        <v>61</v>
      </c>
      <c r="C64" s="92">
        <v>52516320</v>
      </c>
      <c r="D64" s="93" t="s">
        <v>150</v>
      </c>
      <c r="E64" s="93" t="s">
        <v>54</v>
      </c>
      <c r="F64" s="93" t="s">
        <v>55</v>
      </c>
      <c r="G64" s="94">
        <v>41162</v>
      </c>
      <c r="H64" s="95">
        <v>12028752</v>
      </c>
      <c r="I64" s="91" t="str">
        <f>IFERROR(VLOOKUP(C64,[1]Nacim!C:G,4,0),"OJO REVISAR")</f>
        <v>Femenino</v>
      </c>
      <c r="J64" s="96">
        <f>IFERROR(VLOOKUP(C64,[1]Nacim!C:G,5,0),"OJO REVISAR")</f>
        <v>29231</v>
      </c>
      <c r="K64" s="97"/>
    </row>
    <row r="65" spans="2:11" x14ac:dyDescent="0.2">
      <c r="B65" s="91">
        <f t="shared" si="0"/>
        <v>62</v>
      </c>
      <c r="C65" s="92">
        <v>52557326</v>
      </c>
      <c r="D65" s="93" t="s">
        <v>151</v>
      </c>
      <c r="E65" s="93" t="s">
        <v>54</v>
      </c>
      <c r="F65" s="93" t="s">
        <v>438</v>
      </c>
      <c r="G65" s="94">
        <v>42618</v>
      </c>
      <c r="H65" s="95">
        <v>12028752</v>
      </c>
      <c r="I65" s="91" t="str">
        <f>IFERROR(VLOOKUP(C65,[1]Nacim!C:G,4,0),"OJO REVISAR")</f>
        <v>Femenino</v>
      </c>
      <c r="J65" s="96">
        <f>IFERROR(VLOOKUP(C65,[1]Nacim!C:G,5,0),"OJO REVISAR")</f>
        <v>26245</v>
      </c>
      <c r="K65" s="97"/>
    </row>
    <row r="66" spans="2:11" x14ac:dyDescent="0.2">
      <c r="B66" s="91">
        <f t="shared" si="0"/>
        <v>63</v>
      </c>
      <c r="C66" s="92">
        <v>52558023</v>
      </c>
      <c r="D66" s="93" t="s">
        <v>152</v>
      </c>
      <c r="E66" s="93" t="s">
        <v>61</v>
      </c>
      <c r="F66" s="93" t="s">
        <v>153</v>
      </c>
      <c r="G66" s="94">
        <v>38902</v>
      </c>
      <c r="H66" s="95">
        <v>10100490</v>
      </c>
      <c r="I66" s="91" t="str">
        <f>IFERROR(VLOOKUP(C66,[1]Nacim!C:G,4,0),"OJO REVISAR")</f>
        <v>Femenino</v>
      </c>
      <c r="J66" s="96">
        <f>IFERROR(VLOOKUP(C66,[1]Nacim!C:G,5,0),"OJO REVISAR")</f>
        <v>26549.466724537036</v>
      </c>
      <c r="K66" s="97"/>
    </row>
    <row r="67" spans="2:11" x14ac:dyDescent="0.2">
      <c r="B67" s="91">
        <f t="shared" si="0"/>
        <v>64</v>
      </c>
      <c r="C67" s="92">
        <v>52703122</v>
      </c>
      <c r="D67" s="93" t="s">
        <v>154</v>
      </c>
      <c r="E67" s="93" t="s">
        <v>80</v>
      </c>
      <c r="F67" s="93" t="s">
        <v>442</v>
      </c>
      <c r="G67" s="94">
        <v>44655</v>
      </c>
      <c r="H67" s="95">
        <v>16450000</v>
      </c>
      <c r="I67" s="91" t="str">
        <f>IFERROR(VLOOKUP(C67,[1]Nacim!C:G,4,0),"OJO REVISAR")</f>
        <v>Femenino</v>
      </c>
      <c r="J67" s="96">
        <f>IFERROR(VLOOKUP(C67,[1]Nacim!C:G,5,0),"OJO REVISAR")</f>
        <v>29013</v>
      </c>
      <c r="K67" s="97"/>
    </row>
    <row r="68" spans="2:11" x14ac:dyDescent="0.2">
      <c r="B68" s="91">
        <f t="shared" si="0"/>
        <v>65</v>
      </c>
      <c r="C68" s="92">
        <v>52709430</v>
      </c>
      <c r="D68" s="93" t="s">
        <v>155</v>
      </c>
      <c r="E68" s="93" t="s">
        <v>77</v>
      </c>
      <c r="F68" s="93" t="s">
        <v>436</v>
      </c>
      <c r="G68" s="94">
        <v>41239</v>
      </c>
      <c r="H68" s="95">
        <v>26265248</v>
      </c>
      <c r="I68" s="91" t="str">
        <f>IFERROR(VLOOKUP(C68,[1]Nacim!C:G,4,0),"OJO REVISAR")</f>
        <v>Femenino</v>
      </c>
      <c r="J68" s="96">
        <f>IFERROR(VLOOKUP(C68,[1]Nacim!C:G,5,0),"OJO REVISAR")</f>
        <v>29273</v>
      </c>
      <c r="K68" s="97"/>
    </row>
    <row r="69" spans="2:11" x14ac:dyDescent="0.2">
      <c r="B69" s="91">
        <f t="shared" ref="B69:B132" si="1">+B68+1</f>
        <v>66</v>
      </c>
      <c r="C69" s="92">
        <v>52713752</v>
      </c>
      <c r="D69" s="93" t="s">
        <v>156</v>
      </c>
      <c r="E69" s="93" t="s">
        <v>57</v>
      </c>
      <c r="F69" s="93" t="s">
        <v>88</v>
      </c>
      <c r="G69" s="94">
        <v>45925</v>
      </c>
      <c r="H69" s="95">
        <v>4897800</v>
      </c>
      <c r="I69" s="91" t="str">
        <f>IFERROR(VLOOKUP(C69,[1]Nacim!C:G,4,0),"OJO REVISAR")</f>
        <v>Femenino</v>
      </c>
      <c r="J69" s="96">
        <f>IFERROR(VLOOKUP(C69,[1]Nacim!C:G,5,0),"OJO REVISAR")</f>
        <v>29699</v>
      </c>
      <c r="K69" s="97"/>
    </row>
    <row r="70" spans="2:11" x14ac:dyDescent="0.2">
      <c r="B70" s="91">
        <f t="shared" si="1"/>
        <v>67</v>
      </c>
      <c r="C70" s="92">
        <v>52718382</v>
      </c>
      <c r="D70" s="93" t="s">
        <v>157</v>
      </c>
      <c r="E70" s="93" t="s">
        <v>80</v>
      </c>
      <c r="F70" s="93" t="s">
        <v>438</v>
      </c>
      <c r="G70" s="94">
        <v>41989</v>
      </c>
      <c r="H70" s="95">
        <v>15613000</v>
      </c>
      <c r="I70" s="91" t="str">
        <f>IFERROR(VLOOKUP(C70,[1]Nacim!C:G,4,0),"OJO REVISAR")</f>
        <v>Femenino</v>
      </c>
      <c r="J70" s="96">
        <f>IFERROR(VLOOKUP(C70,[1]Nacim!C:G,5,0),"OJO REVISAR")</f>
        <v>29914</v>
      </c>
      <c r="K70" s="97"/>
    </row>
    <row r="71" spans="2:11" x14ac:dyDescent="0.2">
      <c r="B71" s="91">
        <f t="shared" si="1"/>
        <v>68</v>
      </c>
      <c r="C71" s="92">
        <v>52805014</v>
      </c>
      <c r="D71" s="93" t="s">
        <v>158</v>
      </c>
      <c r="E71" s="93" t="s">
        <v>54</v>
      </c>
      <c r="F71" s="93" t="s">
        <v>117</v>
      </c>
      <c r="G71" s="94">
        <v>38902</v>
      </c>
      <c r="H71" s="95">
        <v>12028752</v>
      </c>
      <c r="I71" s="91" t="str">
        <f>IFERROR(VLOOKUP(C71,[1]Nacim!C:G,4,0),"OJO REVISAR")</f>
        <v>Femenino</v>
      </c>
      <c r="J71" s="96">
        <f>IFERROR(VLOOKUP(C71,[1]Nacim!C:G,5,0),"OJO REVISAR")</f>
        <v>29877</v>
      </c>
      <c r="K71" s="97"/>
    </row>
    <row r="72" spans="2:11" x14ac:dyDescent="0.2">
      <c r="B72" s="91">
        <f t="shared" si="1"/>
        <v>69</v>
      </c>
      <c r="C72" s="92">
        <v>52811349</v>
      </c>
      <c r="D72" s="93" t="s">
        <v>159</v>
      </c>
      <c r="E72" s="93" t="s">
        <v>54</v>
      </c>
      <c r="F72" s="93" t="s">
        <v>71</v>
      </c>
      <c r="G72" s="94">
        <v>40197</v>
      </c>
      <c r="H72" s="95">
        <v>12028752</v>
      </c>
      <c r="I72" s="91" t="str">
        <f>IFERROR(VLOOKUP(C72,[1]Nacim!C:G,4,0),"OJO REVISAR")</f>
        <v>Femenino</v>
      </c>
      <c r="J72" s="96">
        <f>IFERROR(VLOOKUP(C72,[1]Nacim!C:G,5,0),"OJO REVISAR")</f>
        <v>29850</v>
      </c>
      <c r="K72" s="97"/>
    </row>
    <row r="73" spans="2:11" x14ac:dyDescent="0.2">
      <c r="B73" s="91">
        <f t="shared" si="1"/>
        <v>70</v>
      </c>
      <c r="C73" s="92">
        <v>52856456</v>
      </c>
      <c r="D73" s="93" t="s">
        <v>160</v>
      </c>
      <c r="E73" s="93" t="s">
        <v>93</v>
      </c>
      <c r="F73" s="93" t="s">
        <v>81</v>
      </c>
      <c r="G73" s="94">
        <v>40595</v>
      </c>
      <c r="H73" s="95">
        <v>8003154</v>
      </c>
      <c r="I73" s="91" t="str">
        <f>IFERROR(VLOOKUP(C73,[1]Nacim!C:G,4,0),"OJO REVISAR")</f>
        <v>Femenino</v>
      </c>
      <c r="J73" s="96">
        <f>IFERROR(VLOOKUP(C73,[1]Nacim!C:G,5,0),"OJO REVISAR")</f>
        <v>29379</v>
      </c>
      <c r="K73" s="97"/>
    </row>
    <row r="74" spans="2:11" x14ac:dyDescent="0.2">
      <c r="B74" s="91">
        <f t="shared" si="1"/>
        <v>71</v>
      </c>
      <c r="C74" s="92">
        <v>52906158</v>
      </c>
      <c r="D74" s="93" t="s">
        <v>161</v>
      </c>
      <c r="E74" s="93" t="s">
        <v>61</v>
      </c>
      <c r="F74" s="93" t="s">
        <v>153</v>
      </c>
      <c r="G74" s="94">
        <v>41114</v>
      </c>
      <c r="H74" s="95">
        <v>10100490</v>
      </c>
      <c r="I74" s="91" t="str">
        <f>IFERROR(VLOOKUP(C74,[1]Nacim!C:G,4,0),"OJO REVISAR")</f>
        <v>Femenino</v>
      </c>
      <c r="J74" s="96">
        <f>IFERROR(VLOOKUP(C74,[1]Nacim!C:G,5,0),"OJO REVISAR")</f>
        <v>30234</v>
      </c>
      <c r="K74" s="97"/>
    </row>
    <row r="75" spans="2:11" x14ac:dyDescent="0.2">
      <c r="B75" s="91">
        <f t="shared" si="1"/>
        <v>72</v>
      </c>
      <c r="C75" s="92">
        <v>52929680</v>
      </c>
      <c r="D75" s="93" t="s">
        <v>162</v>
      </c>
      <c r="E75" s="93" t="s">
        <v>77</v>
      </c>
      <c r="F75" s="93" t="s">
        <v>117</v>
      </c>
      <c r="G75" s="94">
        <v>41583</v>
      </c>
      <c r="H75" s="95">
        <v>26265248</v>
      </c>
      <c r="I75" s="91" t="str">
        <f>IFERROR(VLOOKUP(C75,[1]Nacim!C:G,4,0),"OJO REVISAR")</f>
        <v>Femenino</v>
      </c>
      <c r="J75" s="96">
        <f>IFERROR(VLOOKUP(C75,[1]Nacim!C:G,5,0),"OJO REVISAR")</f>
        <v>30233</v>
      </c>
      <c r="K75" s="97"/>
    </row>
    <row r="76" spans="2:11" x14ac:dyDescent="0.2">
      <c r="B76" s="91">
        <f t="shared" si="1"/>
        <v>73</v>
      </c>
      <c r="C76" s="92">
        <v>52981385</v>
      </c>
      <c r="D76" s="93" t="s">
        <v>163</v>
      </c>
      <c r="E76" s="93" t="s">
        <v>93</v>
      </c>
      <c r="F76" s="93" t="s">
        <v>90</v>
      </c>
      <c r="G76" s="94">
        <v>38930</v>
      </c>
      <c r="H76" s="95">
        <v>8003154</v>
      </c>
      <c r="I76" s="91" t="str">
        <f>IFERROR(VLOOKUP(C76,[1]Nacim!C:G,4,0),"OJO REVISAR")</f>
        <v>Femenino</v>
      </c>
      <c r="J76" s="96">
        <f>IFERROR(VLOOKUP(C76,[1]Nacim!C:G,5,0),"OJO REVISAR")</f>
        <v>30422</v>
      </c>
      <c r="K76" s="97"/>
    </row>
    <row r="77" spans="2:11" x14ac:dyDescent="0.2">
      <c r="B77" s="91">
        <f t="shared" si="1"/>
        <v>74</v>
      </c>
      <c r="C77" s="92">
        <v>52993935</v>
      </c>
      <c r="D77" s="93" t="s">
        <v>164</v>
      </c>
      <c r="E77" s="93" t="s">
        <v>77</v>
      </c>
      <c r="F77" s="93" t="s">
        <v>153</v>
      </c>
      <c r="G77" s="94">
        <v>41379</v>
      </c>
      <c r="H77" s="95">
        <v>24777710</v>
      </c>
      <c r="I77" s="91" t="str">
        <f>IFERROR(VLOOKUP(C77,[1]Nacim!C:G,4,0),"OJO REVISAR")</f>
        <v>Femenino</v>
      </c>
      <c r="J77" s="96">
        <f>IFERROR(VLOOKUP(C77,[1]Nacim!C:G,5,0),"OJO REVISAR")</f>
        <v>30525</v>
      </c>
      <c r="K77" s="97"/>
    </row>
    <row r="78" spans="2:11" x14ac:dyDescent="0.2">
      <c r="B78" s="91">
        <f t="shared" si="1"/>
        <v>75</v>
      </c>
      <c r="C78" s="92">
        <v>53013790</v>
      </c>
      <c r="D78" s="93" t="s">
        <v>165</v>
      </c>
      <c r="E78" s="93" t="s">
        <v>54</v>
      </c>
      <c r="F78" s="93" t="s">
        <v>439</v>
      </c>
      <c r="G78" s="94">
        <v>41841</v>
      </c>
      <c r="H78" s="95">
        <v>12028752</v>
      </c>
      <c r="I78" s="91" t="str">
        <f>IFERROR(VLOOKUP(C78,[1]Nacim!C:G,4,0),"OJO REVISAR")</f>
        <v>Femenino</v>
      </c>
      <c r="J78" s="96">
        <f>IFERROR(VLOOKUP(C78,[1]Nacim!C:G,5,0),"OJO REVISAR")</f>
        <v>30895</v>
      </c>
      <c r="K78" s="97"/>
    </row>
    <row r="79" spans="2:11" x14ac:dyDescent="0.2">
      <c r="B79" s="91">
        <f t="shared" si="1"/>
        <v>76</v>
      </c>
      <c r="C79" s="92">
        <v>53103209</v>
      </c>
      <c r="D79" s="93" t="s">
        <v>443</v>
      </c>
      <c r="E79" s="93" t="s">
        <v>77</v>
      </c>
      <c r="F79" s="93" t="s">
        <v>435</v>
      </c>
      <c r="G79" s="94">
        <v>46035</v>
      </c>
      <c r="H79" s="95">
        <v>24777710</v>
      </c>
      <c r="I79" s="91" t="str">
        <f>IFERROR(VLOOKUP(C79,[1]Nacim!C:G,4,0),"OJO REVISAR")</f>
        <v>Femenino</v>
      </c>
      <c r="J79" s="96">
        <f>IFERROR(VLOOKUP(C79,[1]Nacim!C:G,5,0),"OJO REVISAR")</f>
        <v>31350</v>
      </c>
      <c r="K79" s="97"/>
    </row>
    <row r="80" spans="2:11" x14ac:dyDescent="0.2">
      <c r="B80" s="91">
        <f t="shared" si="1"/>
        <v>77</v>
      </c>
      <c r="C80" s="92">
        <v>53118447</v>
      </c>
      <c r="D80" s="93" t="s">
        <v>166</v>
      </c>
      <c r="E80" s="93" t="s">
        <v>54</v>
      </c>
      <c r="F80" s="93" t="s">
        <v>55</v>
      </c>
      <c r="G80" s="94">
        <v>44419</v>
      </c>
      <c r="H80" s="95">
        <v>11348500</v>
      </c>
      <c r="I80" s="91" t="str">
        <f>IFERROR(VLOOKUP(C80,[1]Nacim!C:G,4,0),"OJO REVISAR")</f>
        <v>Femenino</v>
      </c>
      <c r="J80" s="96">
        <f>IFERROR(VLOOKUP(C80,[1]Nacim!C:G,5,0),"OJO REVISAR")</f>
        <v>31311</v>
      </c>
      <c r="K80" s="97"/>
    </row>
    <row r="81" spans="2:11" x14ac:dyDescent="0.2">
      <c r="B81" s="91">
        <f t="shared" si="1"/>
        <v>78</v>
      </c>
      <c r="C81" s="92">
        <v>53132089</v>
      </c>
      <c r="D81" s="93" t="s">
        <v>167</v>
      </c>
      <c r="E81" s="93" t="s">
        <v>61</v>
      </c>
      <c r="F81" s="93" t="s">
        <v>134</v>
      </c>
      <c r="G81" s="94">
        <v>41149</v>
      </c>
      <c r="H81" s="95">
        <v>10100490</v>
      </c>
      <c r="I81" s="91" t="str">
        <f>IFERROR(VLOOKUP(C81,[1]Nacim!C:G,4,0),"OJO REVISAR")</f>
        <v>Femenino</v>
      </c>
      <c r="J81" s="96">
        <f>IFERROR(VLOOKUP(C81,[1]Nacim!C:G,5,0),"OJO REVISAR")</f>
        <v>30982</v>
      </c>
      <c r="K81" s="97"/>
    </row>
    <row r="82" spans="2:11" x14ac:dyDescent="0.2">
      <c r="B82" s="91">
        <f t="shared" si="1"/>
        <v>79</v>
      </c>
      <c r="C82" s="92">
        <v>53161026</v>
      </c>
      <c r="D82" s="93" t="s">
        <v>168</v>
      </c>
      <c r="E82" s="93" t="s">
        <v>57</v>
      </c>
      <c r="F82" s="93" t="s">
        <v>67</v>
      </c>
      <c r="G82" s="94">
        <v>41652</v>
      </c>
      <c r="H82" s="95">
        <v>5191840</v>
      </c>
      <c r="I82" s="91" t="str">
        <f>IFERROR(VLOOKUP(C82,[1]Nacim!C:G,4,0),"OJO REVISAR")</f>
        <v>Femenino</v>
      </c>
      <c r="J82" s="96">
        <f>IFERROR(VLOOKUP(C82,[1]Nacim!C:G,5,0),"OJO REVISAR")</f>
        <v>31319</v>
      </c>
      <c r="K82" s="97"/>
    </row>
    <row r="83" spans="2:11" x14ac:dyDescent="0.2">
      <c r="B83" s="91">
        <f t="shared" si="1"/>
        <v>80</v>
      </c>
      <c r="C83" s="92">
        <v>55063180</v>
      </c>
      <c r="D83" s="93" t="s">
        <v>169</v>
      </c>
      <c r="E83" s="93" t="s">
        <v>54</v>
      </c>
      <c r="F83" s="93" t="s">
        <v>433</v>
      </c>
      <c r="G83" s="94">
        <v>42723</v>
      </c>
      <c r="H83" s="95">
        <v>12028752</v>
      </c>
      <c r="I83" s="91" t="str">
        <f>IFERROR(VLOOKUP(C83,[1]Nacim!C:G,4,0),"OJO REVISAR")</f>
        <v>Femenino</v>
      </c>
      <c r="J83" s="96">
        <f>IFERROR(VLOOKUP(C83,[1]Nacim!C:G,5,0),"OJO REVISAR")</f>
        <v>27675</v>
      </c>
      <c r="K83" s="97"/>
    </row>
    <row r="84" spans="2:11" x14ac:dyDescent="0.2">
      <c r="B84" s="91">
        <f t="shared" si="1"/>
        <v>81</v>
      </c>
      <c r="C84" s="92">
        <v>55171765</v>
      </c>
      <c r="D84" s="93" t="s">
        <v>170</v>
      </c>
      <c r="E84" s="93" t="s">
        <v>80</v>
      </c>
      <c r="F84" s="93" t="s">
        <v>146</v>
      </c>
      <c r="G84" s="94">
        <v>42311</v>
      </c>
      <c r="H84" s="95">
        <v>16450000</v>
      </c>
      <c r="I84" s="91" t="str">
        <f>IFERROR(VLOOKUP(C84,[1]Nacim!C:G,4,0),"OJO REVISAR")</f>
        <v>Femenino</v>
      </c>
      <c r="J84" s="96">
        <f>IFERROR(VLOOKUP(C84,[1]Nacim!C:G,5,0),"OJO REVISAR")</f>
        <v>27379</v>
      </c>
      <c r="K84" s="97"/>
    </row>
    <row r="85" spans="2:11" x14ac:dyDescent="0.2">
      <c r="B85" s="91">
        <f t="shared" si="1"/>
        <v>82</v>
      </c>
      <c r="C85" s="92">
        <v>60356710</v>
      </c>
      <c r="D85" s="93" t="s">
        <v>444</v>
      </c>
      <c r="E85" s="93" t="s">
        <v>93</v>
      </c>
      <c r="F85" s="93" t="s">
        <v>440</v>
      </c>
      <c r="G85" s="94">
        <v>46071</v>
      </c>
      <c r="H85" s="95">
        <v>7550654</v>
      </c>
      <c r="I85" s="91" t="str">
        <f>IFERROR(VLOOKUP(C85,[1]Nacim!C:G,4,0),"OJO REVISAR")</f>
        <v>Femenino</v>
      </c>
      <c r="J85" s="96">
        <f>IFERROR(VLOOKUP(C85,[1]Nacim!C:G,5,0),"OJO REVISAR")</f>
        <v>26837</v>
      </c>
      <c r="K85" s="97"/>
    </row>
    <row r="86" spans="2:11" x14ac:dyDescent="0.2">
      <c r="B86" s="91">
        <f t="shared" si="1"/>
        <v>83</v>
      </c>
      <c r="C86" s="92">
        <v>60383951</v>
      </c>
      <c r="D86" s="93" t="s">
        <v>445</v>
      </c>
      <c r="E86" s="93" t="s">
        <v>61</v>
      </c>
      <c r="F86" s="93" t="s">
        <v>433</v>
      </c>
      <c r="G86" s="94">
        <v>46070</v>
      </c>
      <c r="H86" s="95">
        <v>9527652</v>
      </c>
      <c r="I86" s="91" t="str">
        <f>IFERROR(VLOOKUP(C86,[1]Nacim!C:G,4,0),"OJO REVISAR")</f>
        <v>Femenino</v>
      </c>
      <c r="J86" s="96">
        <f>IFERROR(VLOOKUP(C86,[1]Nacim!C:G,5,0),"OJO REVISAR")</f>
        <v>28467</v>
      </c>
      <c r="K86" s="97"/>
    </row>
    <row r="87" spans="2:11" x14ac:dyDescent="0.2">
      <c r="B87" s="91">
        <f t="shared" si="1"/>
        <v>84</v>
      </c>
      <c r="C87" s="92">
        <v>63356900</v>
      </c>
      <c r="D87" s="93" t="s">
        <v>171</v>
      </c>
      <c r="E87" s="93" t="s">
        <v>96</v>
      </c>
      <c r="F87" s="93" t="s">
        <v>78</v>
      </c>
      <c r="G87" s="94">
        <v>35506</v>
      </c>
      <c r="H87" s="95">
        <v>2128526</v>
      </c>
      <c r="I87" s="91" t="str">
        <f>IFERROR(VLOOKUP(C87,[1]Nacim!C:G,4,0),"OJO REVISAR")</f>
        <v>Femenino</v>
      </c>
      <c r="J87" s="96">
        <f>IFERROR(VLOOKUP(C87,[1]Nacim!C:G,5,0),"OJO REVISAR")</f>
        <v>25182</v>
      </c>
      <c r="K87" s="97"/>
    </row>
    <row r="88" spans="2:11" x14ac:dyDescent="0.2">
      <c r="B88" s="91">
        <f t="shared" si="1"/>
        <v>85</v>
      </c>
      <c r="C88" s="92">
        <v>65736940</v>
      </c>
      <c r="D88" s="93" t="s">
        <v>172</v>
      </c>
      <c r="E88" s="93" t="s">
        <v>96</v>
      </c>
      <c r="F88" s="93" t="s">
        <v>78</v>
      </c>
      <c r="G88" s="94">
        <v>41883</v>
      </c>
      <c r="H88" s="95">
        <v>2128526</v>
      </c>
      <c r="I88" s="91" t="str">
        <f>IFERROR(VLOOKUP(C88,[1]Nacim!C:G,4,0),"OJO REVISAR")</f>
        <v>Femenino</v>
      </c>
      <c r="J88" s="96">
        <f>IFERROR(VLOOKUP(C88,[1]Nacim!C:G,5,0),"OJO REVISAR")</f>
        <v>24589</v>
      </c>
      <c r="K88" s="97"/>
    </row>
    <row r="89" spans="2:11" x14ac:dyDescent="0.2">
      <c r="B89" s="91">
        <f t="shared" si="1"/>
        <v>86</v>
      </c>
      <c r="C89" s="92">
        <v>65760567</v>
      </c>
      <c r="D89" s="93" t="s">
        <v>173</v>
      </c>
      <c r="E89" s="93" t="s">
        <v>54</v>
      </c>
      <c r="F89" s="93" t="s">
        <v>433</v>
      </c>
      <c r="G89" s="94">
        <v>43810</v>
      </c>
      <c r="H89" s="95">
        <v>12028752</v>
      </c>
      <c r="I89" s="91" t="str">
        <f>IFERROR(VLOOKUP(C89,[1]Nacim!C:G,4,0),"OJO REVISAR")</f>
        <v>Femenino</v>
      </c>
      <c r="J89" s="96">
        <f>IFERROR(VLOOKUP(C89,[1]Nacim!C:G,5,0),"OJO REVISAR")</f>
        <v>26875</v>
      </c>
      <c r="K89" s="97"/>
    </row>
    <row r="90" spans="2:11" x14ac:dyDescent="0.2">
      <c r="B90" s="91">
        <f t="shared" si="1"/>
        <v>87</v>
      </c>
      <c r="C90" s="92">
        <v>65765951</v>
      </c>
      <c r="D90" s="93" t="s">
        <v>174</v>
      </c>
      <c r="E90" s="93" t="s">
        <v>61</v>
      </c>
      <c r="F90" s="93" t="s">
        <v>121</v>
      </c>
      <c r="G90" s="94">
        <v>45420</v>
      </c>
      <c r="H90" s="95">
        <v>10100490</v>
      </c>
      <c r="I90" s="91" t="str">
        <f>IFERROR(VLOOKUP(C90,[1]Nacim!C:G,4,0),"OJO REVISAR")</f>
        <v>Femenino</v>
      </c>
      <c r="J90" s="96">
        <f>IFERROR(VLOOKUP(C90,[1]Nacim!C:G,5,0),"OJO REVISAR")</f>
        <v>26993</v>
      </c>
      <c r="K90" s="97"/>
    </row>
    <row r="91" spans="2:11" x14ac:dyDescent="0.2">
      <c r="B91" s="91">
        <f t="shared" si="1"/>
        <v>88</v>
      </c>
      <c r="C91" s="92">
        <v>66781131</v>
      </c>
      <c r="D91" s="93" t="s">
        <v>175</v>
      </c>
      <c r="E91" s="93" t="s">
        <v>54</v>
      </c>
      <c r="F91" s="93" t="s">
        <v>433</v>
      </c>
      <c r="G91" s="94">
        <v>45460</v>
      </c>
      <c r="H91" s="95">
        <v>11348500</v>
      </c>
      <c r="I91" s="91" t="str">
        <f>IFERROR(VLOOKUP(C91,[1]Nacim!C:G,4,0),"OJO REVISAR")</f>
        <v>Femenino</v>
      </c>
      <c r="J91" s="96">
        <f>IFERROR(VLOOKUP(C91,[1]Nacim!C:G,5,0),"OJO REVISAR")</f>
        <v>27864</v>
      </c>
      <c r="K91" s="97"/>
    </row>
    <row r="92" spans="2:11" x14ac:dyDescent="0.2">
      <c r="B92" s="91">
        <f t="shared" si="1"/>
        <v>89</v>
      </c>
      <c r="C92" s="92">
        <v>66995135</v>
      </c>
      <c r="D92" s="93" t="s">
        <v>176</v>
      </c>
      <c r="E92" s="93" t="s">
        <v>54</v>
      </c>
      <c r="F92" s="93" t="s">
        <v>113</v>
      </c>
      <c r="G92" s="94">
        <v>44169</v>
      </c>
      <c r="H92" s="95">
        <v>12028752</v>
      </c>
      <c r="I92" s="91" t="str">
        <f>IFERROR(VLOOKUP(C92,[1]Nacim!C:G,4,0),"OJO REVISAR")</f>
        <v>Femenino</v>
      </c>
      <c r="J92" s="96">
        <f>IFERROR(VLOOKUP(C92,[1]Nacim!C:G,5,0),"OJO REVISAR")</f>
        <v>28057</v>
      </c>
      <c r="K92" s="97"/>
    </row>
    <row r="93" spans="2:11" x14ac:dyDescent="0.2">
      <c r="B93" s="91">
        <f t="shared" si="1"/>
        <v>90</v>
      </c>
      <c r="C93" s="92">
        <v>73166022</v>
      </c>
      <c r="D93" s="93" t="s">
        <v>177</v>
      </c>
      <c r="E93" s="93" t="s">
        <v>54</v>
      </c>
      <c r="F93" s="93" t="s">
        <v>433</v>
      </c>
      <c r="G93" s="94">
        <v>44655</v>
      </c>
      <c r="H93" s="95">
        <v>12028752</v>
      </c>
      <c r="I93" s="91" t="str">
        <f>IFERROR(VLOOKUP(C93,[1]Nacim!C:G,4,0),"OJO REVISAR")</f>
        <v>Masculino</v>
      </c>
      <c r="J93" s="96">
        <f>IFERROR(VLOOKUP(C93,[1]Nacim!C:G,5,0),"OJO REVISAR")</f>
        <v>27109</v>
      </c>
      <c r="K93" s="97"/>
    </row>
    <row r="94" spans="2:11" x14ac:dyDescent="0.2">
      <c r="B94" s="91">
        <f t="shared" si="1"/>
        <v>91</v>
      </c>
      <c r="C94" s="92">
        <v>75072130</v>
      </c>
      <c r="D94" s="93" t="s">
        <v>178</v>
      </c>
      <c r="E94" s="93" t="s">
        <v>66</v>
      </c>
      <c r="F94" s="93" t="s">
        <v>115</v>
      </c>
      <c r="G94" s="94">
        <v>42143</v>
      </c>
      <c r="H94" s="95">
        <v>37150852</v>
      </c>
      <c r="I94" s="91" t="str">
        <f>IFERROR(VLOOKUP(C94,[1]Nacim!C:G,4,0),"OJO REVISAR")</f>
        <v>Masculino</v>
      </c>
      <c r="J94" s="96">
        <f>IFERROR(VLOOKUP(C94,[1]Nacim!C:G,5,0),"OJO REVISAR")</f>
        <v>26948.587187500001</v>
      </c>
      <c r="K94" s="97"/>
    </row>
    <row r="95" spans="2:11" x14ac:dyDescent="0.2">
      <c r="B95" s="91">
        <f t="shared" si="1"/>
        <v>92</v>
      </c>
      <c r="C95" s="92">
        <v>79044751</v>
      </c>
      <c r="D95" s="93" t="s">
        <v>179</v>
      </c>
      <c r="E95" s="93" t="s">
        <v>66</v>
      </c>
      <c r="F95" s="93" t="s">
        <v>180</v>
      </c>
      <c r="G95" s="94">
        <v>38510</v>
      </c>
      <c r="H95" s="95">
        <v>35045892</v>
      </c>
      <c r="I95" s="91" t="str">
        <f>IFERROR(VLOOKUP(C95,[1]Nacim!C:G,4,0),"OJO REVISAR")</f>
        <v>Masculino</v>
      </c>
      <c r="J95" s="96">
        <f>IFERROR(VLOOKUP(C95,[1]Nacim!C:G,5,0),"OJO REVISAR")</f>
        <v>23624</v>
      </c>
      <c r="K95" s="97"/>
    </row>
    <row r="96" spans="2:11" x14ac:dyDescent="0.2">
      <c r="B96" s="91">
        <f t="shared" si="1"/>
        <v>93</v>
      </c>
      <c r="C96" s="92">
        <v>79057608</v>
      </c>
      <c r="D96" s="93" t="s">
        <v>181</v>
      </c>
      <c r="E96" s="93" t="s">
        <v>93</v>
      </c>
      <c r="F96" s="93" t="s">
        <v>99</v>
      </c>
      <c r="G96" s="94">
        <v>34838</v>
      </c>
      <c r="H96" s="95">
        <v>7550654</v>
      </c>
      <c r="I96" s="91" t="str">
        <f>IFERROR(VLOOKUP(C96,[1]Nacim!C:G,4,0),"OJO REVISAR")</f>
        <v>Masculino</v>
      </c>
      <c r="J96" s="96">
        <f>IFERROR(VLOOKUP(C96,[1]Nacim!C:G,5,0),"OJO REVISAR")</f>
        <v>25855</v>
      </c>
      <c r="K96" s="97"/>
    </row>
    <row r="97" spans="2:11" x14ac:dyDescent="0.2">
      <c r="B97" s="91">
        <f t="shared" si="1"/>
        <v>94</v>
      </c>
      <c r="C97" s="92">
        <v>79270075</v>
      </c>
      <c r="D97" s="93" t="s">
        <v>183</v>
      </c>
      <c r="E97" s="93" t="s">
        <v>73</v>
      </c>
      <c r="F97" s="93" t="s">
        <v>180</v>
      </c>
      <c r="G97" s="94">
        <v>40644</v>
      </c>
      <c r="H97" s="95">
        <v>7550654</v>
      </c>
      <c r="I97" s="91" t="str">
        <f>IFERROR(VLOOKUP(C97,[1]Nacim!C:G,4,0),"OJO REVISAR")</f>
        <v>Masculino</v>
      </c>
      <c r="J97" s="96">
        <f>IFERROR(VLOOKUP(C97,[1]Nacim!C:G,5,0),"OJO REVISAR")</f>
        <v>23139</v>
      </c>
      <c r="K97" s="97"/>
    </row>
    <row r="98" spans="2:11" x14ac:dyDescent="0.2">
      <c r="B98" s="91">
        <f t="shared" si="1"/>
        <v>95</v>
      </c>
      <c r="C98" s="92">
        <v>79341748</v>
      </c>
      <c r="D98" s="93" t="s">
        <v>184</v>
      </c>
      <c r="E98" s="93" t="s">
        <v>182</v>
      </c>
      <c r="F98" s="93" t="s">
        <v>90</v>
      </c>
      <c r="G98" s="94">
        <v>38939</v>
      </c>
      <c r="H98" s="95">
        <v>5642262</v>
      </c>
      <c r="I98" s="91" t="str">
        <f>IFERROR(VLOOKUP(C98,[1]Nacim!C:G,4,0),"OJO REVISAR")</f>
        <v>Masculino</v>
      </c>
      <c r="J98" s="96">
        <f>IFERROR(VLOOKUP(C98,[1]Nacim!C:G,5,0),"OJO REVISAR")</f>
        <v>23977</v>
      </c>
      <c r="K98" s="97"/>
    </row>
    <row r="99" spans="2:11" x14ac:dyDescent="0.2">
      <c r="B99" s="91">
        <f t="shared" si="1"/>
        <v>96</v>
      </c>
      <c r="C99" s="92">
        <v>79373130</v>
      </c>
      <c r="D99" s="93" t="s">
        <v>446</v>
      </c>
      <c r="E99" s="93" t="s">
        <v>57</v>
      </c>
      <c r="F99" s="93" t="s">
        <v>78</v>
      </c>
      <c r="G99" s="94">
        <v>46077</v>
      </c>
      <c r="H99" s="95">
        <v>4897800</v>
      </c>
      <c r="I99" s="91" t="str">
        <f>IFERROR(VLOOKUP(C99,[1]Nacim!C:G,4,0),"OJO REVISAR")</f>
        <v>Masculino</v>
      </c>
      <c r="J99" s="96">
        <f>IFERROR(VLOOKUP(C99,[1]Nacim!C:G,5,0),"OJO REVISAR")</f>
        <v>24195</v>
      </c>
      <c r="K99" s="97"/>
    </row>
    <row r="100" spans="2:11" x14ac:dyDescent="0.2">
      <c r="B100" s="91">
        <f t="shared" si="1"/>
        <v>97</v>
      </c>
      <c r="C100" s="92">
        <v>79396238</v>
      </c>
      <c r="D100" s="93" t="s">
        <v>185</v>
      </c>
      <c r="E100" s="93" t="s">
        <v>63</v>
      </c>
      <c r="F100" s="93" t="s">
        <v>441</v>
      </c>
      <c r="G100" s="94">
        <v>43682</v>
      </c>
      <c r="H100" s="95">
        <v>52545042</v>
      </c>
      <c r="I100" s="91" t="str">
        <f>IFERROR(VLOOKUP(C100,[1]Nacim!C:G,4,0),"OJO REVISAR")</f>
        <v>Masculino</v>
      </c>
      <c r="J100" s="96">
        <f>IFERROR(VLOOKUP(C100,[1]Nacim!C:G,5,0),"OJO REVISAR")</f>
        <v>24256</v>
      </c>
      <c r="K100" s="97"/>
    </row>
    <row r="101" spans="2:11" x14ac:dyDescent="0.2">
      <c r="B101" s="91">
        <f t="shared" si="1"/>
        <v>98</v>
      </c>
      <c r="C101" s="92">
        <v>79474560</v>
      </c>
      <c r="D101" s="93" t="s">
        <v>186</v>
      </c>
      <c r="E101" s="93" t="s">
        <v>61</v>
      </c>
      <c r="F101" s="93" t="s">
        <v>121</v>
      </c>
      <c r="G101" s="94">
        <v>40052</v>
      </c>
      <c r="H101" s="95">
        <v>9527652</v>
      </c>
      <c r="I101" s="91" t="str">
        <f>IFERROR(VLOOKUP(C101,[1]Nacim!C:G,4,0),"OJO REVISAR")</f>
        <v>Masculino</v>
      </c>
      <c r="J101" s="96">
        <f>IFERROR(VLOOKUP(C101,[1]Nacim!C:G,5,0),"OJO REVISAR")</f>
        <v>24914</v>
      </c>
      <c r="K101" s="97"/>
    </row>
    <row r="102" spans="2:11" x14ac:dyDescent="0.2">
      <c r="B102" s="91">
        <f t="shared" si="1"/>
        <v>99</v>
      </c>
      <c r="C102" s="92">
        <v>79495570</v>
      </c>
      <c r="D102" s="93" t="s">
        <v>187</v>
      </c>
      <c r="E102" s="93" t="s">
        <v>77</v>
      </c>
      <c r="F102" s="93" t="s">
        <v>81</v>
      </c>
      <c r="G102" s="94">
        <v>45146</v>
      </c>
      <c r="H102" s="95">
        <v>26265248</v>
      </c>
      <c r="I102" s="91" t="str">
        <f>IFERROR(VLOOKUP(C102,[1]Nacim!C:G,4,0),"OJO REVISAR")</f>
        <v>Masculino</v>
      </c>
      <c r="J102" s="96">
        <f>IFERROR(VLOOKUP(C102,[1]Nacim!C:G,5,0),"OJO REVISAR")</f>
        <v>25569</v>
      </c>
      <c r="K102" s="97"/>
    </row>
    <row r="103" spans="2:11" x14ac:dyDescent="0.2">
      <c r="B103" s="91">
        <f t="shared" si="1"/>
        <v>100</v>
      </c>
      <c r="C103" s="92">
        <v>79520418</v>
      </c>
      <c r="D103" s="93" t="s">
        <v>188</v>
      </c>
      <c r="E103" s="93" t="s">
        <v>54</v>
      </c>
      <c r="F103" s="93" t="s">
        <v>134</v>
      </c>
      <c r="G103" s="94">
        <v>41162</v>
      </c>
      <c r="H103" s="95">
        <v>12028752</v>
      </c>
      <c r="I103" s="91" t="str">
        <f>IFERROR(VLOOKUP(C103,[1]Nacim!C:G,4,0),"OJO REVISAR")</f>
        <v>Masculino</v>
      </c>
      <c r="J103" s="96">
        <f>IFERROR(VLOOKUP(C103,[1]Nacim!C:G,5,0),"OJO REVISAR")</f>
        <v>25569</v>
      </c>
      <c r="K103" s="97"/>
    </row>
    <row r="104" spans="2:11" x14ac:dyDescent="0.2">
      <c r="B104" s="91">
        <f t="shared" si="1"/>
        <v>101</v>
      </c>
      <c r="C104" s="92">
        <v>79545276</v>
      </c>
      <c r="D104" s="93" t="s">
        <v>189</v>
      </c>
      <c r="E104" s="93" t="s">
        <v>57</v>
      </c>
      <c r="F104" s="93" t="s">
        <v>78</v>
      </c>
      <c r="G104" s="94">
        <v>42556</v>
      </c>
      <c r="H104" s="95">
        <v>5191840</v>
      </c>
      <c r="I104" s="91" t="str">
        <f>IFERROR(VLOOKUP(C104,[1]Nacim!C:G,4,0),"OJO REVISAR")</f>
        <v>Masculino</v>
      </c>
      <c r="J104" s="96">
        <f>IFERROR(VLOOKUP(C104,[1]Nacim!C:G,5,0),"OJO REVISAR")</f>
        <v>25866</v>
      </c>
      <c r="K104" s="97"/>
    </row>
    <row r="105" spans="2:11" x14ac:dyDescent="0.2">
      <c r="B105" s="91">
        <f t="shared" si="1"/>
        <v>102</v>
      </c>
      <c r="C105" s="92">
        <v>79555012</v>
      </c>
      <c r="D105" s="93" t="s">
        <v>190</v>
      </c>
      <c r="E105" s="93" t="s">
        <v>191</v>
      </c>
      <c r="F105" s="93" t="s">
        <v>447</v>
      </c>
      <c r="G105" s="94">
        <v>45748</v>
      </c>
      <c r="H105" s="95">
        <v>52545042</v>
      </c>
      <c r="I105" s="91" t="str">
        <f>IFERROR(VLOOKUP(C105,[1]Nacim!C:G,4,0),"OJO REVISAR")</f>
        <v>Masculino</v>
      </c>
      <c r="J105" s="96">
        <f>IFERROR(VLOOKUP(C105,[1]Nacim!C:G,5,0),"OJO REVISAR")</f>
        <v>25975</v>
      </c>
      <c r="K105" s="97"/>
    </row>
    <row r="106" spans="2:11" x14ac:dyDescent="0.2">
      <c r="B106" s="91">
        <f t="shared" si="1"/>
        <v>103</v>
      </c>
      <c r="C106" s="92">
        <v>79574759</v>
      </c>
      <c r="D106" s="93" t="s">
        <v>192</v>
      </c>
      <c r="E106" s="93" t="s">
        <v>63</v>
      </c>
      <c r="F106" s="93" t="s">
        <v>103</v>
      </c>
      <c r="G106" s="94">
        <v>33791</v>
      </c>
      <c r="H106" s="95">
        <v>55697292</v>
      </c>
      <c r="I106" s="91" t="str">
        <f>IFERROR(VLOOKUP(C106,[1]Nacim!C:G,4,0),"OJO REVISAR")</f>
        <v>Masculino</v>
      </c>
      <c r="J106" s="96">
        <f>IFERROR(VLOOKUP(C106,[1]Nacim!C:G,5,0),"OJO REVISAR")</f>
        <v>26086</v>
      </c>
      <c r="K106" s="97"/>
    </row>
    <row r="107" spans="2:11" x14ac:dyDescent="0.2">
      <c r="B107" s="91">
        <f t="shared" si="1"/>
        <v>104</v>
      </c>
      <c r="C107" s="92">
        <v>79602907</v>
      </c>
      <c r="D107" s="93" t="s">
        <v>193</v>
      </c>
      <c r="E107" s="93" t="s">
        <v>61</v>
      </c>
      <c r="F107" s="93" t="s">
        <v>439</v>
      </c>
      <c r="G107" s="94">
        <v>41016</v>
      </c>
      <c r="H107" s="95">
        <v>10100490</v>
      </c>
      <c r="I107" s="91" t="str">
        <f>IFERROR(VLOOKUP(C107,[1]Nacim!C:G,4,0),"OJO REVISAR")</f>
        <v>Masculino</v>
      </c>
      <c r="J107" s="96">
        <f>IFERROR(VLOOKUP(C107,[1]Nacim!C:G,5,0),"OJO REVISAR")</f>
        <v>26938</v>
      </c>
      <c r="K107" s="97"/>
    </row>
    <row r="108" spans="2:11" x14ac:dyDescent="0.2">
      <c r="B108" s="91">
        <f t="shared" si="1"/>
        <v>105</v>
      </c>
      <c r="C108" s="92">
        <v>79620522</v>
      </c>
      <c r="D108" s="93" t="s">
        <v>194</v>
      </c>
      <c r="E108" s="93" t="s">
        <v>77</v>
      </c>
      <c r="F108" s="93" t="s">
        <v>86</v>
      </c>
      <c r="G108" s="94">
        <v>34036</v>
      </c>
      <c r="H108" s="95">
        <v>26265248</v>
      </c>
      <c r="I108" s="91" t="str">
        <f>IFERROR(VLOOKUP(C108,[1]Nacim!C:G,4,0),"OJO REVISAR")</f>
        <v>Masculino</v>
      </c>
      <c r="J108" s="96">
        <f>IFERROR(VLOOKUP(C108,[1]Nacim!C:G,5,0),"OJO REVISAR")</f>
        <v>26971</v>
      </c>
      <c r="K108" s="97"/>
    </row>
    <row r="109" spans="2:11" x14ac:dyDescent="0.2">
      <c r="B109" s="91">
        <f t="shared" si="1"/>
        <v>106</v>
      </c>
      <c r="C109" s="92">
        <v>79626096</v>
      </c>
      <c r="D109" s="93" t="s">
        <v>195</v>
      </c>
      <c r="E109" s="93" t="s">
        <v>93</v>
      </c>
      <c r="F109" s="93" t="s">
        <v>99</v>
      </c>
      <c r="G109" s="94">
        <v>39470</v>
      </c>
      <c r="H109" s="95">
        <v>7550654</v>
      </c>
      <c r="I109" s="91" t="str">
        <f>IFERROR(VLOOKUP(C109,[1]Nacim!C:G,4,0),"OJO REVISAR")</f>
        <v>Masculino</v>
      </c>
      <c r="J109" s="96">
        <f>IFERROR(VLOOKUP(C109,[1]Nacim!C:G,5,0),"OJO REVISAR")</f>
        <v>26923</v>
      </c>
      <c r="K109" s="97"/>
    </row>
    <row r="110" spans="2:11" x14ac:dyDescent="0.2">
      <c r="B110" s="91">
        <f t="shared" si="1"/>
        <v>107</v>
      </c>
      <c r="C110" s="92">
        <v>79628219</v>
      </c>
      <c r="D110" s="93" t="s">
        <v>196</v>
      </c>
      <c r="E110" s="93" t="s">
        <v>182</v>
      </c>
      <c r="F110" s="93" t="s">
        <v>134</v>
      </c>
      <c r="G110" s="94">
        <v>44473</v>
      </c>
      <c r="H110" s="95">
        <v>5642262</v>
      </c>
      <c r="I110" s="91" t="str">
        <f>IFERROR(VLOOKUP(C110,[1]Nacim!C:G,4,0),"OJO REVISAR")</f>
        <v>Masculino</v>
      </c>
      <c r="J110" s="96">
        <f>IFERROR(VLOOKUP(C110,[1]Nacim!C:G,5,0),"OJO REVISAR")</f>
        <v>28484</v>
      </c>
      <c r="K110" s="97"/>
    </row>
    <row r="111" spans="2:11" x14ac:dyDescent="0.2">
      <c r="B111" s="91">
        <f t="shared" si="1"/>
        <v>108</v>
      </c>
      <c r="C111" s="92">
        <v>79689844</v>
      </c>
      <c r="D111" s="93" t="s">
        <v>197</v>
      </c>
      <c r="E111" s="93" t="s">
        <v>61</v>
      </c>
      <c r="F111" s="93" t="s">
        <v>90</v>
      </c>
      <c r="G111" s="94">
        <v>34866</v>
      </c>
      <c r="H111" s="95">
        <v>9527652</v>
      </c>
      <c r="I111" s="91" t="str">
        <f>IFERROR(VLOOKUP(C111,[1]Nacim!C:G,4,0),"OJO REVISAR")</f>
        <v>Masculino</v>
      </c>
      <c r="J111" s="96">
        <f>IFERROR(VLOOKUP(C111,[1]Nacim!C:G,5,0),"OJO REVISAR")</f>
        <v>27771</v>
      </c>
      <c r="K111" s="97"/>
    </row>
    <row r="112" spans="2:11" x14ac:dyDescent="0.2">
      <c r="B112" s="91">
        <f t="shared" si="1"/>
        <v>109</v>
      </c>
      <c r="C112" s="92">
        <v>79723155</v>
      </c>
      <c r="D112" s="93" t="s">
        <v>198</v>
      </c>
      <c r="E112" s="93" t="s">
        <v>61</v>
      </c>
      <c r="F112" s="93" t="s">
        <v>132</v>
      </c>
      <c r="G112" s="94">
        <v>45362</v>
      </c>
      <c r="H112" s="95">
        <v>10100490</v>
      </c>
      <c r="I112" s="91" t="str">
        <f>IFERROR(VLOOKUP(C112,[1]Nacim!C:G,4,0),"OJO REVISAR")</f>
        <v>Masculino</v>
      </c>
      <c r="J112" s="96">
        <f>IFERROR(VLOOKUP(C112,[1]Nacim!C:G,5,0),"OJO REVISAR")</f>
        <v>28832</v>
      </c>
      <c r="K112" s="97"/>
    </row>
    <row r="113" spans="2:11" x14ac:dyDescent="0.2">
      <c r="B113" s="91">
        <f t="shared" si="1"/>
        <v>110</v>
      </c>
      <c r="C113" s="92">
        <v>79724225</v>
      </c>
      <c r="D113" s="93" t="s">
        <v>199</v>
      </c>
      <c r="E113" s="93" t="s">
        <v>200</v>
      </c>
      <c r="F113" s="93" t="s">
        <v>78</v>
      </c>
      <c r="G113" s="94">
        <v>42009</v>
      </c>
      <c r="H113" s="95">
        <v>5191840</v>
      </c>
      <c r="I113" s="91" t="str">
        <f>IFERROR(VLOOKUP(C113,[1]Nacim!C:G,4,0),"OJO REVISAR")</f>
        <v>Masculino</v>
      </c>
      <c r="J113" s="96">
        <f>IFERROR(VLOOKUP(C113,[1]Nacim!C:G,5,0),"OJO REVISAR")</f>
        <v>29013</v>
      </c>
      <c r="K113" s="97"/>
    </row>
    <row r="114" spans="2:11" x14ac:dyDescent="0.2">
      <c r="B114" s="91">
        <f t="shared" si="1"/>
        <v>111</v>
      </c>
      <c r="C114" s="92">
        <v>79740773</v>
      </c>
      <c r="D114" s="93" t="s">
        <v>201</v>
      </c>
      <c r="E114" s="93" t="s">
        <v>73</v>
      </c>
      <c r="F114" s="93" t="s">
        <v>90</v>
      </c>
      <c r="G114" s="94">
        <v>40070</v>
      </c>
      <c r="H114" s="95">
        <v>7550654</v>
      </c>
      <c r="I114" s="91" t="str">
        <f>IFERROR(VLOOKUP(C114,[1]Nacim!C:G,4,0),"OJO REVISAR")</f>
        <v>Masculino</v>
      </c>
      <c r="J114" s="96">
        <f>IFERROR(VLOOKUP(C114,[1]Nacim!C:G,5,0),"OJO REVISAR")</f>
        <v>27664</v>
      </c>
      <c r="K114" s="97"/>
    </row>
    <row r="115" spans="2:11" x14ac:dyDescent="0.2">
      <c r="B115" s="91">
        <f t="shared" si="1"/>
        <v>112</v>
      </c>
      <c r="C115" s="92">
        <v>79756614</v>
      </c>
      <c r="D115" s="93" t="s">
        <v>202</v>
      </c>
      <c r="E115" s="93" t="s">
        <v>54</v>
      </c>
      <c r="F115" s="93" t="s">
        <v>78</v>
      </c>
      <c r="G115" s="94">
        <v>42044</v>
      </c>
      <c r="H115" s="95">
        <v>12028752</v>
      </c>
      <c r="I115" s="91" t="str">
        <f>IFERROR(VLOOKUP(C115,[1]Nacim!C:G,4,0),"OJO REVISAR")</f>
        <v>Masculino</v>
      </c>
      <c r="J115" s="96">
        <f>IFERROR(VLOOKUP(C115,[1]Nacim!C:G,5,0),"OJO REVISAR")</f>
        <v>27500</v>
      </c>
      <c r="K115" s="97"/>
    </row>
    <row r="116" spans="2:11" x14ac:dyDescent="0.2">
      <c r="B116" s="91">
        <f t="shared" si="1"/>
        <v>113</v>
      </c>
      <c r="C116" s="92">
        <v>79782334</v>
      </c>
      <c r="D116" s="93" t="s">
        <v>203</v>
      </c>
      <c r="E116" s="93" t="s">
        <v>66</v>
      </c>
      <c r="F116" s="93" t="s">
        <v>439</v>
      </c>
      <c r="G116" s="94">
        <v>39650</v>
      </c>
      <c r="H116" s="95">
        <v>37150852</v>
      </c>
      <c r="I116" s="91" t="str">
        <f>IFERROR(VLOOKUP(C116,[1]Nacim!C:G,4,0),"OJO REVISAR")</f>
        <v>Masculino</v>
      </c>
      <c r="J116" s="96">
        <f>IFERROR(VLOOKUP(C116,[1]Nacim!C:G,5,0),"OJO REVISAR")</f>
        <v>27559</v>
      </c>
      <c r="K116" s="97"/>
    </row>
    <row r="117" spans="2:11" x14ac:dyDescent="0.2">
      <c r="B117" s="91">
        <f t="shared" si="1"/>
        <v>114</v>
      </c>
      <c r="C117" s="92">
        <v>79801501</v>
      </c>
      <c r="D117" s="93" t="s">
        <v>204</v>
      </c>
      <c r="E117" s="93" t="s">
        <v>54</v>
      </c>
      <c r="F117" s="93" t="s">
        <v>115</v>
      </c>
      <c r="G117" s="94">
        <v>39552</v>
      </c>
      <c r="H117" s="95">
        <v>12028752</v>
      </c>
      <c r="I117" s="91" t="str">
        <f>IFERROR(VLOOKUP(C117,[1]Nacim!C:G,4,0),"OJO REVISAR")</f>
        <v>Masculino</v>
      </c>
      <c r="J117" s="96">
        <f>IFERROR(VLOOKUP(C117,[1]Nacim!C:G,5,0),"OJO REVISAR")</f>
        <v>27629</v>
      </c>
      <c r="K117" s="97"/>
    </row>
    <row r="118" spans="2:11" x14ac:dyDescent="0.2">
      <c r="B118" s="91">
        <f t="shared" si="1"/>
        <v>115</v>
      </c>
      <c r="C118" s="92">
        <v>79809927</v>
      </c>
      <c r="D118" s="93" t="s">
        <v>205</v>
      </c>
      <c r="E118" s="93" t="s">
        <v>57</v>
      </c>
      <c r="F118" s="93" t="s">
        <v>81</v>
      </c>
      <c r="G118" s="94">
        <v>38705</v>
      </c>
      <c r="H118" s="95">
        <v>5191840</v>
      </c>
      <c r="I118" s="91" t="str">
        <f>IFERROR(VLOOKUP(C118,[1]Nacim!C:G,4,0),"OJO REVISAR")</f>
        <v>Masculino</v>
      </c>
      <c r="J118" s="96">
        <f>IFERROR(VLOOKUP(C118,[1]Nacim!C:G,5,0),"OJO REVISAR")</f>
        <v>28237</v>
      </c>
      <c r="K118" s="97"/>
    </row>
    <row r="119" spans="2:11" x14ac:dyDescent="0.2">
      <c r="B119" s="91">
        <f t="shared" si="1"/>
        <v>116</v>
      </c>
      <c r="C119" s="92">
        <v>79847575</v>
      </c>
      <c r="D119" s="93" t="s">
        <v>206</v>
      </c>
      <c r="E119" s="93" t="s">
        <v>61</v>
      </c>
      <c r="F119" s="93" t="s">
        <v>435</v>
      </c>
      <c r="G119" s="94">
        <v>45211</v>
      </c>
      <c r="H119" s="95">
        <v>10100490</v>
      </c>
      <c r="I119" s="91" t="str">
        <f>IFERROR(VLOOKUP(C119,[1]Nacim!C:G,4,0),"OJO REVISAR")</f>
        <v>Masculino</v>
      </c>
      <c r="J119" s="96">
        <f>IFERROR(VLOOKUP(C119,[1]Nacim!C:G,5,0),"OJO REVISAR")</f>
        <v>27464</v>
      </c>
      <c r="K119" s="97"/>
    </row>
    <row r="120" spans="2:11" x14ac:dyDescent="0.2">
      <c r="B120" s="91">
        <f t="shared" si="1"/>
        <v>117</v>
      </c>
      <c r="C120" s="92">
        <v>79850901</v>
      </c>
      <c r="D120" s="93" t="s">
        <v>207</v>
      </c>
      <c r="E120" s="93" t="s">
        <v>54</v>
      </c>
      <c r="F120" s="93" t="s">
        <v>55</v>
      </c>
      <c r="G120" s="94">
        <v>43682</v>
      </c>
      <c r="H120" s="95">
        <v>12028752</v>
      </c>
      <c r="I120" s="91" t="str">
        <f>IFERROR(VLOOKUP(C120,[1]Nacim!C:G,4,0),"OJO REVISAR")</f>
        <v>Masculino</v>
      </c>
      <c r="J120" s="96">
        <f>IFERROR(VLOOKUP(C120,[1]Nacim!C:G,5,0),"OJO REVISAR")</f>
        <v>28005</v>
      </c>
      <c r="K120" s="97"/>
    </row>
    <row r="121" spans="2:11" x14ac:dyDescent="0.2">
      <c r="B121" s="91">
        <f t="shared" si="1"/>
        <v>118</v>
      </c>
      <c r="C121" s="92">
        <v>79925900</v>
      </c>
      <c r="D121" s="93" t="s">
        <v>208</v>
      </c>
      <c r="E121" s="93" t="s">
        <v>61</v>
      </c>
      <c r="F121" s="93" t="s">
        <v>435</v>
      </c>
      <c r="G121" s="94">
        <v>44271</v>
      </c>
      <c r="H121" s="95">
        <v>10100490</v>
      </c>
      <c r="I121" s="91" t="str">
        <f>IFERROR(VLOOKUP(C121,[1]Nacim!C:G,4,0),"OJO REVISAR")</f>
        <v>Masculino</v>
      </c>
      <c r="J121" s="96">
        <f>IFERROR(VLOOKUP(C121,[1]Nacim!C:G,5,0),"OJO REVISAR")</f>
        <v>30009</v>
      </c>
      <c r="K121" s="97"/>
    </row>
    <row r="122" spans="2:11" x14ac:dyDescent="0.2">
      <c r="B122" s="91">
        <f t="shared" si="1"/>
        <v>119</v>
      </c>
      <c r="C122" s="92">
        <v>79949792</v>
      </c>
      <c r="D122" s="93" t="s">
        <v>209</v>
      </c>
      <c r="E122" s="93" t="s">
        <v>93</v>
      </c>
      <c r="F122" s="93" t="s">
        <v>106</v>
      </c>
      <c r="G122" s="94">
        <v>39519</v>
      </c>
      <c r="H122" s="95">
        <v>8003154</v>
      </c>
      <c r="I122" s="91" t="str">
        <f>IFERROR(VLOOKUP(C122,[1]Nacim!C:G,4,0),"OJO REVISAR")</f>
        <v>Masculino</v>
      </c>
      <c r="J122" s="96">
        <f>IFERROR(VLOOKUP(C122,[1]Nacim!C:G,5,0),"OJO REVISAR")</f>
        <v>28806</v>
      </c>
      <c r="K122" s="97"/>
    </row>
    <row r="123" spans="2:11" x14ac:dyDescent="0.2">
      <c r="B123" s="91">
        <f t="shared" si="1"/>
        <v>120</v>
      </c>
      <c r="C123" s="92">
        <v>79957086</v>
      </c>
      <c r="D123" s="93" t="s">
        <v>210</v>
      </c>
      <c r="E123" s="93" t="s">
        <v>211</v>
      </c>
      <c r="F123" s="93" t="s">
        <v>58</v>
      </c>
      <c r="G123" s="94">
        <v>42143</v>
      </c>
      <c r="H123" s="95">
        <v>16450000</v>
      </c>
      <c r="I123" s="91" t="str">
        <f>IFERROR(VLOOKUP(C123,[1]Nacim!C:G,4,0),"OJO REVISAR")</f>
        <v>Masculino</v>
      </c>
      <c r="J123" s="96">
        <f>IFERROR(VLOOKUP(C123,[1]Nacim!C:G,5,0),"OJO REVISAR")</f>
        <v>29323</v>
      </c>
      <c r="K123" s="97"/>
    </row>
    <row r="124" spans="2:11" x14ac:dyDescent="0.2">
      <c r="B124" s="91">
        <f t="shared" si="1"/>
        <v>121</v>
      </c>
      <c r="C124" s="92">
        <v>80001014</v>
      </c>
      <c r="D124" s="93" t="s">
        <v>212</v>
      </c>
      <c r="E124" s="93" t="s">
        <v>61</v>
      </c>
      <c r="F124" s="93" t="s">
        <v>213</v>
      </c>
      <c r="G124" s="94">
        <v>45932</v>
      </c>
      <c r="H124" s="95">
        <v>9527652</v>
      </c>
      <c r="I124" s="91" t="str">
        <f>IFERROR(VLOOKUP(C124,[1]Nacim!C:G,4,0),"OJO REVISAR")</f>
        <v>Masculino</v>
      </c>
      <c r="J124" s="96">
        <f>IFERROR(VLOOKUP(C124,[1]Nacim!C:G,5,0),"OJO REVISAR")</f>
        <v>28693</v>
      </c>
      <c r="K124" s="97"/>
    </row>
    <row r="125" spans="2:11" x14ac:dyDescent="0.2">
      <c r="B125" s="91">
        <f t="shared" si="1"/>
        <v>122</v>
      </c>
      <c r="C125" s="92">
        <v>80034614</v>
      </c>
      <c r="D125" s="93" t="s">
        <v>214</v>
      </c>
      <c r="E125" s="93" t="s">
        <v>93</v>
      </c>
      <c r="F125" s="93" t="s">
        <v>99</v>
      </c>
      <c r="G125" s="94">
        <v>45973</v>
      </c>
      <c r="H125" s="95">
        <v>7550654</v>
      </c>
      <c r="I125" s="91" t="str">
        <f>IFERROR(VLOOKUP(C125,[1]Nacim!C:G,4,0),"OJO REVISAR")</f>
        <v>Masculino</v>
      </c>
      <c r="J125" s="96">
        <f>IFERROR(VLOOKUP(C125,[1]Nacim!C:G,5,0),"OJO REVISAR")</f>
        <v>30222</v>
      </c>
      <c r="K125" s="97"/>
    </row>
    <row r="126" spans="2:11" x14ac:dyDescent="0.2">
      <c r="B126" s="91">
        <f t="shared" si="1"/>
        <v>123</v>
      </c>
      <c r="C126" s="92">
        <v>80061937</v>
      </c>
      <c r="D126" s="93" t="s">
        <v>215</v>
      </c>
      <c r="E126" s="93" t="s">
        <v>77</v>
      </c>
      <c r="F126" s="93" t="s">
        <v>440</v>
      </c>
      <c r="G126" s="94">
        <v>38272</v>
      </c>
      <c r="H126" s="95">
        <v>26265248</v>
      </c>
      <c r="I126" s="91" t="str">
        <f>IFERROR(VLOOKUP(C126,[1]Nacim!C:G,4,0),"OJO REVISAR")</f>
        <v>Masculino</v>
      </c>
      <c r="J126" s="96">
        <f>IFERROR(VLOOKUP(C126,[1]Nacim!C:G,5,0),"OJO REVISAR")</f>
        <v>28908</v>
      </c>
      <c r="K126" s="97"/>
    </row>
    <row r="127" spans="2:11" x14ac:dyDescent="0.2">
      <c r="B127" s="91">
        <f t="shared" si="1"/>
        <v>124</v>
      </c>
      <c r="C127" s="92">
        <v>80068962</v>
      </c>
      <c r="D127" s="93" t="s">
        <v>448</v>
      </c>
      <c r="E127" s="93" t="s">
        <v>77</v>
      </c>
      <c r="F127" s="93" t="s">
        <v>90</v>
      </c>
      <c r="G127" s="94">
        <v>46065</v>
      </c>
      <c r="H127" s="95">
        <v>24777710</v>
      </c>
      <c r="I127" s="91" t="str">
        <f>IFERROR(VLOOKUP(C127,[1]Nacim!C:G,4,0),"OJO REVISAR")</f>
        <v>Masculino</v>
      </c>
      <c r="J127" s="96">
        <f>IFERROR(VLOOKUP(C127,[1]Nacim!C:G,5,0),"OJO REVISAR")</f>
        <v>29224</v>
      </c>
      <c r="K127" s="97"/>
    </row>
    <row r="128" spans="2:11" x14ac:dyDescent="0.2">
      <c r="B128" s="91">
        <f t="shared" si="1"/>
        <v>125</v>
      </c>
      <c r="C128" s="92">
        <v>80073258</v>
      </c>
      <c r="D128" s="93" t="s">
        <v>216</v>
      </c>
      <c r="E128" s="93" t="s">
        <v>54</v>
      </c>
      <c r="F128" s="93" t="s">
        <v>434</v>
      </c>
      <c r="G128" s="94">
        <v>41540</v>
      </c>
      <c r="H128" s="95">
        <v>11348500</v>
      </c>
      <c r="I128" s="91" t="str">
        <f>IFERROR(VLOOKUP(C128,[1]Nacim!C:G,4,0),"OJO REVISAR")</f>
        <v>Masculino</v>
      </c>
      <c r="J128" s="96">
        <f>IFERROR(VLOOKUP(C128,[1]Nacim!C:G,5,0),"OJO REVISAR")</f>
        <v>30840</v>
      </c>
      <c r="K128" s="97"/>
    </row>
    <row r="129" spans="2:11" x14ac:dyDescent="0.2">
      <c r="B129" s="91">
        <f t="shared" si="1"/>
        <v>126</v>
      </c>
      <c r="C129" s="92">
        <v>80073830</v>
      </c>
      <c r="D129" s="93" t="s">
        <v>217</v>
      </c>
      <c r="E129" s="93" t="s">
        <v>54</v>
      </c>
      <c r="F129" s="93" t="s">
        <v>439</v>
      </c>
      <c r="G129" s="94">
        <v>45373</v>
      </c>
      <c r="H129" s="95">
        <v>12028752</v>
      </c>
      <c r="I129" s="91" t="str">
        <f>IFERROR(VLOOKUP(C129,[1]Nacim!C:G,4,0),"OJO REVISAR")</f>
        <v>Masculino</v>
      </c>
      <c r="J129" s="96">
        <f>IFERROR(VLOOKUP(C129,[1]Nacim!C:G,5,0),"OJO REVISAR")</f>
        <v>31005</v>
      </c>
      <c r="K129" s="97"/>
    </row>
    <row r="130" spans="2:11" x14ac:dyDescent="0.2">
      <c r="B130" s="91">
        <f t="shared" si="1"/>
        <v>127</v>
      </c>
      <c r="C130" s="92">
        <v>80088604</v>
      </c>
      <c r="D130" s="93" t="s">
        <v>218</v>
      </c>
      <c r="E130" s="93" t="s">
        <v>54</v>
      </c>
      <c r="F130" s="93" t="s">
        <v>442</v>
      </c>
      <c r="G130" s="94">
        <v>38744</v>
      </c>
      <c r="H130" s="95">
        <v>12028752</v>
      </c>
      <c r="I130" s="91" t="str">
        <f>IFERROR(VLOOKUP(C130,[1]Nacim!C:G,4,0),"OJO REVISAR")</f>
        <v>Masculino</v>
      </c>
      <c r="J130" s="96">
        <f>IFERROR(VLOOKUP(C130,[1]Nacim!C:G,5,0),"OJO REVISAR")</f>
        <v>29714</v>
      </c>
      <c r="K130" s="97"/>
    </row>
    <row r="131" spans="2:11" x14ac:dyDescent="0.2">
      <c r="B131" s="91">
        <f t="shared" si="1"/>
        <v>128</v>
      </c>
      <c r="C131" s="92">
        <v>80094952</v>
      </c>
      <c r="D131" s="93" t="s">
        <v>219</v>
      </c>
      <c r="E131" s="93" t="s">
        <v>66</v>
      </c>
      <c r="F131" s="93" t="s">
        <v>55</v>
      </c>
      <c r="G131" s="94">
        <v>45845</v>
      </c>
      <c r="H131" s="95">
        <v>35045892</v>
      </c>
      <c r="I131" s="91" t="str">
        <f>IFERROR(VLOOKUP(C131,[1]Nacim!C:G,4,0),"OJO REVISAR")</f>
        <v>Masculino</v>
      </c>
      <c r="J131" s="96">
        <f>IFERROR(VLOOKUP(C131,[1]Nacim!C:G,5,0),"OJO REVISAR")</f>
        <v>30007</v>
      </c>
      <c r="K131" s="97"/>
    </row>
    <row r="132" spans="2:11" x14ac:dyDescent="0.2">
      <c r="B132" s="91">
        <f t="shared" si="1"/>
        <v>129</v>
      </c>
      <c r="C132" s="92">
        <v>80100784</v>
      </c>
      <c r="D132" s="93" t="s">
        <v>220</v>
      </c>
      <c r="E132" s="93" t="s">
        <v>61</v>
      </c>
      <c r="F132" s="93" t="s">
        <v>180</v>
      </c>
      <c r="G132" s="94">
        <v>43606</v>
      </c>
      <c r="H132" s="95">
        <v>10100490</v>
      </c>
      <c r="I132" s="91" t="str">
        <f>IFERROR(VLOOKUP(C132,[1]Nacim!C:G,4,0),"OJO REVISAR")</f>
        <v>Masculino</v>
      </c>
      <c r="J132" s="96">
        <f>IFERROR(VLOOKUP(C132,[1]Nacim!C:G,5,0),"OJO REVISAR")</f>
        <v>30527</v>
      </c>
      <c r="K132" s="97"/>
    </row>
    <row r="133" spans="2:11" x14ac:dyDescent="0.2">
      <c r="B133" s="91">
        <f t="shared" ref="B133:B196" si="2">+B132+1</f>
        <v>130</v>
      </c>
      <c r="C133" s="92">
        <v>80114978</v>
      </c>
      <c r="D133" s="93" t="s">
        <v>221</v>
      </c>
      <c r="E133" s="93" t="s">
        <v>222</v>
      </c>
      <c r="F133" s="93" t="s">
        <v>125</v>
      </c>
      <c r="G133" s="94">
        <v>44536</v>
      </c>
      <c r="H133" s="95">
        <v>12028752</v>
      </c>
      <c r="I133" s="91" t="str">
        <f>IFERROR(VLOOKUP(C133,[1]Nacim!C:G,4,0),"OJO REVISAR")</f>
        <v>Masculino</v>
      </c>
      <c r="J133" s="96">
        <f>IFERROR(VLOOKUP(C133,[1]Nacim!C:G,5,0),"OJO REVISAR")</f>
        <v>30023</v>
      </c>
      <c r="K133" s="97"/>
    </row>
    <row r="134" spans="2:11" x14ac:dyDescent="0.2">
      <c r="B134" s="91">
        <f t="shared" si="2"/>
        <v>131</v>
      </c>
      <c r="C134" s="92">
        <v>80125875</v>
      </c>
      <c r="D134" s="93" t="s">
        <v>223</v>
      </c>
      <c r="E134" s="93" t="s">
        <v>77</v>
      </c>
      <c r="F134" s="93" t="s">
        <v>99</v>
      </c>
      <c r="G134" s="94">
        <v>41075</v>
      </c>
      <c r="H134" s="95">
        <v>26265248</v>
      </c>
      <c r="I134" s="91" t="str">
        <f>IFERROR(VLOOKUP(C134,[1]Nacim!C:G,4,0),"OJO REVISAR")</f>
        <v>Masculino</v>
      </c>
      <c r="J134" s="96">
        <f>IFERROR(VLOOKUP(C134,[1]Nacim!C:G,5,0),"OJO REVISAR")</f>
        <v>29977</v>
      </c>
      <c r="K134" s="97"/>
    </row>
    <row r="135" spans="2:11" x14ac:dyDescent="0.2">
      <c r="B135" s="91">
        <f t="shared" si="2"/>
        <v>132</v>
      </c>
      <c r="C135" s="92">
        <v>80139303</v>
      </c>
      <c r="D135" s="93" t="s">
        <v>224</v>
      </c>
      <c r="E135" s="93" t="s">
        <v>54</v>
      </c>
      <c r="F135" s="93" t="s">
        <v>439</v>
      </c>
      <c r="G135" s="94">
        <v>39498</v>
      </c>
      <c r="H135" s="95">
        <v>11348500</v>
      </c>
      <c r="I135" s="91" t="str">
        <f>IFERROR(VLOOKUP(C135,[1]Nacim!C:G,4,0),"OJO REVISAR")</f>
        <v>Masculino</v>
      </c>
      <c r="J135" s="96">
        <f>IFERROR(VLOOKUP(C135,[1]Nacim!C:G,5,0),"OJO REVISAR")</f>
        <v>30297</v>
      </c>
      <c r="K135" s="97"/>
    </row>
    <row r="136" spans="2:11" x14ac:dyDescent="0.2">
      <c r="B136" s="91">
        <f t="shared" si="2"/>
        <v>133</v>
      </c>
      <c r="C136" s="92">
        <v>80183349</v>
      </c>
      <c r="D136" s="93" t="s">
        <v>225</v>
      </c>
      <c r="E136" s="93" t="s">
        <v>57</v>
      </c>
      <c r="F136" s="93" t="s">
        <v>90</v>
      </c>
      <c r="G136" s="94">
        <v>44334</v>
      </c>
      <c r="H136" s="95">
        <v>5191840</v>
      </c>
      <c r="I136" s="91" t="str">
        <f>IFERROR(VLOOKUP(C136,[1]Nacim!C:G,4,0),"OJO REVISAR")</f>
        <v>Masculino</v>
      </c>
      <c r="J136" s="96">
        <f>IFERROR(VLOOKUP(C136,[1]Nacim!C:G,5,0),"OJO REVISAR")</f>
        <v>30002</v>
      </c>
      <c r="K136" s="97"/>
    </row>
    <row r="137" spans="2:11" x14ac:dyDescent="0.2">
      <c r="B137" s="91">
        <f t="shared" si="2"/>
        <v>134</v>
      </c>
      <c r="C137" s="92">
        <v>80192480</v>
      </c>
      <c r="D137" s="93" t="s">
        <v>226</v>
      </c>
      <c r="E137" s="93" t="s">
        <v>93</v>
      </c>
      <c r="F137" s="93" t="s">
        <v>435</v>
      </c>
      <c r="G137" s="94">
        <v>44823</v>
      </c>
      <c r="H137" s="95">
        <v>7550654</v>
      </c>
      <c r="I137" s="91" t="str">
        <f>IFERROR(VLOOKUP(C137,[1]Nacim!C:G,4,0),"OJO REVISAR")</f>
        <v>Masculino</v>
      </c>
      <c r="J137" s="96">
        <f>IFERROR(VLOOKUP(C137,[1]Nacim!C:G,5,0),"OJO REVISAR")</f>
        <v>31057</v>
      </c>
      <c r="K137" s="97"/>
    </row>
    <row r="138" spans="2:11" x14ac:dyDescent="0.2">
      <c r="B138" s="91">
        <f t="shared" si="2"/>
        <v>135</v>
      </c>
      <c r="C138" s="92">
        <v>80198759</v>
      </c>
      <c r="D138" s="93" t="s">
        <v>227</v>
      </c>
      <c r="E138" s="93" t="s">
        <v>228</v>
      </c>
      <c r="F138" s="93" t="s">
        <v>180</v>
      </c>
      <c r="G138" s="94">
        <v>45475</v>
      </c>
      <c r="H138" s="95">
        <v>9527652</v>
      </c>
      <c r="I138" s="91" t="str">
        <f>IFERROR(VLOOKUP(C138,[1]Nacim!C:G,4,0),"OJO REVISAR")</f>
        <v>Masculino</v>
      </c>
      <c r="J138" s="96">
        <f>IFERROR(VLOOKUP(C138,[1]Nacim!C:G,5,0),"OJO REVISAR")</f>
        <v>30762</v>
      </c>
      <c r="K138" s="97"/>
    </row>
    <row r="139" spans="2:11" x14ac:dyDescent="0.2">
      <c r="B139" s="91">
        <f t="shared" si="2"/>
        <v>136</v>
      </c>
      <c r="C139" s="92">
        <v>80201865</v>
      </c>
      <c r="D139" s="93" t="s">
        <v>229</v>
      </c>
      <c r="E139" s="93" t="s">
        <v>54</v>
      </c>
      <c r="F139" s="93" t="s">
        <v>71</v>
      </c>
      <c r="G139" s="94">
        <v>41652</v>
      </c>
      <c r="H139" s="95">
        <v>12028752</v>
      </c>
      <c r="I139" s="91" t="str">
        <f>IFERROR(VLOOKUP(C139,[1]Nacim!C:G,4,0),"OJO REVISAR")</f>
        <v>Masculino</v>
      </c>
      <c r="J139" s="96">
        <f>IFERROR(VLOOKUP(C139,[1]Nacim!C:G,5,0),"OJO REVISAR")</f>
        <v>30047</v>
      </c>
      <c r="K139" s="97"/>
    </row>
    <row r="140" spans="2:11" x14ac:dyDescent="0.2">
      <c r="B140" s="91">
        <f t="shared" si="2"/>
        <v>137</v>
      </c>
      <c r="C140" s="92">
        <v>80206836</v>
      </c>
      <c r="D140" s="93" t="s">
        <v>230</v>
      </c>
      <c r="E140" s="93" t="s">
        <v>54</v>
      </c>
      <c r="F140" s="93" t="s">
        <v>449</v>
      </c>
      <c r="G140" s="94">
        <v>41100</v>
      </c>
      <c r="H140" s="95">
        <v>12028752</v>
      </c>
      <c r="I140" s="91" t="str">
        <f>IFERROR(VLOOKUP(C140,[1]Nacim!C:G,4,0),"OJO REVISAR")</f>
        <v>Masculino</v>
      </c>
      <c r="J140" s="96">
        <f>IFERROR(VLOOKUP(C140,[1]Nacim!C:G,5,0),"OJO REVISAR")</f>
        <v>30127</v>
      </c>
      <c r="K140" s="97"/>
    </row>
    <row r="141" spans="2:11" x14ac:dyDescent="0.2">
      <c r="B141" s="91">
        <f t="shared" si="2"/>
        <v>138</v>
      </c>
      <c r="C141" s="92">
        <v>80229266</v>
      </c>
      <c r="D141" s="93" t="s">
        <v>231</v>
      </c>
      <c r="E141" s="93" t="s">
        <v>182</v>
      </c>
      <c r="F141" s="93" t="s">
        <v>435</v>
      </c>
      <c r="G141" s="94">
        <v>44152</v>
      </c>
      <c r="H141" s="95">
        <v>5642262</v>
      </c>
      <c r="I141" s="91" t="str">
        <f>IFERROR(VLOOKUP(C141,[1]Nacim!C:G,4,0),"OJO REVISAR")</f>
        <v>Masculino</v>
      </c>
      <c r="J141" s="96">
        <f>IFERROR(VLOOKUP(C141,[1]Nacim!C:G,5,0),"OJO REVISAR")</f>
        <v>29355</v>
      </c>
      <c r="K141" s="97"/>
    </row>
    <row r="142" spans="2:11" x14ac:dyDescent="0.2">
      <c r="B142" s="91">
        <f t="shared" si="2"/>
        <v>139</v>
      </c>
      <c r="C142" s="92">
        <v>80231146</v>
      </c>
      <c r="D142" s="93" t="s">
        <v>232</v>
      </c>
      <c r="E142" s="93" t="s">
        <v>119</v>
      </c>
      <c r="F142" s="93" t="s">
        <v>67</v>
      </c>
      <c r="G142" s="94">
        <v>45146</v>
      </c>
      <c r="H142" s="95">
        <v>2976700</v>
      </c>
      <c r="I142" s="91" t="str">
        <f>IFERROR(VLOOKUP(C142,[1]Nacim!C:G,4,0),"OJO REVISAR")</f>
        <v>Masculino</v>
      </c>
      <c r="J142" s="96">
        <f>IFERROR(VLOOKUP(C142,[1]Nacim!C:G,5,0),"OJO REVISAR")</f>
        <v>29389</v>
      </c>
      <c r="K142" s="97"/>
    </row>
    <row r="143" spans="2:11" x14ac:dyDescent="0.2">
      <c r="B143" s="91">
        <f t="shared" si="2"/>
        <v>140</v>
      </c>
      <c r="C143" s="92">
        <v>80245871</v>
      </c>
      <c r="D143" s="93" t="s">
        <v>233</v>
      </c>
      <c r="E143" s="93" t="s">
        <v>66</v>
      </c>
      <c r="F143" s="93" t="s">
        <v>74</v>
      </c>
      <c r="G143" s="94">
        <v>45484</v>
      </c>
      <c r="H143" s="95">
        <v>37150852</v>
      </c>
      <c r="I143" s="91" t="str">
        <f>IFERROR(VLOOKUP(C143,[1]Nacim!C:G,4,0),"OJO REVISAR")</f>
        <v>Masculino</v>
      </c>
      <c r="J143" s="96">
        <f>IFERROR(VLOOKUP(C143,[1]Nacim!C:G,5,0),"OJO REVISAR")</f>
        <v>30426</v>
      </c>
      <c r="K143" s="97"/>
    </row>
    <row r="144" spans="2:11" x14ac:dyDescent="0.2">
      <c r="B144" s="91">
        <f t="shared" si="2"/>
        <v>141</v>
      </c>
      <c r="C144" s="92">
        <v>80505268</v>
      </c>
      <c r="D144" s="93" t="s">
        <v>234</v>
      </c>
      <c r="E144" s="93" t="s">
        <v>54</v>
      </c>
      <c r="F144" s="93" t="s">
        <v>121</v>
      </c>
      <c r="G144" s="94">
        <v>41463</v>
      </c>
      <c r="H144" s="95">
        <v>12028752</v>
      </c>
      <c r="I144" s="91" t="str">
        <f>IFERROR(VLOOKUP(C144,[1]Nacim!C:G,4,0),"OJO REVISAR")</f>
        <v>Masculino</v>
      </c>
      <c r="J144" s="96">
        <f>IFERROR(VLOOKUP(C144,[1]Nacim!C:G,5,0),"OJO REVISAR")</f>
        <v>27106</v>
      </c>
      <c r="K144" s="97"/>
    </row>
    <row r="145" spans="2:11" x14ac:dyDescent="0.2">
      <c r="B145" s="91">
        <f t="shared" si="2"/>
        <v>142</v>
      </c>
      <c r="C145" s="92">
        <v>80538782</v>
      </c>
      <c r="D145" s="93" t="s">
        <v>235</v>
      </c>
      <c r="E145" s="93" t="s">
        <v>54</v>
      </c>
      <c r="F145" s="93" t="s">
        <v>94</v>
      </c>
      <c r="G145" s="94">
        <v>39463</v>
      </c>
      <c r="H145" s="95">
        <v>12028752</v>
      </c>
      <c r="I145" s="91" t="str">
        <f>IFERROR(VLOOKUP(C145,[1]Nacim!C:G,4,0),"OJO REVISAR")</f>
        <v>Masculino</v>
      </c>
      <c r="J145" s="96">
        <f>IFERROR(VLOOKUP(C145,[1]Nacim!C:G,5,0),"OJO REVISAR")</f>
        <v>31045</v>
      </c>
      <c r="K145" s="97"/>
    </row>
    <row r="146" spans="2:11" x14ac:dyDescent="0.2">
      <c r="B146" s="91">
        <f t="shared" si="2"/>
        <v>143</v>
      </c>
      <c r="C146" s="92">
        <v>80722378</v>
      </c>
      <c r="D146" s="93" t="s">
        <v>236</v>
      </c>
      <c r="E146" s="93" t="s">
        <v>54</v>
      </c>
      <c r="F146" s="93" t="s">
        <v>237</v>
      </c>
      <c r="G146" s="94">
        <v>46006</v>
      </c>
      <c r="H146" s="95">
        <v>11348500</v>
      </c>
      <c r="I146" s="91" t="str">
        <f>IFERROR(VLOOKUP(C146,[1]Nacim!C:G,4,0),"OJO REVISAR")</f>
        <v>Masculino</v>
      </c>
      <c r="J146" s="96">
        <f>IFERROR(VLOOKUP(C146,[1]Nacim!C:G,5,0),"OJO REVISAR")</f>
        <v>29855</v>
      </c>
      <c r="K146" s="97"/>
    </row>
    <row r="147" spans="2:11" x14ac:dyDescent="0.2">
      <c r="B147" s="91">
        <f t="shared" si="2"/>
        <v>144</v>
      </c>
      <c r="C147" s="92">
        <v>80757138</v>
      </c>
      <c r="D147" s="93" t="s">
        <v>238</v>
      </c>
      <c r="E147" s="93" t="s">
        <v>77</v>
      </c>
      <c r="F147" s="93" t="s">
        <v>239</v>
      </c>
      <c r="G147" s="94">
        <v>41149</v>
      </c>
      <c r="H147" s="95">
        <v>26265248</v>
      </c>
      <c r="I147" s="91" t="str">
        <f>IFERROR(VLOOKUP(C147,[1]Nacim!C:G,4,0),"OJO REVISAR")</f>
        <v>Masculino</v>
      </c>
      <c r="J147" s="96">
        <f>IFERROR(VLOOKUP(C147,[1]Nacim!C:G,5,0),"OJO REVISAR")</f>
        <v>30429</v>
      </c>
      <c r="K147" s="97"/>
    </row>
    <row r="148" spans="2:11" x14ac:dyDescent="0.2">
      <c r="B148" s="91">
        <f t="shared" si="2"/>
        <v>145</v>
      </c>
      <c r="C148" s="92">
        <v>80759376</v>
      </c>
      <c r="D148" s="93" t="s">
        <v>240</v>
      </c>
      <c r="E148" s="93" t="s">
        <v>54</v>
      </c>
      <c r="F148" s="93" t="s">
        <v>146</v>
      </c>
      <c r="G148" s="94">
        <v>45069</v>
      </c>
      <c r="H148" s="95">
        <v>12028752</v>
      </c>
      <c r="I148" s="91" t="str">
        <f>IFERROR(VLOOKUP(C148,[1]Nacim!C:G,4,0),"OJO REVISAR")</f>
        <v>Masculino</v>
      </c>
      <c r="J148" s="96">
        <f>IFERROR(VLOOKUP(C148,[1]Nacim!C:G,5,0),"OJO REVISAR")</f>
        <v>30637</v>
      </c>
      <c r="K148" s="97"/>
    </row>
    <row r="149" spans="2:11" x14ac:dyDescent="0.2">
      <c r="B149" s="91">
        <f t="shared" si="2"/>
        <v>146</v>
      </c>
      <c r="C149" s="92">
        <v>80760154</v>
      </c>
      <c r="D149" s="93" t="s">
        <v>241</v>
      </c>
      <c r="E149" s="93" t="s">
        <v>61</v>
      </c>
      <c r="F149" s="93" t="s">
        <v>442</v>
      </c>
      <c r="G149" s="94">
        <v>45216</v>
      </c>
      <c r="H149" s="95">
        <v>9527652</v>
      </c>
      <c r="I149" s="91" t="str">
        <f>IFERROR(VLOOKUP(C149,[1]Nacim!C:G,4,0),"OJO REVISAR")</f>
        <v>Masculino</v>
      </c>
      <c r="J149" s="96">
        <f>IFERROR(VLOOKUP(C149,[1]Nacim!C:G,5,0),"OJO REVISAR")</f>
        <v>30340</v>
      </c>
      <c r="K149" s="97"/>
    </row>
    <row r="150" spans="2:11" x14ac:dyDescent="0.2">
      <c r="B150" s="91">
        <f t="shared" si="2"/>
        <v>147</v>
      </c>
      <c r="C150" s="92">
        <v>80797517</v>
      </c>
      <c r="D150" s="93" t="s">
        <v>242</v>
      </c>
      <c r="E150" s="93" t="s">
        <v>80</v>
      </c>
      <c r="F150" s="93" t="s">
        <v>86</v>
      </c>
      <c r="G150" s="94">
        <v>41074</v>
      </c>
      <c r="H150" s="95">
        <v>16450000</v>
      </c>
      <c r="I150" s="91" t="str">
        <f>IFERROR(VLOOKUP(C150,[1]Nacim!C:G,4,0),"OJO REVISAR")</f>
        <v>Masculino</v>
      </c>
      <c r="J150" s="96">
        <f>IFERROR(VLOOKUP(C150,[1]Nacim!C:G,5,0),"OJO REVISAR")</f>
        <v>31198</v>
      </c>
      <c r="K150" s="97"/>
    </row>
    <row r="151" spans="2:11" x14ac:dyDescent="0.2">
      <c r="B151" s="91">
        <f t="shared" si="2"/>
        <v>148</v>
      </c>
      <c r="C151" s="92">
        <v>80850865</v>
      </c>
      <c r="D151" s="93" t="s">
        <v>243</v>
      </c>
      <c r="E151" s="93" t="s">
        <v>93</v>
      </c>
      <c r="F151" s="93" t="s">
        <v>99</v>
      </c>
      <c r="G151" s="94">
        <v>39735</v>
      </c>
      <c r="H151" s="95">
        <v>8003154</v>
      </c>
      <c r="I151" s="91" t="str">
        <f>IFERROR(VLOOKUP(C151,[1]Nacim!C:G,4,0),"OJO REVISAR")</f>
        <v>Masculino</v>
      </c>
      <c r="J151" s="96">
        <f>IFERROR(VLOOKUP(C151,[1]Nacim!C:G,5,0),"OJO REVISAR")</f>
        <v>30958</v>
      </c>
      <c r="K151" s="97"/>
    </row>
    <row r="152" spans="2:11" x14ac:dyDescent="0.2">
      <c r="B152" s="91">
        <f t="shared" si="2"/>
        <v>149</v>
      </c>
      <c r="C152" s="92">
        <v>80851035</v>
      </c>
      <c r="D152" s="93" t="s">
        <v>244</v>
      </c>
      <c r="E152" s="93" t="s">
        <v>54</v>
      </c>
      <c r="F152" s="93" t="s">
        <v>71</v>
      </c>
      <c r="G152" s="94">
        <v>40485</v>
      </c>
      <c r="H152" s="95">
        <v>12028752</v>
      </c>
      <c r="I152" s="91" t="str">
        <f>IFERROR(VLOOKUP(C152,[1]Nacim!C:G,4,0),"OJO REVISAR")</f>
        <v>Masculino</v>
      </c>
      <c r="J152" s="96">
        <f>IFERROR(VLOOKUP(C152,[1]Nacim!C:G,5,0),"OJO REVISAR")</f>
        <v>30957</v>
      </c>
      <c r="K152" s="97"/>
    </row>
    <row r="153" spans="2:11" x14ac:dyDescent="0.2">
      <c r="B153" s="91">
        <f t="shared" si="2"/>
        <v>150</v>
      </c>
      <c r="C153" s="92">
        <v>80874341</v>
      </c>
      <c r="D153" s="93" t="s">
        <v>450</v>
      </c>
      <c r="E153" s="93" t="s">
        <v>93</v>
      </c>
      <c r="F153" s="93" t="s">
        <v>435</v>
      </c>
      <c r="G153" s="94">
        <v>46055</v>
      </c>
      <c r="H153" s="95">
        <v>7550654</v>
      </c>
      <c r="I153" s="91" t="str">
        <f>IFERROR(VLOOKUP(C153,[1]Nacim!C:G,4,0),"OJO REVISAR")</f>
        <v>Masculino</v>
      </c>
      <c r="J153" s="96">
        <f>IFERROR(VLOOKUP(C153,[1]Nacim!C:G,5,0),"OJO REVISAR")</f>
        <v>31250</v>
      </c>
      <c r="K153" s="97"/>
    </row>
    <row r="154" spans="2:11" x14ac:dyDescent="0.2">
      <c r="B154" s="91">
        <f t="shared" si="2"/>
        <v>151</v>
      </c>
      <c r="C154" s="92">
        <v>84090008</v>
      </c>
      <c r="D154" s="93" t="s">
        <v>245</v>
      </c>
      <c r="E154" s="93" t="s">
        <v>93</v>
      </c>
      <c r="F154" s="93" t="s">
        <v>106</v>
      </c>
      <c r="G154" s="94">
        <v>45397</v>
      </c>
      <c r="H154" s="95">
        <v>8003154</v>
      </c>
      <c r="I154" s="91" t="str">
        <f>IFERROR(VLOOKUP(C154,[1]Nacim!C:G,4,0),"OJO REVISAR")</f>
        <v>Masculino</v>
      </c>
      <c r="J154" s="96">
        <f>IFERROR(VLOOKUP(C154,[1]Nacim!C:G,5,0),"OJO REVISAR")</f>
        <v>29814</v>
      </c>
      <c r="K154" s="97"/>
    </row>
    <row r="155" spans="2:11" x14ac:dyDescent="0.2">
      <c r="B155" s="91">
        <f t="shared" si="2"/>
        <v>152</v>
      </c>
      <c r="C155" s="92">
        <v>88175261</v>
      </c>
      <c r="D155" s="93" t="s">
        <v>246</v>
      </c>
      <c r="E155" s="93" t="s">
        <v>54</v>
      </c>
      <c r="F155" s="93" t="s">
        <v>117</v>
      </c>
      <c r="G155" s="94">
        <v>40099</v>
      </c>
      <c r="H155" s="95">
        <v>12028752</v>
      </c>
      <c r="I155" s="91" t="str">
        <f>IFERROR(VLOOKUP(C155,[1]Nacim!C:G,4,0),"OJO REVISAR")</f>
        <v>Masculino</v>
      </c>
      <c r="J155" s="96">
        <f>IFERROR(VLOOKUP(C155,[1]Nacim!C:G,5,0),"OJO REVISAR")</f>
        <v>26678</v>
      </c>
      <c r="K155" s="97"/>
    </row>
    <row r="156" spans="2:11" x14ac:dyDescent="0.2">
      <c r="B156" s="91">
        <f t="shared" si="2"/>
        <v>153</v>
      </c>
      <c r="C156" s="92">
        <v>88232579</v>
      </c>
      <c r="D156" s="93" t="s">
        <v>247</v>
      </c>
      <c r="E156" s="93" t="s">
        <v>54</v>
      </c>
      <c r="F156" s="93" t="s">
        <v>433</v>
      </c>
      <c r="G156" s="94">
        <v>42640</v>
      </c>
      <c r="H156" s="95">
        <v>12028752</v>
      </c>
      <c r="I156" s="91" t="str">
        <f>IFERROR(VLOOKUP(C156,[1]Nacim!C:G,4,0),"OJO REVISAR")</f>
        <v>Masculino</v>
      </c>
      <c r="J156" s="96">
        <f>IFERROR(VLOOKUP(C156,[1]Nacim!C:G,5,0),"OJO REVISAR")</f>
        <v>28703</v>
      </c>
      <c r="K156" s="97"/>
    </row>
    <row r="157" spans="2:11" x14ac:dyDescent="0.2">
      <c r="B157" s="91">
        <f t="shared" si="2"/>
        <v>154</v>
      </c>
      <c r="C157" s="92">
        <v>88257264</v>
      </c>
      <c r="D157" s="93" t="s">
        <v>248</v>
      </c>
      <c r="E157" s="93" t="s">
        <v>54</v>
      </c>
      <c r="F157" s="93" t="s">
        <v>69</v>
      </c>
      <c r="G157" s="94">
        <v>45362</v>
      </c>
      <c r="H157" s="95">
        <v>12028752</v>
      </c>
      <c r="I157" s="91" t="str">
        <f>IFERROR(VLOOKUP(C157,[1]Nacim!C:G,4,0),"OJO REVISAR")</f>
        <v>Masculino</v>
      </c>
      <c r="J157" s="96">
        <f>IFERROR(VLOOKUP(C157,[1]Nacim!C:G,5,0),"OJO REVISAR")</f>
        <v>30023</v>
      </c>
      <c r="K157" s="97"/>
    </row>
    <row r="158" spans="2:11" x14ac:dyDescent="0.2">
      <c r="B158" s="91">
        <f t="shared" si="2"/>
        <v>155</v>
      </c>
      <c r="C158" s="92">
        <v>88272459</v>
      </c>
      <c r="D158" s="93" t="s">
        <v>249</v>
      </c>
      <c r="E158" s="93" t="s">
        <v>61</v>
      </c>
      <c r="F158" s="93" t="s">
        <v>449</v>
      </c>
      <c r="G158" s="94">
        <v>45475</v>
      </c>
      <c r="H158" s="95">
        <v>10100490</v>
      </c>
      <c r="I158" s="91" t="str">
        <f>IFERROR(VLOOKUP(C158,[1]Nacim!C:G,4,0),"OJO REVISAR")</f>
        <v>Masculino</v>
      </c>
      <c r="J158" s="96">
        <f>IFERROR(VLOOKUP(C158,[1]Nacim!C:G,5,0),"OJO REVISAR")</f>
        <v>30832</v>
      </c>
      <c r="K158" s="97"/>
    </row>
    <row r="159" spans="2:11" x14ac:dyDescent="0.2">
      <c r="B159" s="91">
        <f t="shared" si="2"/>
        <v>156</v>
      </c>
      <c r="C159" s="92">
        <v>91278180</v>
      </c>
      <c r="D159" s="93" t="s">
        <v>250</v>
      </c>
      <c r="E159" s="93" t="s">
        <v>77</v>
      </c>
      <c r="F159" s="93" t="s">
        <v>213</v>
      </c>
      <c r="G159" s="94">
        <v>45475</v>
      </c>
      <c r="H159" s="95">
        <v>26265248</v>
      </c>
      <c r="I159" s="91" t="str">
        <f>IFERROR(VLOOKUP(C159,[1]Nacim!C:G,4,0),"OJO REVISAR")</f>
        <v>Masculino</v>
      </c>
      <c r="J159" s="96">
        <f>IFERROR(VLOOKUP(C159,[1]Nacim!C:G,5,0),"OJO REVISAR")</f>
        <v>26241</v>
      </c>
      <c r="K159" s="97"/>
    </row>
    <row r="160" spans="2:11" x14ac:dyDescent="0.2">
      <c r="B160" s="91">
        <f t="shared" si="2"/>
        <v>157</v>
      </c>
      <c r="C160" s="92">
        <v>91445640</v>
      </c>
      <c r="D160" s="93" t="s">
        <v>251</v>
      </c>
      <c r="E160" s="93" t="s">
        <v>77</v>
      </c>
      <c r="F160" s="93" t="s">
        <v>69</v>
      </c>
      <c r="G160" s="94">
        <v>45476</v>
      </c>
      <c r="H160" s="95">
        <v>26265248</v>
      </c>
      <c r="I160" s="91" t="str">
        <f>IFERROR(VLOOKUP(C160,[1]Nacim!C:G,4,0),"OJO REVISAR")</f>
        <v>Masculino</v>
      </c>
      <c r="J160" s="96">
        <f>IFERROR(VLOOKUP(C160,[1]Nacim!C:G,5,0),"OJO REVISAR")</f>
        <v>27630</v>
      </c>
      <c r="K160" s="97"/>
    </row>
    <row r="161" spans="2:11" x14ac:dyDescent="0.2">
      <c r="B161" s="91">
        <f t="shared" si="2"/>
        <v>158</v>
      </c>
      <c r="C161" s="92">
        <v>91535007</v>
      </c>
      <c r="D161" s="93" t="s">
        <v>252</v>
      </c>
      <c r="E161" s="93" t="s">
        <v>80</v>
      </c>
      <c r="F161" s="93" t="s">
        <v>74</v>
      </c>
      <c r="G161" s="94">
        <v>45945</v>
      </c>
      <c r="H161" s="95">
        <v>15613000</v>
      </c>
      <c r="I161" s="91" t="str">
        <f>IFERROR(VLOOKUP(C161,[1]Nacim!C:G,4,0),"OJO REVISAR")</f>
        <v>Masculino</v>
      </c>
      <c r="J161" s="96">
        <f>IFERROR(VLOOKUP(C161,[1]Nacim!C:G,5,0),"OJO REVISAR")</f>
        <v>31029</v>
      </c>
      <c r="K161" s="97"/>
    </row>
    <row r="162" spans="2:11" x14ac:dyDescent="0.2">
      <c r="B162" s="91">
        <f t="shared" si="2"/>
        <v>159</v>
      </c>
      <c r="C162" s="92">
        <v>92642394</v>
      </c>
      <c r="D162" s="93" t="s">
        <v>253</v>
      </c>
      <c r="E162" s="93" t="s">
        <v>61</v>
      </c>
      <c r="F162" s="93" t="s">
        <v>433</v>
      </c>
      <c r="G162" s="94">
        <v>45783</v>
      </c>
      <c r="H162" s="95">
        <v>9527652</v>
      </c>
      <c r="I162" s="91" t="str">
        <f>IFERROR(VLOOKUP(C162,[1]Nacim!C:G,4,0),"OJO REVISAR")</f>
        <v>Masculino</v>
      </c>
      <c r="J162" s="96">
        <f>IFERROR(VLOOKUP(C162,[1]Nacim!C:G,5,0),"OJO REVISAR")</f>
        <v>31305</v>
      </c>
      <c r="K162" s="97"/>
    </row>
    <row r="163" spans="2:11" x14ac:dyDescent="0.2">
      <c r="B163" s="91">
        <f t="shared" si="2"/>
        <v>160</v>
      </c>
      <c r="C163" s="92">
        <v>93236452</v>
      </c>
      <c r="D163" s="93" t="s">
        <v>254</v>
      </c>
      <c r="E163" s="93" t="s">
        <v>54</v>
      </c>
      <c r="F163" s="93" t="s">
        <v>237</v>
      </c>
      <c r="G163" s="94">
        <v>45558</v>
      </c>
      <c r="H163" s="95">
        <v>12028752</v>
      </c>
      <c r="I163" s="91" t="str">
        <f>IFERROR(VLOOKUP(C163,[1]Nacim!C:G,4,0),"OJO REVISAR")</f>
        <v>Masculino</v>
      </c>
      <c r="J163" s="96">
        <f>IFERROR(VLOOKUP(C163,[1]Nacim!C:G,5,0),"OJO REVISAR")</f>
        <v>30848</v>
      </c>
      <c r="K163" s="97"/>
    </row>
    <row r="164" spans="2:11" x14ac:dyDescent="0.2">
      <c r="B164" s="91">
        <f t="shared" si="2"/>
        <v>161</v>
      </c>
      <c r="C164" s="92">
        <v>93238710</v>
      </c>
      <c r="D164" s="93" t="s">
        <v>255</v>
      </c>
      <c r="E164" s="93" t="s">
        <v>93</v>
      </c>
      <c r="F164" s="93" t="s">
        <v>435</v>
      </c>
      <c r="G164" s="94">
        <v>45755</v>
      </c>
      <c r="H164" s="95">
        <v>7550654</v>
      </c>
      <c r="I164" s="91" t="str">
        <f>IFERROR(VLOOKUP(C164,[1]Nacim!C:G,4,0),"OJO REVISAR")</f>
        <v>Masculino</v>
      </c>
      <c r="J164" s="96">
        <f>IFERROR(VLOOKUP(C164,[1]Nacim!C:G,5,0),"OJO REVISAR")</f>
        <v>31125</v>
      </c>
      <c r="K164" s="97"/>
    </row>
    <row r="165" spans="2:11" x14ac:dyDescent="0.2">
      <c r="B165" s="91">
        <f t="shared" si="2"/>
        <v>162</v>
      </c>
      <c r="C165" s="92">
        <v>93382988</v>
      </c>
      <c r="D165" s="93" t="s">
        <v>256</v>
      </c>
      <c r="E165" s="93" t="s">
        <v>61</v>
      </c>
      <c r="F165" s="93" t="s">
        <v>94</v>
      </c>
      <c r="G165" s="94">
        <v>42964</v>
      </c>
      <c r="H165" s="95">
        <v>10100490</v>
      </c>
      <c r="I165" s="91" t="str">
        <f>IFERROR(VLOOKUP(C165,[1]Nacim!C:G,4,0),"OJO REVISAR")</f>
        <v>Masculino</v>
      </c>
      <c r="J165" s="96">
        <f>IFERROR(VLOOKUP(C165,[1]Nacim!C:G,5,0),"OJO REVISAR")</f>
        <v>26048</v>
      </c>
      <c r="K165" s="97"/>
    </row>
    <row r="166" spans="2:11" x14ac:dyDescent="0.2">
      <c r="B166" s="91">
        <f t="shared" si="2"/>
        <v>163</v>
      </c>
      <c r="C166" s="92">
        <v>94325380</v>
      </c>
      <c r="D166" s="93" t="s">
        <v>257</v>
      </c>
      <c r="E166" s="93" t="s">
        <v>61</v>
      </c>
      <c r="F166" s="93" t="s">
        <v>433</v>
      </c>
      <c r="G166" s="94">
        <v>45845</v>
      </c>
      <c r="H166" s="95">
        <v>9527652</v>
      </c>
      <c r="I166" s="91" t="str">
        <f>IFERROR(VLOOKUP(C166,[1]Nacim!C:G,4,0),"OJO REVISAR")</f>
        <v>Masculino</v>
      </c>
      <c r="J166" s="96">
        <f>IFERROR(VLOOKUP(C166,[1]Nacim!C:G,5,0),"OJO REVISAR")</f>
        <v>27944</v>
      </c>
      <c r="K166" s="97"/>
    </row>
    <row r="167" spans="2:11" x14ac:dyDescent="0.2">
      <c r="B167" s="91">
        <f t="shared" si="2"/>
        <v>164</v>
      </c>
      <c r="C167" s="92">
        <v>98548670</v>
      </c>
      <c r="D167" s="93" t="s">
        <v>258</v>
      </c>
      <c r="E167" s="93" t="s">
        <v>77</v>
      </c>
      <c r="F167" s="93" t="s">
        <v>132</v>
      </c>
      <c r="G167" s="94">
        <v>40732</v>
      </c>
      <c r="H167" s="95">
        <v>26265248</v>
      </c>
      <c r="I167" s="91" t="str">
        <f>IFERROR(VLOOKUP(C167,[1]Nacim!C:G,4,0),"OJO REVISAR")</f>
        <v>Masculino</v>
      </c>
      <c r="J167" s="96">
        <f>IFERROR(VLOOKUP(C167,[1]Nacim!C:G,5,0),"OJO REVISAR")</f>
        <v>25523</v>
      </c>
      <c r="K167" s="97"/>
    </row>
    <row r="168" spans="2:11" x14ac:dyDescent="0.2">
      <c r="B168" s="91">
        <f t="shared" si="2"/>
        <v>165</v>
      </c>
      <c r="C168" s="92">
        <v>1000005061</v>
      </c>
      <c r="D168" s="93" t="s">
        <v>259</v>
      </c>
      <c r="E168" s="93" t="s">
        <v>57</v>
      </c>
      <c r="F168" s="93" t="s">
        <v>86</v>
      </c>
      <c r="G168" s="94">
        <v>45257</v>
      </c>
      <c r="H168" s="95">
        <v>4897800</v>
      </c>
      <c r="I168" s="91" t="str">
        <f>IFERROR(VLOOKUP(C168,[1]Nacim!C:G,4,0),"OJO REVISAR")</f>
        <v>Femenino</v>
      </c>
      <c r="J168" s="96">
        <f>IFERROR(VLOOKUP(C168,[1]Nacim!C:G,5,0),"OJO REVISAR")</f>
        <v>36791</v>
      </c>
      <c r="K168" s="97"/>
    </row>
    <row r="169" spans="2:11" x14ac:dyDescent="0.2">
      <c r="B169" s="91">
        <f t="shared" si="2"/>
        <v>166</v>
      </c>
      <c r="C169" s="92">
        <v>1000064610</v>
      </c>
      <c r="D169" s="93" t="s">
        <v>260</v>
      </c>
      <c r="E169" s="93" t="s">
        <v>57</v>
      </c>
      <c r="F169" s="93" t="s">
        <v>74</v>
      </c>
      <c r="G169" s="94">
        <v>45888</v>
      </c>
      <c r="H169" s="95">
        <v>4897800</v>
      </c>
      <c r="I169" s="91" t="str">
        <f>IFERROR(VLOOKUP(C169,[1]Nacim!C:G,4,0),"OJO REVISAR")</f>
        <v>Femenino</v>
      </c>
      <c r="J169" s="96">
        <f>IFERROR(VLOOKUP(C169,[1]Nacim!C:G,5,0),"OJO REVISAR")</f>
        <v>36921</v>
      </c>
      <c r="K169" s="97"/>
    </row>
    <row r="170" spans="2:11" x14ac:dyDescent="0.2">
      <c r="B170" s="91">
        <f t="shared" si="2"/>
        <v>167</v>
      </c>
      <c r="C170" s="92">
        <v>1000467408</v>
      </c>
      <c r="D170" s="93" t="s">
        <v>261</v>
      </c>
      <c r="E170" s="93" t="s">
        <v>93</v>
      </c>
      <c r="F170" s="93" t="s">
        <v>86</v>
      </c>
      <c r="G170" s="94">
        <v>45082</v>
      </c>
      <c r="H170" s="95">
        <v>7550654</v>
      </c>
      <c r="I170" s="91" t="str">
        <f>IFERROR(VLOOKUP(C170,[1]Nacim!C:G,4,0),"OJO REVISAR")</f>
        <v>Masculino</v>
      </c>
      <c r="J170" s="96">
        <f>IFERROR(VLOOKUP(C170,[1]Nacim!C:G,5,0),"OJO REVISAR")</f>
        <v>36740</v>
      </c>
      <c r="K170" s="97"/>
    </row>
    <row r="171" spans="2:11" x14ac:dyDescent="0.2">
      <c r="B171" s="91">
        <f t="shared" si="2"/>
        <v>168</v>
      </c>
      <c r="C171" s="92">
        <v>1000603457</v>
      </c>
      <c r="D171" s="93" t="s">
        <v>262</v>
      </c>
      <c r="E171" s="93" t="s">
        <v>119</v>
      </c>
      <c r="F171" s="93" t="s">
        <v>71</v>
      </c>
      <c r="G171" s="94">
        <v>45932</v>
      </c>
      <c r="H171" s="95">
        <v>2804618</v>
      </c>
      <c r="I171" s="91" t="str">
        <f>IFERROR(VLOOKUP(C171,[1]Nacim!C:G,4,0),"OJO REVISAR")</f>
        <v>Masculino</v>
      </c>
      <c r="J171" s="96">
        <f>IFERROR(VLOOKUP(C171,[1]Nacim!C:G,5,0),"OJO REVISAR")</f>
        <v>36578</v>
      </c>
      <c r="K171" s="97"/>
    </row>
    <row r="172" spans="2:11" x14ac:dyDescent="0.2">
      <c r="B172" s="91">
        <f t="shared" si="2"/>
        <v>169</v>
      </c>
      <c r="C172" s="92">
        <v>1000951791</v>
      </c>
      <c r="D172" s="93" t="s">
        <v>263</v>
      </c>
      <c r="E172" s="93" t="s">
        <v>119</v>
      </c>
      <c r="F172" s="93" t="s">
        <v>106</v>
      </c>
      <c r="G172" s="94">
        <v>45273</v>
      </c>
      <c r="H172" s="95">
        <v>2976700</v>
      </c>
      <c r="I172" s="91" t="str">
        <f>IFERROR(VLOOKUP(C172,[1]Nacim!C:G,4,0),"OJO REVISAR")</f>
        <v>Femenino</v>
      </c>
      <c r="J172" s="96">
        <f>IFERROR(VLOOKUP(C172,[1]Nacim!C:G,5,0),"OJO REVISAR")</f>
        <v>37908</v>
      </c>
      <c r="K172" s="97"/>
    </row>
    <row r="173" spans="2:11" x14ac:dyDescent="0.2">
      <c r="B173" s="91">
        <f t="shared" si="2"/>
        <v>170</v>
      </c>
      <c r="C173" s="92">
        <v>1001066588</v>
      </c>
      <c r="D173" s="93" t="s">
        <v>264</v>
      </c>
      <c r="E173" s="93" t="s">
        <v>85</v>
      </c>
      <c r="F173" s="93" t="s">
        <v>436</v>
      </c>
      <c r="G173" s="94">
        <v>44963</v>
      </c>
      <c r="H173" s="95">
        <v>3540764</v>
      </c>
      <c r="I173" s="91" t="str">
        <f>IFERROR(VLOOKUP(C173,[1]Nacim!C:G,4,0),"OJO REVISAR")</f>
        <v>Femenino</v>
      </c>
      <c r="J173" s="96">
        <f>IFERROR(VLOOKUP(C173,[1]Nacim!C:G,5,0),"OJO REVISAR")</f>
        <v>37683</v>
      </c>
      <c r="K173" s="97"/>
    </row>
    <row r="174" spans="2:11" x14ac:dyDescent="0.2">
      <c r="B174" s="91">
        <f t="shared" si="2"/>
        <v>171</v>
      </c>
      <c r="C174" s="92">
        <v>1007244314</v>
      </c>
      <c r="D174" s="93" t="s">
        <v>265</v>
      </c>
      <c r="E174" s="93" t="s">
        <v>93</v>
      </c>
      <c r="F174" s="93" t="s">
        <v>438</v>
      </c>
      <c r="G174" s="94">
        <v>45708</v>
      </c>
      <c r="H174" s="95">
        <v>7550654</v>
      </c>
      <c r="I174" s="91" t="str">
        <f>IFERROR(VLOOKUP(C174,[1]Nacim!C:G,4,0),"OJO REVISAR")</f>
        <v>Masculino</v>
      </c>
      <c r="J174" s="96">
        <f>IFERROR(VLOOKUP(C174,[1]Nacim!C:G,5,0),"OJO REVISAR")</f>
        <v>36567</v>
      </c>
      <c r="K174" s="97"/>
    </row>
    <row r="175" spans="2:11" x14ac:dyDescent="0.2">
      <c r="B175" s="91">
        <f t="shared" si="2"/>
        <v>172</v>
      </c>
      <c r="C175" s="92">
        <v>1007497461</v>
      </c>
      <c r="D175" s="93" t="s">
        <v>266</v>
      </c>
      <c r="E175" s="93" t="s">
        <v>93</v>
      </c>
      <c r="F175" s="93" t="s">
        <v>113</v>
      </c>
      <c r="G175" s="94">
        <v>45300</v>
      </c>
      <c r="H175" s="95">
        <v>7550654</v>
      </c>
      <c r="I175" s="91" t="str">
        <f>IFERROR(VLOOKUP(C175,[1]Nacim!C:G,4,0),"OJO REVISAR")</f>
        <v>Femenino</v>
      </c>
      <c r="J175" s="96">
        <f>IFERROR(VLOOKUP(C175,[1]Nacim!C:G,5,0),"OJO REVISAR")</f>
        <v>37192</v>
      </c>
      <c r="K175" s="97"/>
    </row>
    <row r="176" spans="2:11" x14ac:dyDescent="0.2">
      <c r="B176" s="91">
        <f t="shared" si="2"/>
        <v>173</v>
      </c>
      <c r="C176" s="92">
        <v>1007648331</v>
      </c>
      <c r="D176" s="93" t="s">
        <v>267</v>
      </c>
      <c r="E176" s="93" t="s">
        <v>119</v>
      </c>
      <c r="F176" s="93" t="s">
        <v>67</v>
      </c>
      <c r="G176" s="94">
        <v>44748</v>
      </c>
      <c r="H176" s="95">
        <v>2976700</v>
      </c>
      <c r="I176" s="91" t="str">
        <f>IFERROR(VLOOKUP(C176,[1]Nacim!C:G,4,0),"OJO REVISAR")</f>
        <v>Femenino</v>
      </c>
      <c r="J176" s="96">
        <f>IFERROR(VLOOKUP(C176,[1]Nacim!C:G,5,0),"OJO REVISAR")</f>
        <v>36986</v>
      </c>
      <c r="K176" s="97"/>
    </row>
    <row r="177" spans="2:11" x14ac:dyDescent="0.2">
      <c r="B177" s="91">
        <f t="shared" si="2"/>
        <v>174</v>
      </c>
      <c r="C177" s="92">
        <v>1010226526</v>
      </c>
      <c r="D177" s="93" t="s">
        <v>268</v>
      </c>
      <c r="E177" s="93" t="s">
        <v>57</v>
      </c>
      <c r="F177" s="93" t="s">
        <v>78</v>
      </c>
      <c r="G177" s="94">
        <v>44081</v>
      </c>
      <c r="H177" s="95">
        <v>5191840</v>
      </c>
      <c r="I177" s="91" t="str">
        <f>IFERROR(VLOOKUP(C177,[1]Nacim!C:G,4,0),"OJO REVISAR")</f>
        <v>Masculino</v>
      </c>
      <c r="J177" s="96">
        <f>IFERROR(VLOOKUP(C177,[1]Nacim!C:G,5,0),"OJO REVISAR")</f>
        <v>35089</v>
      </c>
      <c r="K177" s="97"/>
    </row>
    <row r="178" spans="2:11" x14ac:dyDescent="0.2">
      <c r="B178" s="91">
        <f t="shared" si="2"/>
        <v>175</v>
      </c>
      <c r="C178" s="92">
        <v>1010239681</v>
      </c>
      <c r="D178" s="93" t="s">
        <v>269</v>
      </c>
      <c r="E178" s="93" t="s">
        <v>93</v>
      </c>
      <c r="F178" s="93" t="s">
        <v>88</v>
      </c>
      <c r="G178" s="94">
        <v>45782</v>
      </c>
      <c r="H178" s="95">
        <v>7550654</v>
      </c>
      <c r="I178" s="91" t="str">
        <f>IFERROR(VLOOKUP(C178,[1]Nacim!C:G,4,0),"OJO REVISAR")</f>
        <v>Masculino</v>
      </c>
      <c r="J178" s="96">
        <f>IFERROR(VLOOKUP(C178,[1]Nacim!C:G,5,0),"OJO REVISAR")</f>
        <v>35933</v>
      </c>
      <c r="K178" s="97"/>
    </row>
    <row r="179" spans="2:11" x14ac:dyDescent="0.2">
      <c r="B179" s="91">
        <f t="shared" si="2"/>
        <v>176</v>
      </c>
      <c r="C179" s="122">
        <v>1013121080</v>
      </c>
      <c r="D179" s="123" t="s">
        <v>451</v>
      </c>
      <c r="E179" s="123" t="s">
        <v>452</v>
      </c>
      <c r="F179" s="123" t="s">
        <v>86</v>
      </c>
      <c r="G179" s="124">
        <v>45873</v>
      </c>
      <c r="H179" s="125">
        <v>1750905</v>
      </c>
      <c r="I179" s="91" t="str">
        <f>IFERROR(VLOOKUP(C179,[1]Nacim!C:G,4,0),"OJO REVISAR")</f>
        <v>Femenino</v>
      </c>
      <c r="J179" s="96">
        <f>IFERROR(VLOOKUP(C179,[1]Nacim!C:G,5,0),"OJO REVISAR")</f>
        <v>39551</v>
      </c>
      <c r="K179" s="97"/>
    </row>
    <row r="180" spans="2:11" x14ac:dyDescent="0.2">
      <c r="B180" s="91">
        <f t="shared" si="2"/>
        <v>177</v>
      </c>
      <c r="C180" s="122">
        <v>1013121241</v>
      </c>
      <c r="D180" s="123" t="s">
        <v>453</v>
      </c>
      <c r="E180" s="123" t="s">
        <v>452</v>
      </c>
      <c r="F180" s="123" t="s">
        <v>113</v>
      </c>
      <c r="G180" s="124">
        <v>45754</v>
      </c>
      <c r="H180" s="125">
        <v>1750905</v>
      </c>
      <c r="I180" s="91" t="str">
        <f>IFERROR(VLOOKUP(C180,[1]Nacim!C:G,4,0),"OJO REVISAR")</f>
        <v>Masculino</v>
      </c>
      <c r="J180" s="96">
        <f>IFERROR(VLOOKUP(C180,[1]Nacim!C:G,5,0),"OJO REVISAR")</f>
        <v>39677</v>
      </c>
      <c r="K180" s="97"/>
    </row>
    <row r="181" spans="2:11" x14ac:dyDescent="0.2">
      <c r="B181" s="91">
        <f t="shared" si="2"/>
        <v>178</v>
      </c>
      <c r="C181" s="92">
        <v>1013588194</v>
      </c>
      <c r="D181" s="93" t="s">
        <v>270</v>
      </c>
      <c r="E181" s="93" t="s">
        <v>57</v>
      </c>
      <c r="F181" s="93" t="s">
        <v>117</v>
      </c>
      <c r="G181" s="94">
        <v>45069</v>
      </c>
      <c r="H181" s="95">
        <v>4897800</v>
      </c>
      <c r="I181" s="91" t="str">
        <f>IFERROR(VLOOKUP(C181,[1]Nacim!C:G,4,0),"OJO REVISAR")</f>
        <v>Masculino</v>
      </c>
      <c r="J181" s="96">
        <f>IFERROR(VLOOKUP(C181,[1]Nacim!C:G,5,0),"OJO REVISAR")</f>
        <v>31934</v>
      </c>
      <c r="K181" s="97"/>
    </row>
    <row r="182" spans="2:11" x14ac:dyDescent="0.2">
      <c r="B182" s="91">
        <f t="shared" si="2"/>
        <v>179</v>
      </c>
      <c r="C182" s="92">
        <v>1013592581</v>
      </c>
      <c r="D182" s="93" t="s">
        <v>271</v>
      </c>
      <c r="E182" s="93" t="s">
        <v>61</v>
      </c>
      <c r="F182" s="93" t="s">
        <v>439</v>
      </c>
      <c r="G182" s="94">
        <v>42037</v>
      </c>
      <c r="H182" s="95">
        <v>10100490</v>
      </c>
      <c r="I182" s="91" t="str">
        <f>IFERROR(VLOOKUP(C182,[1]Nacim!C:G,4,0),"OJO REVISAR")</f>
        <v>Masculino</v>
      </c>
      <c r="J182" s="96">
        <f>IFERROR(VLOOKUP(C182,[1]Nacim!C:G,5,0),"OJO REVISAR")</f>
        <v>32120</v>
      </c>
      <c r="K182" s="97"/>
    </row>
    <row r="183" spans="2:11" x14ac:dyDescent="0.2">
      <c r="B183" s="91">
        <f t="shared" si="2"/>
        <v>180</v>
      </c>
      <c r="C183" s="92">
        <v>1014185021</v>
      </c>
      <c r="D183" s="93" t="s">
        <v>272</v>
      </c>
      <c r="E183" s="93" t="s">
        <v>130</v>
      </c>
      <c r="F183" s="93" t="s">
        <v>441</v>
      </c>
      <c r="G183" s="94">
        <v>42121</v>
      </c>
      <c r="H183" s="95">
        <v>6530396</v>
      </c>
      <c r="I183" s="91" t="str">
        <f>IFERROR(VLOOKUP(C183,[1]Nacim!C:G,4,0),"OJO REVISAR")</f>
        <v>Femenino</v>
      </c>
      <c r="J183" s="96">
        <f>IFERROR(VLOOKUP(C183,[1]Nacim!C:G,5,0),"OJO REVISAR")</f>
        <v>31923</v>
      </c>
      <c r="K183" s="97"/>
    </row>
    <row r="184" spans="2:11" x14ac:dyDescent="0.2">
      <c r="B184" s="91">
        <f t="shared" si="2"/>
        <v>181</v>
      </c>
      <c r="C184" s="92">
        <v>1014250735</v>
      </c>
      <c r="D184" s="93" t="s">
        <v>273</v>
      </c>
      <c r="E184" s="93" t="s">
        <v>130</v>
      </c>
      <c r="F184" s="93" t="s">
        <v>146</v>
      </c>
      <c r="G184" s="94">
        <v>42857</v>
      </c>
      <c r="H184" s="95">
        <v>6530396</v>
      </c>
      <c r="I184" s="91" t="str">
        <f>IFERROR(VLOOKUP(C184,[1]Nacim!C:G,4,0),"OJO REVISAR")</f>
        <v>Masculino</v>
      </c>
      <c r="J184" s="96">
        <f>IFERROR(VLOOKUP(C184,[1]Nacim!C:G,5,0),"OJO REVISAR")</f>
        <v>34323</v>
      </c>
      <c r="K184" s="97"/>
    </row>
    <row r="185" spans="2:11" x14ac:dyDescent="0.2">
      <c r="B185" s="91">
        <f t="shared" si="2"/>
        <v>182</v>
      </c>
      <c r="C185" s="92">
        <v>1015418211</v>
      </c>
      <c r="D185" s="93" t="s">
        <v>274</v>
      </c>
      <c r="E185" s="93" t="s">
        <v>54</v>
      </c>
      <c r="F185" s="93" t="s">
        <v>88</v>
      </c>
      <c r="G185" s="94">
        <v>42506</v>
      </c>
      <c r="H185" s="95">
        <v>11348500</v>
      </c>
      <c r="I185" s="91" t="str">
        <f>IFERROR(VLOOKUP(C185,[1]Nacim!C:G,4,0),"OJO REVISAR")</f>
        <v>Femenino</v>
      </c>
      <c r="J185" s="96">
        <f>IFERROR(VLOOKUP(C185,[1]Nacim!C:G,5,0),"OJO REVISAR")</f>
        <v>33058</v>
      </c>
      <c r="K185" s="97"/>
    </row>
    <row r="186" spans="2:11" x14ac:dyDescent="0.2">
      <c r="B186" s="91">
        <f t="shared" si="2"/>
        <v>183</v>
      </c>
      <c r="C186" s="92">
        <v>1015452710</v>
      </c>
      <c r="D186" s="93" t="s">
        <v>275</v>
      </c>
      <c r="E186" s="93" t="s">
        <v>61</v>
      </c>
      <c r="F186" s="93" t="s">
        <v>106</v>
      </c>
      <c r="G186" s="94">
        <v>43550</v>
      </c>
      <c r="H186" s="95">
        <v>9527652</v>
      </c>
      <c r="I186" s="91" t="str">
        <f>IFERROR(VLOOKUP(C186,[1]Nacim!C:G,4,0),"OJO REVISAR")</f>
        <v>Femenino</v>
      </c>
      <c r="J186" s="96">
        <f>IFERROR(VLOOKUP(C186,[1]Nacim!C:G,5,0),"OJO REVISAR")</f>
        <v>34781</v>
      </c>
      <c r="K186" s="97"/>
    </row>
    <row r="187" spans="2:11" x14ac:dyDescent="0.2">
      <c r="B187" s="91">
        <f t="shared" si="2"/>
        <v>184</v>
      </c>
      <c r="C187" s="92">
        <v>1015458759</v>
      </c>
      <c r="D187" s="93" t="s">
        <v>276</v>
      </c>
      <c r="E187" s="93" t="s">
        <v>73</v>
      </c>
      <c r="F187" s="93" t="s">
        <v>117</v>
      </c>
      <c r="G187" s="94">
        <v>44018</v>
      </c>
      <c r="H187" s="95">
        <v>7550654</v>
      </c>
      <c r="I187" s="91" t="str">
        <f>IFERROR(VLOOKUP(C187,[1]Nacim!C:G,4,0),"OJO REVISAR")</f>
        <v>Femenino</v>
      </c>
      <c r="J187" s="96">
        <f>IFERROR(VLOOKUP(C187,[1]Nacim!C:G,5,0),"OJO REVISAR")</f>
        <v>35046</v>
      </c>
      <c r="K187" s="97"/>
    </row>
    <row r="188" spans="2:11" x14ac:dyDescent="0.2">
      <c r="B188" s="91">
        <f t="shared" si="2"/>
        <v>185</v>
      </c>
      <c r="C188" s="92">
        <v>1016019641</v>
      </c>
      <c r="D188" s="93" t="s">
        <v>277</v>
      </c>
      <c r="E188" s="93" t="s">
        <v>54</v>
      </c>
      <c r="F188" s="93" t="s">
        <v>438</v>
      </c>
      <c r="G188" s="94">
        <v>39897</v>
      </c>
      <c r="H188" s="95">
        <v>11348500</v>
      </c>
      <c r="I188" s="91" t="str">
        <f>IFERROR(VLOOKUP(C188,[1]Nacim!C:G,4,0),"OJO REVISAR")</f>
        <v>Masculino</v>
      </c>
      <c r="J188" s="96">
        <f>IFERROR(VLOOKUP(C188,[1]Nacim!C:G,5,0),"OJO REVISAR")</f>
        <v>32724</v>
      </c>
      <c r="K188" s="97"/>
    </row>
    <row r="189" spans="2:11" x14ac:dyDescent="0.2">
      <c r="B189" s="91">
        <f t="shared" si="2"/>
        <v>186</v>
      </c>
      <c r="C189" s="92">
        <v>1016061736</v>
      </c>
      <c r="D189" s="93" t="s">
        <v>278</v>
      </c>
      <c r="E189" s="93" t="s">
        <v>93</v>
      </c>
      <c r="F189" s="93" t="s">
        <v>88</v>
      </c>
      <c r="G189" s="94">
        <v>44473</v>
      </c>
      <c r="H189" s="95">
        <v>8003154</v>
      </c>
      <c r="I189" s="91" t="str">
        <f>IFERROR(VLOOKUP(C189,[1]Nacim!C:G,4,0),"OJO REVISAR")</f>
        <v>Femenino</v>
      </c>
      <c r="J189" s="96">
        <f>IFERROR(VLOOKUP(C189,[1]Nacim!C:G,5,0),"OJO REVISAR")</f>
        <v>34308</v>
      </c>
      <c r="K189" s="97"/>
    </row>
    <row r="190" spans="2:11" x14ac:dyDescent="0.2">
      <c r="B190" s="91">
        <f t="shared" si="2"/>
        <v>187</v>
      </c>
      <c r="C190" s="92">
        <v>1016088066</v>
      </c>
      <c r="D190" s="93" t="s">
        <v>279</v>
      </c>
      <c r="E190" s="93" t="s">
        <v>182</v>
      </c>
      <c r="F190" s="93" t="s">
        <v>81</v>
      </c>
      <c r="G190" s="94">
        <v>44348</v>
      </c>
      <c r="H190" s="95">
        <v>5642262</v>
      </c>
      <c r="I190" s="91" t="str">
        <f>IFERROR(VLOOKUP(C190,[1]Nacim!C:G,4,0),"OJO REVISAR")</f>
        <v>Femenino</v>
      </c>
      <c r="J190" s="96">
        <f>IFERROR(VLOOKUP(C190,[1]Nacim!C:G,5,0),"OJO REVISAR")</f>
        <v>35285</v>
      </c>
      <c r="K190" s="97"/>
    </row>
    <row r="191" spans="2:11" x14ac:dyDescent="0.2">
      <c r="B191" s="91">
        <f t="shared" si="2"/>
        <v>188</v>
      </c>
      <c r="C191" s="92">
        <v>1016093536</v>
      </c>
      <c r="D191" s="93" t="s">
        <v>280</v>
      </c>
      <c r="E191" s="93" t="s">
        <v>54</v>
      </c>
      <c r="F191" s="93" t="s">
        <v>239</v>
      </c>
      <c r="G191" s="94">
        <v>43550</v>
      </c>
      <c r="H191" s="95">
        <v>12028752</v>
      </c>
      <c r="I191" s="91" t="str">
        <f>IFERROR(VLOOKUP(C191,[1]Nacim!C:G,4,0),"OJO REVISAR")</f>
        <v>Masculino</v>
      </c>
      <c r="J191" s="96">
        <f>IFERROR(VLOOKUP(C191,[1]Nacim!C:G,5,0),"OJO REVISAR")</f>
        <v>35518</v>
      </c>
      <c r="K191" s="97"/>
    </row>
    <row r="192" spans="2:11" x14ac:dyDescent="0.2">
      <c r="B192" s="91">
        <f t="shared" si="2"/>
        <v>189</v>
      </c>
      <c r="C192" s="92">
        <v>1018426178</v>
      </c>
      <c r="D192" s="93" t="s">
        <v>281</v>
      </c>
      <c r="E192" s="93" t="s">
        <v>80</v>
      </c>
      <c r="F192" s="93" t="s">
        <v>74</v>
      </c>
      <c r="G192" s="94">
        <v>45973</v>
      </c>
      <c r="H192" s="95">
        <v>15613000</v>
      </c>
      <c r="I192" s="91" t="str">
        <f>IFERROR(VLOOKUP(C192,[1]Nacim!C:G,4,0),"OJO REVISAR")</f>
        <v>Masculino</v>
      </c>
      <c r="J192" s="96">
        <f>IFERROR(VLOOKUP(C192,[1]Nacim!C:G,5,0),"OJO REVISAR")</f>
        <v>32677</v>
      </c>
      <c r="K192" s="97"/>
    </row>
    <row r="193" spans="2:11" x14ac:dyDescent="0.2">
      <c r="B193" s="91">
        <f t="shared" si="2"/>
        <v>190</v>
      </c>
      <c r="C193" s="92">
        <v>1018430921</v>
      </c>
      <c r="D193" s="93" t="s">
        <v>282</v>
      </c>
      <c r="E193" s="93" t="s">
        <v>54</v>
      </c>
      <c r="F193" s="93" t="s">
        <v>113</v>
      </c>
      <c r="G193" s="94">
        <v>41457</v>
      </c>
      <c r="H193" s="95">
        <v>11348500</v>
      </c>
      <c r="I193" s="91" t="str">
        <f>IFERROR(VLOOKUP(C193,[1]Nacim!C:G,4,0),"OJO REVISAR")</f>
        <v>Femenino</v>
      </c>
      <c r="J193" s="96">
        <f>IFERROR(VLOOKUP(C193,[1]Nacim!C:G,5,0),"OJO REVISAR")</f>
        <v>32835</v>
      </c>
      <c r="K193" s="97"/>
    </row>
    <row r="194" spans="2:11" x14ac:dyDescent="0.2">
      <c r="B194" s="91">
        <f t="shared" si="2"/>
        <v>191</v>
      </c>
      <c r="C194" s="92">
        <v>1018444123</v>
      </c>
      <c r="D194" s="93" t="s">
        <v>283</v>
      </c>
      <c r="E194" s="93" t="s">
        <v>54</v>
      </c>
      <c r="F194" s="93" t="s">
        <v>81</v>
      </c>
      <c r="G194" s="94">
        <v>44305</v>
      </c>
      <c r="H194" s="95">
        <v>12028752</v>
      </c>
      <c r="I194" s="91" t="str">
        <f>IFERROR(VLOOKUP(C194,[1]Nacim!C:G,4,0),"OJO REVISAR")</f>
        <v>Femenino</v>
      </c>
      <c r="J194" s="96">
        <f>IFERROR(VLOOKUP(C194,[1]Nacim!C:G,5,0),"OJO REVISAR")</f>
        <v>33229</v>
      </c>
      <c r="K194" s="97"/>
    </row>
    <row r="195" spans="2:11" x14ac:dyDescent="0.2">
      <c r="B195" s="91">
        <f t="shared" si="2"/>
        <v>192</v>
      </c>
      <c r="C195" s="92">
        <v>1018448160</v>
      </c>
      <c r="D195" s="93" t="s">
        <v>284</v>
      </c>
      <c r="E195" s="93" t="s">
        <v>61</v>
      </c>
      <c r="F195" s="93" t="s">
        <v>132</v>
      </c>
      <c r="G195" s="94">
        <v>45967</v>
      </c>
      <c r="H195" s="95">
        <v>9527652</v>
      </c>
      <c r="I195" s="91" t="str">
        <f>IFERROR(VLOOKUP(C195,[1]Nacim!C:G,4,0),"OJO REVISAR")</f>
        <v>Masculino</v>
      </c>
      <c r="J195" s="96">
        <f>IFERROR(VLOOKUP(C195,[1]Nacim!C:G,5,0),"OJO REVISAR")</f>
        <v>33541</v>
      </c>
      <c r="K195" s="97"/>
    </row>
    <row r="196" spans="2:11" x14ac:dyDescent="0.2">
      <c r="B196" s="91">
        <f t="shared" si="2"/>
        <v>193</v>
      </c>
      <c r="C196" s="92">
        <v>1019013709</v>
      </c>
      <c r="D196" s="93" t="s">
        <v>285</v>
      </c>
      <c r="E196" s="93" t="s">
        <v>57</v>
      </c>
      <c r="F196" s="93" t="s">
        <v>86</v>
      </c>
      <c r="G196" s="94">
        <v>43129</v>
      </c>
      <c r="H196" s="95">
        <v>5191840</v>
      </c>
      <c r="I196" s="91" t="str">
        <f>IFERROR(VLOOKUP(C196,[1]Nacim!C:G,4,0),"OJO REVISAR")</f>
        <v>Femenino</v>
      </c>
      <c r="J196" s="96">
        <f>IFERROR(VLOOKUP(C196,[1]Nacim!C:G,5,0),"OJO REVISAR")</f>
        <v>31868</v>
      </c>
      <c r="K196" s="97"/>
    </row>
    <row r="197" spans="2:11" x14ac:dyDescent="0.2">
      <c r="B197" s="91">
        <f t="shared" ref="B197:B260" si="3">+B196+1</f>
        <v>194</v>
      </c>
      <c r="C197" s="92">
        <v>1019065265</v>
      </c>
      <c r="D197" s="93" t="s">
        <v>286</v>
      </c>
      <c r="E197" s="93" t="s">
        <v>54</v>
      </c>
      <c r="F197" s="93" t="s">
        <v>438</v>
      </c>
      <c r="G197" s="94">
        <v>44109</v>
      </c>
      <c r="H197" s="95">
        <v>11348500</v>
      </c>
      <c r="I197" s="91" t="str">
        <f>IFERROR(VLOOKUP(C197,[1]Nacim!C:G,4,0),"OJO REVISAR")</f>
        <v>Masculino</v>
      </c>
      <c r="J197" s="96">
        <f>IFERROR(VLOOKUP(C197,[1]Nacim!C:G,5,0),"OJO REVISAR")</f>
        <v>33436</v>
      </c>
      <c r="K197" s="97"/>
    </row>
    <row r="198" spans="2:11" x14ac:dyDescent="0.2">
      <c r="B198" s="91">
        <f t="shared" si="3"/>
        <v>195</v>
      </c>
      <c r="C198" s="92">
        <v>1019102485</v>
      </c>
      <c r="D198" s="93" t="s">
        <v>287</v>
      </c>
      <c r="E198" s="93" t="s">
        <v>80</v>
      </c>
      <c r="F198" s="93" t="s">
        <v>55</v>
      </c>
      <c r="G198" s="94">
        <v>44413</v>
      </c>
      <c r="H198" s="95">
        <v>16450000</v>
      </c>
      <c r="I198" s="91" t="str">
        <f>IFERROR(VLOOKUP(C198,[1]Nacim!C:G,4,0),"OJO REVISAR")</f>
        <v>Masculino</v>
      </c>
      <c r="J198" s="96">
        <f>IFERROR(VLOOKUP(C198,[1]Nacim!C:G,5,0),"OJO REVISAR")</f>
        <v>34684</v>
      </c>
      <c r="K198" s="97"/>
    </row>
    <row r="199" spans="2:11" x14ac:dyDescent="0.2">
      <c r="B199" s="91">
        <f t="shared" si="3"/>
        <v>196</v>
      </c>
      <c r="C199" s="92">
        <v>1019115538</v>
      </c>
      <c r="D199" s="93" t="s">
        <v>288</v>
      </c>
      <c r="E199" s="93" t="s">
        <v>182</v>
      </c>
      <c r="F199" s="93" t="s">
        <v>90</v>
      </c>
      <c r="G199" s="94">
        <v>42037</v>
      </c>
      <c r="H199" s="95">
        <v>5642262</v>
      </c>
      <c r="I199" s="91" t="str">
        <f>IFERROR(VLOOKUP(C199,[1]Nacim!C:G,4,0),"OJO REVISAR")</f>
        <v>Femenino</v>
      </c>
      <c r="J199" s="96">
        <f>IFERROR(VLOOKUP(C199,[1]Nacim!C:G,5,0),"OJO REVISAR")</f>
        <v>35047</v>
      </c>
      <c r="K199" s="97"/>
    </row>
    <row r="200" spans="2:11" x14ac:dyDescent="0.2">
      <c r="B200" s="91">
        <f t="shared" si="3"/>
        <v>197</v>
      </c>
      <c r="C200" s="92">
        <v>1020715688</v>
      </c>
      <c r="D200" s="93" t="s">
        <v>289</v>
      </c>
      <c r="E200" s="93" t="s">
        <v>77</v>
      </c>
      <c r="F200" s="93" t="s">
        <v>237</v>
      </c>
      <c r="G200" s="94">
        <v>41282</v>
      </c>
      <c r="H200" s="95">
        <v>26265248</v>
      </c>
      <c r="I200" s="91" t="str">
        <f>IFERROR(VLOOKUP(C200,[1]Nacim!C:G,4,0),"OJO REVISAR")</f>
        <v>Femenino</v>
      </c>
      <c r="J200" s="96">
        <f>IFERROR(VLOOKUP(C200,[1]Nacim!C:G,5,0),"OJO REVISAR")</f>
        <v>31574</v>
      </c>
      <c r="K200" s="97"/>
    </row>
    <row r="201" spans="2:11" x14ac:dyDescent="0.2">
      <c r="B201" s="91">
        <f t="shared" si="3"/>
        <v>198</v>
      </c>
      <c r="C201" s="92">
        <v>1020821700</v>
      </c>
      <c r="D201" s="93" t="s">
        <v>290</v>
      </c>
      <c r="E201" s="93" t="s">
        <v>54</v>
      </c>
      <c r="F201" s="93" t="s">
        <v>55</v>
      </c>
      <c r="G201" s="94">
        <v>45078</v>
      </c>
      <c r="H201" s="95">
        <v>12028752</v>
      </c>
      <c r="I201" s="91" t="str">
        <f>IFERROR(VLOOKUP(C201,[1]Nacim!C:G,4,0),"OJO REVISAR")</f>
        <v>Femenino</v>
      </c>
      <c r="J201" s="96">
        <f>IFERROR(VLOOKUP(C201,[1]Nacim!C:G,5,0),"OJO REVISAR")</f>
        <v>35412</v>
      </c>
      <c r="K201" s="97"/>
    </row>
    <row r="202" spans="2:11" x14ac:dyDescent="0.2">
      <c r="B202" s="91">
        <f t="shared" si="3"/>
        <v>199</v>
      </c>
      <c r="C202" s="92">
        <v>1020829553</v>
      </c>
      <c r="D202" s="93" t="s">
        <v>454</v>
      </c>
      <c r="E202" s="93" t="s">
        <v>93</v>
      </c>
      <c r="F202" s="93" t="s">
        <v>74</v>
      </c>
      <c r="G202" s="94">
        <v>46055</v>
      </c>
      <c r="H202" s="95">
        <v>7550654</v>
      </c>
      <c r="I202" s="91" t="str">
        <f>IFERROR(VLOOKUP(C202,[1]Nacim!C:G,4,0),"OJO REVISAR")</f>
        <v>Femenino</v>
      </c>
      <c r="J202" s="96">
        <f>IFERROR(VLOOKUP(C202,[1]Nacim!C:G,5,0),"OJO REVISAR")</f>
        <v>35794</v>
      </c>
      <c r="K202" s="97"/>
    </row>
    <row r="203" spans="2:11" x14ac:dyDescent="0.2">
      <c r="B203" s="91">
        <f t="shared" si="3"/>
        <v>200</v>
      </c>
      <c r="C203" s="122">
        <v>1021674357</v>
      </c>
      <c r="D203" s="123" t="s">
        <v>455</v>
      </c>
      <c r="E203" s="123" t="s">
        <v>452</v>
      </c>
      <c r="F203" s="123" t="s">
        <v>117</v>
      </c>
      <c r="G203" s="124">
        <v>45489</v>
      </c>
      <c r="H203" s="125">
        <v>1750905</v>
      </c>
      <c r="I203" s="91" t="str">
        <f>IFERROR(VLOOKUP(C203,[1]Nacim!C:G,4,0),"OJO REVISAR")</f>
        <v>Masculino</v>
      </c>
      <c r="J203" s="96">
        <f>IFERROR(VLOOKUP(C203,[1]Nacim!C:G,5,0),"OJO REVISAR")</f>
        <v>39206</v>
      </c>
      <c r="K203" s="97"/>
    </row>
    <row r="204" spans="2:11" x14ac:dyDescent="0.2">
      <c r="B204" s="91">
        <f t="shared" si="3"/>
        <v>201</v>
      </c>
      <c r="C204" s="92">
        <v>1022332059</v>
      </c>
      <c r="D204" s="93" t="s">
        <v>291</v>
      </c>
      <c r="E204" s="93" t="s">
        <v>93</v>
      </c>
      <c r="F204" s="93" t="s">
        <v>153</v>
      </c>
      <c r="G204" s="94">
        <v>44378</v>
      </c>
      <c r="H204" s="95">
        <v>8003154</v>
      </c>
      <c r="I204" s="91" t="str">
        <f>IFERROR(VLOOKUP(C204,[1]Nacim!C:G,4,0),"OJO REVISAR")</f>
        <v>Femenino</v>
      </c>
      <c r="J204" s="96">
        <f>IFERROR(VLOOKUP(C204,[1]Nacim!C:G,5,0),"OJO REVISAR")</f>
        <v>31871</v>
      </c>
      <c r="K204" s="97"/>
    </row>
    <row r="205" spans="2:11" x14ac:dyDescent="0.2">
      <c r="B205" s="91">
        <f t="shared" si="3"/>
        <v>202</v>
      </c>
      <c r="C205" s="92">
        <v>1022339417</v>
      </c>
      <c r="D205" s="93" t="s">
        <v>292</v>
      </c>
      <c r="E205" s="93" t="s">
        <v>293</v>
      </c>
      <c r="F205" s="93" t="s">
        <v>88</v>
      </c>
      <c r="G205" s="94">
        <v>44977</v>
      </c>
      <c r="H205" s="95">
        <v>10536364</v>
      </c>
      <c r="I205" s="91" t="str">
        <f>IFERROR(VLOOKUP(C205,[1]Nacim!C:G,4,0),"OJO REVISAR")</f>
        <v>Masculino</v>
      </c>
      <c r="J205" s="96">
        <f>IFERROR(VLOOKUP(C205,[1]Nacim!C:G,5,0),"OJO REVISAR")</f>
        <v>32068</v>
      </c>
      <c r="K205" s="97"/>
    </row>
    <row r="206" spans="2:11" x14ac:dyDescent="0.2">
      <c r="B206" s="91">
        <f t="shared" si="3"/>
        <v>203</v>
      </c>
      <c r="C206" s="92">
        <v>1022374366</v>
      </c>
      <c r="D206" s="93" t="s">
        <v>294</v>
      </c>
      <c r="E206" s="93" t="s">
        <v>182</v>
      </c>
      <c r="F206" s="93" t="s">
        <v>86</v>
      </c>
      <c r="G206" s="94">
        <v>45782</v>
      </c>
      <c r="H206" s="95">
        <v>5320500</v>
      </c>
      <c r="I206" s="91" t="str">
        <f>IFERROR(VLOOKUP(C206,[1]Nacim!C:G,4,0),"OJO REVISAR")</f>
        <v>Masculino</v>
      </c>
      <c r="J206" s="96">
        <f>IFERROR(VLOOKUP(C206,[1]Nacim!C:G,5,0),"OJO REVISAR")</f>
        <v>33669</v>
      </c>
      <c r="K206" s="97"/>
    </row>
    <row r="207" spans="2:11" x14ac:dyDescent="0.2">
      <c r="B207" s="91">
        <f t="shared" si="3"/>
        <v>204</v>
      </c>
      <c r="C207" s="92">
        <v>1022385463</v>
      </c>
      <c r="D207" s="93" t="s">
        <v>295</v>
      </c>
      <c r="E207" s="93" t="s">
        <v>296</v>
      </c>
      <c r="F207" s="93" t="s">
        <v>67</v>
      </c>
      <c r="G207" s="94">
        <v>43766</v>
      </c>
      <c r="H207" s="95">
        <v>16450000</v>
      </c>
      <c r="I207" s="91" t="str">
        <f>IFERROR(VLOOKUP(C207,[1]Nacim!C:G,4,0),"OJO REVISAR")</f>
        <v>Masculino</v>
      </c>
      <c r="J207" s="96">
        <f>IFERROR(VLOOKUP(C207,[1]Nacim!C:G,5,0),"OJO REVISAR")</f>
        <v>34182</v>
      </c>
      <c r="K207" s="97"/>
    </row>
    <row r="208" spans="2:11" x14ac:dyDescent="0.2">
      <c r="B208" s="91">
        <f t="shared" si="3"/>
        <v>205</v>
      </c>
      <c r="C208" s="92">
        <v>1022411978</v>
      </c>
      <c r="D208" s="93" t="s">
        <v>297</v>
      </c>
      <c r="E208" s="93" t="s">
        <v>93</v>
      </c>
      <c r="F208" s="93" t="s">
        <v>86</v>
      </c>
      <c r="G208" s="94">
        <v>45638</v>
      </c>
      <c r="H208" s="95">
        <v>7550654</v>
      </c>
      <c r="I208" s="91" t="str">
        <f>IFERROR(VLOOKUP(C208,[1]Nacim!C:G,4,0),"OJO REVISAR")</f>
        <v>Femenino</v>
      </c>
      <c r="J208" s="96">
        <f>IFERROR(VLOOKUP(C208,[1]Nacim!C:G,5,0),"OJO REVISAR")</f>
        <v>35039</v>
      </c>
      <c r="K208" s="97"/>
    </row>
    <row r="209" spans="2:11" x14ac:dyDescent="0.2">
      <c r="B209" s="91">
        <f t="shared" si="3"/>
        <v>206</v>
      </c>
      <c r="C209" s="92">
        <v>1022422274</v>
      </c>
      <c r="D209" s="93" t="s">
        <v>298</v>
      </c>
      <c r="E209" s="93" t="s">
        <v>73</v>
      </c>
      <c r="F209" s="93" t="s">
        <v>90</v>
      </c>
      <c r="G209" s="94">
        <v>45587</v>
      </c>
      <c r="H209" s="95">
        <v>7121488</v>
      </c>
      <c r="I209" s="91" t="str">
        <f>IFERROR(VLOOKUP(C209,[1]Nacim!C:G,4,0),"OJO REVISAR")</f>
        <v>Femenino</v>
      </c>
      <c r="J209" s="96">
        <f>IFERROR(VLOOKUP(C209,[1]Nacim!C:G,5,0),"OJO REVISAR")</f>
        <v>35408</v>
      </c>
      <c r="K209" s="97"/>
    </row>
    <row r="210" spans="2:11" x14ac:dyDescent="0.2">
      <c r="B210" s="91">
        <f t="shared" si="3"/>
        <v>207</v>
      </c>
      <c r="C210" s="92">
        <v>1022433629</v>
      </c>
      <c r="D210" s="93" t="s">
        <v>299</v>
      </c>
      <c r="E210" s="93" t="s">
        <v>93</v>
      </c>
      <c r="F210" s="93" t="s">
        <v>449</v>
      </c>
      <c r="G210" s="94">
        <v>44747</v>
      </c>
      <c r="H210" s="95">
        <v>7550654</v>
      </c>
      <c r="I210" s="91" t="str">
        <f>IFERROR(VLOOKUP(C210,[1]Nacim!C:G,4,0),"OJO REVISAR")</f>
        <v>Femenino</v>
      </c>
      <c r="J210" s="96">
        <f>IFERROR(VLOOKUP(C210,[1]Nacim!C:G,5,0),"OJO REVISAR")</f>
        <v>35853</v>
      </c>
      <c r="K210" s="97"/>
    </row>
    <row r="211" spans="2:11" x14ac:dyDescent="0.2">
      <c r="B211" s="91">
        <f t="shared" si="3"/>
        <v>208</v>
      </c>
      <c r="C211" s="92">
        <v>1022972132</v>
      </c>
      <c r="D211" s="93" t="s">
        <v>300</v>
      </c>
      <c r="E211" s="93" t="s">
        <v>85</v>
      </c>
      <c r="F211" s="93" t="s">
        <v>78</v>
      </c>
      <c r="G211" s="94">
        <v>45455</v>
      </c>
      <c r="H211" s="95">
        <v>3755116</v>
      </c>
      <c r="I211" s="91" t="str">
        <f>IFERROR(VLOOKUP(C211,[1]Nacim!C:G,4,0),"OJO REVISAR")</f>
        <v>Femenino</v>
      </c>
      <c r="J211" s="96">
        <f>IFERROR(VLOOKUP(C211,[1]Nacim!C:G,5,0),"OJO REVISAR")</f>
        <v>33544</v>
      </c>
      <c r="K211" s="97"/>
    </row>
    <row r="212" spans="2:11" x14ac:dyDescent="0.2">
      <c r="B212" s="91">
        <f t="shared" si="3"/>
        <v>209</v>
      </c>
      <c r="C212" s="92">
        <v>1023880779</v>
      </c>
      <c r="D212" s="93" t="s">
        <v>301</v>
      </c>
      <c r="E212" s="93" t="s">
        <v>85</v>
      </c>
      <c r="F212" s="93" t="s">
        <v>436</v>
      </c>
      <c r="G212" s="94">
        <v>45931</v>
      </c>
      <c r="H212" s="95">
        <v>3540764</v>
      </c>
      <c r="I212" s="91" t="str">
        <f>IFERROR(VLOOKUP(C212,[1]Nacim!C:G,4,0),"OJO REVISAR")</f>
        <v>Femenino</v>
      </c>
      <c r="J212" s="96">
        <f>IFERROR(VLOOKUP(C212,[1]Nacim!C:G,5,0),"OJO REVISAR")</f>
        <v>32445</v>
      </c>
      <c r="K212" s="97"/>
    </row>
    <row r="213" spans="2:11" x14ac:dyDescent="0.2">
      <c r="B213" s="91">
        <f t="shared" si="3"/>
        <v>210</v>
      </c>
      <c r="C213" s="92">
        <v>1023954839</v>
      </c>
      <c r="D213" s="93" t="s">
        <v>302</v>
      </c>
      <c r="E213" s="93" t="s">
        <v>93</v>
      </c>
      <c r="F213" s="93" t="s">
        <v>115</v>
      </c>
      <c r="G213" s="94">
        <v>45216</v>
      </c>
      <c r="H213" s="95">
        <v>8003154</v>
      </c>
      <c r="I213" s="91" t="str">
        <f>IFERROR(VLOOKUP(C213,[1]Nacim!C:G,4,0),"OJO REVISAR")</f>
        <v>Masculino</v>
      </c>
      <c r="J213" s="96">
        <f>IFERROR(VLOOKUP(C213,[1]Nacim!C:G,5,0),"OJO REVISAR")</f>
        <v>35351</v>
      </c>
      <c r="K213" s="97"/>
    </row>
    <row r="214" spans="2:11" x14ac:dyDescent="0.2">
      <c r="B214" s="91">
        <f t="shared" si="3"/>
        <v>211</v>
      </c>
      <c r="C214" s="92">
        <v>1023961928</v>
      </c>
      <c r="D214" s="93" t="s">
        <v>303</v>
      </c>
      <c r="E214" s="93" t="s">
        <v>57</v>
      </c>
      <c r="F214" s="93" t="s">
        <v>436</v>
      </c>
      <c r="G214" s="94">
        <v>44790</v>
      </c>
      <c r="H214" s="95">
        <v>4897800</v>
      </c>
      <c r="I214" s="91" t="str">
        <f>IFERROR(VLOOKUP(C214,[1]Nacim!C:G,4,0),"OJO REVISAR")</f>
        <v>Masculino</v>
      </c>
      <c r="J214" s="96">
        <f>IFERROR(VLOOKUP(C214,[1]Nacim!C:G,5,0),"OJO REVISAR")</f>
        <v>35631</v>
      </c>
      <c r="K214" s="97"/>
    </row>
    <row r="215" spans="2:11" x14ac:dyDescent="0.2">
      <c r="B215" s="91">
        <f t="shared" si="3"/>
        <v>212</v>
      </c>
      <c r="C215" s="92">
        <v>1024530538</v>
      </c>
      <c r="D215" s="93" t="s">
        <v>304</v>
      </c>
      <c r="E215" s="93" t="s">
        <v>93</v>
      </c>
      <c r="F215" s="93" t="s">
        <v>115</v>
      </c>
      <c r="G215" s="94">
        <v>45979</v>
      </c>
      <c r="H215" s="95">
        <v>7550654</v>
      </c>
      <c r="I215" s="91" t="str">
        <f>IFERROR(VLOOKUP(C215,[1]Nacim!C:G,4,0),"OJO REVISAR")</f>
        <v>Masculino</v>
      </c>
      <c r="J215" s="96">
        <f>IFERROR(VLOOKUP(C215,[1]Nacim!C:G,5,0),"OJO REVISAR")</f>
        <v>33788</v>
      </c>
      <c r="K215" s="97"/>
    </row>
    <row r="216" spans="2:11" x14ac:dyDescent="0.2">
      <c r="B216" s="91">
        <f t="shared" si="3"/>
        <v>213</v>
      </c>
      <c r="C216" s="92">
        <v>1024536102</v>
      </c>
      <c r="D216" s="93" t="s">
        <v>305</v>
      </c>
      <c r="E216" s="93" t="s">
        <v>57</v>
      </c>
      <c r="F216" s="93" t="s">
        <v>442</v>
      </c>
      <c r="G216" s="94">
        <v>45146</v>
      </c>
      <c r="H216" s="95">
        <v>5191840</v>
      </c>
      <c r="I216" s="91" t="str">
        <f>IFERROR(VLOOKUP(C216,[1]Nacim!C:G,4,0),"OJO REVISAR")</f>
        <v>Femenino</v>
      </c>
      <c r="J216" s="96">
        <f>IFERROR(VLOOKUP(C216,[1]Nacim!C:G,5,0),"OJO REVISAR")</f>
        <v>33975</v>
      </c>
      <c r="K216" s="97"/>
    </row>
    <row r="217" spans="2:11" x14ac:dyDescent="0.2">
      <c r="B217" s="91">
        <f t="shared" si="3"/>
        <v>214</v>
      </c>
      <c r="C217" s="92">
        <v>1024548763</v>
      </c>
      <c r="D217" s="93" t="s">
        <v>306</v>
      </c>
      <c r="E217" s="93" t="s">
        <v>57</v>
      </c>
      <c r="F217" s="93" t="s">
        <v>90</v>
      </c>
      <c r="G217" s="94">
        <v>45782</v>
      </c>
      <c r="H217" s="95">
        <v>4897800</v>
      </c>
      <c r="I217" s="91" t="str">
        <f>IFERROR(VLOOKUP(C217,[1]Nacim!C:G,4,0),"OJO REVISAR")</f>
        <v>Masculino</v>
      </c>
      <c r="J217" s="96">
        <f>IFERROR(VLOOKUP(C217,[1]Nacim!C:G,5,0),"OJO REVISAR")</f>
        <v>34359</v>
      </c>
      <c r="K217" s="97"/>
    </row>
    <row r="218" spans="2:11" x14ac:dyDescent="0.2">
      <c r="B218" s="91">
        <f t="shared" si="3"/>
        <v>215</v>
      </c>
      <c r="C218" s="92">
        <v>1026259109</v>
      </c>
      <c r="D218" s="93" t="s">
        <v>307</v>
      </c>
      <c r="E218" s="93" t="s">
        <v>182</v>
      </c>
      <c r="F218" s="93" t="s">
        <v>99</v>
      </c>
      <c r="G218" s="94">
        <v>45708</v>
      </c>
      <c r="H218" s="95">
        <v>5320500</v>
      </c>
      <c r="I218" s="91" t="str">
        <f>IFERROR(VLOOKUP(C218,[1]Nacim!C:G,4,0),"OJO REVISAR")</f>
        <v>Femenino</v>
      </c>
      <c r="J218" s="96">
        <f>IFERROR(VLOOKUP(C218,[1]Nacim!C:G,5,0),"OJO REVISAR")</f>
        <v>32187</v>
      </c>
      <c r="K218" s="97"/>
    </row>
    <row r="219" spans="2:11" x14ac:dyDescent="0.2">
      <c r="B219" s="91">
        <f t="shared" si="3"/>
        <v>216</v>
      </c>
      <c r="C219" s="92">
        <v>1026268222</v>
      </c>
      <c r="D219" s="93" t="s">
        <v>308</v>
      </c>
      <c r="E219" s="93" t="s">
        <v>54</v>
      </c>
      <c r="F219" s="93" t="s">
        <v>71</v>
      </c>
      <c r="G219" s="94">
        <v>42219</v>
      </c>
      <c r="H219" s="95">
        <v>12028752</v>
      </c>
      <c r="I219" s="91" t="str">
        <f>IFERROR(VLOOKUP(C219,[1]Nacim!C:G,4,0),"OJO REVISAR")</f>
        <v>Masculino</v>
      </c>
      <c r="J219" s="96">
        <f>IFERROR(VLOOKUP(C219,[1]Nacim!C:G,5,0),"OJO REVISAR")</f>
        <v>32973</v>
      </c>
      <c r="K219" s="97"/>
    </row>
    <row r="220" spans="2:11" x14ac:dyDescent="0.2">
      <c r="B220" s="91">
        <f t="shared" si="3"/>
        <v>217</v>
      </c>
      <c r="C220" s="92">
        <v>1026293707</v>
      </c>
      <c r="D220" s="93" t="s">
        <v>309</v>
      </c>
      <c r="E220" s="93" t="s">
        <v>54</v>
      </c>
      <c r="F220" s="93" t="s">
        <v>88</v>
      </c>
      <c r="G220" s="94">
        <v>45117</v>
      </c>
      <c r="H220" s="95">
        <v>11348500</v>
      </c>
      <c r="I220" s="91" t="str">
        <f>IFERROR(VLOOKUP(C220,[1]Nacim!C:G,4,0),"OJO REVISAR")</f>
        <v>Masculino</v>
      </c>
      <c r="J220" s="96">
        <f>IFERROR(VLOOKUP(C220,[1]Nacim!C:G,5,0),"OJO REVISAR")</f>
        <v>35077</v>
      </c>
      <c r="K220" s="97"/>
    </row>
    <row r="221" spans="2:11" x14ac:dyDescent="0.2">
      <c r="B221" s="91">
        <f t="shared" si="3"/>
        <v>218</v>
      </c>
      <c r="C221" s="92">
        <v>1026297284</v>
      </c>
      <c r="D221" s="93" t="s">
        <v>310</v>
      </c>
      <c r="E221" s="93" t="s">
        <v>61</v>
      </c>
      <c r="F221" s="93" t="s">
        <v>440</v>
      </c>
      <c r="G221" s="94">
        <v>45173</v>
      </c>
      <c r="H221" s="95">
        <v>10100490</v>
      </c>
      <c r="I221" s="91" t="str">
        <f>IFERROR(VLOOKUP(C221,[1]Nacim!C:G,4,0),"OJO REVISAR")</f>
        <v>Masculino</v>
      </c>
      <c r="J221" s="96">
        <f>IFERROR(VLOOKUP(C221,[1]Nacim!C:G,5,0),"OJO REVISAR")</f>
        <v>35730</v>
      </c>
      <c r="K221" s="97"/>
    </row>
    <row r="222" spans="2:11" x14ac:dyDescent="0.2">
      <c r="B222" s="91">
        <f t="shared" si="3"/>
        <v>219</v>
      </c>
      <c r="C222" s="122">
        <v>1028882728</v>
      </c>
      <c r="D222" s="123" t="s">
        <v>456</v>
      </c>
      <c r="E222" s="123" t="s">
        <v>452</v>
      </c>
      <c r="F222" s="123" t="s">
        <v>81</v>
      </c>
      <c r="G222" s="124">
        <v>45754</v>
      </c>
      <c r="H222" s="125">
        <v>1750905</v>
      </c>
      <c r="I222" s="91" t="str">
        <f>IFERROR(VLOOKUP(C222,[1]Nacim!C:G,4,0),"OJO REVISAR")</f>
        <v>Femenino</v>
      </c>
      <c r="J222" s="96">
        <f>IFERROR(VLOOKUP(C222,[1]Nacim!C:G,5,0),"OJO REVISAR")</f>
        <v>38968</v>
      </c>
      <c r="K222" s="97"/>
    </row>
    <row r="223" spans="2:11" x14ac:dyDescent="0.2">
      <c r="B223" s="91">
        <f t="shared" si="3"/>
        <v>220</v>
      </c>
      <c r="C223" s="92">
        <v>1030588961</v>
      </c>
      <c r="D223" s="93" t="s">
        <v>311</v>
      </c>
      <c r="E223" s="93" t="s">
        <v>57</v>
      </c>
      <c r="F223" s="93" t="s">
        <v>106</v>
      </c>
      <c r="G223" s="94">
        <v>42810</v>
      </c>
      <c r="H223" s="95">
        <v>5191840</v>
      </c>
      <c r="I223" s="91" t="str">
        <f>IFERROR(VLOOKUP(C223,[1]Nacim!C:G,4,0),"OJO REVISAR")</f>
        <v>Masculino</v>
      </c>
      <c r="J223" s="96">
        <f>IFERROR(VLOOKUP(C223,[1]Nacim!C:G,5,0),"OJO REVISAR")</f>
        <v>33311</v>
      </c>
      <c r="K223" s="97"/>
    </row>
    <row r="224" spans="2:11" x14ac:dyDescent="0.2">
      <c r="B224" s="91">
        <f t="shared" si="3"/>
        <v>221</v>
      </c>
      <c r="C224" s="92">
        <v>1030611984</v>
      </c>
      <c r="D224" s="93" t="s">
        <v>312</v>
      </c>
      <c r="E224" s="93" t="s">
        <v>93</v>
      </c>
      <c r="F224" s="93" t="s">
        <v>81</v>
      </c>
      <c r="G224" s="94">
        <v>41821</v>
      </c>
      <c r="H224" s="95">
        <v>8003154</v>
      </c>
      <c r="I224" s="91" t="str">
        <f>IFERROR(VLOOKUP(C224,[1]Nacim!C:G,4,0),"OJO REVISAR")</f>
        <v>Femenino</v>
      </c>
      <c r="J224" s="96">
        <f>IFERROR(VLOOKUP(C224,[1]Nacim!C:G,5,0),"OJO REVISAR")</f>
        <v>33804</v>
      </c>
      <c r="K224" s="97"/>
    </row>
    <row r="225" spans="2:11" x14ac:dyDescent="0.2">
      <c r="B225" s="91">
        <f t="shared" si="3"/>
        <v>222</v>
      </c>
      <c r="C225" s="92">
        <v>1031124145</v>
      </c>
      <c r="D225" s="93" t="s">
        <v>313</v>
      </c>
      <c r="E225" s="93" t="s">
        <v>77</v>
      </c>
      <c r="F225" s="93" t="s">
        <v>113</v>
      </c>
      <c r="G225" s="94">
        <v>45852</v>
      </c>
      <c r="H225" s="95">
        <v>24777710</v>
      </c>
      <c r="I225" s="91" t="str">
        <f>IFERROR(VLOOKUP(C225,[1]Nacim!C:G,4,0),"OJO REVISAR")</f>
        <v>Masculino</v>
      </c>
      <c r="J225" s="96">
        <f>IFERROR(VLOOKUP(C225,[1]Nacim!C:G,5,0),"OJO REVISAR")</f>
        <v>31628</v>
      </c>
      <c r="K225" s="97"/>
    </row>
    <row r="226" spans="2:11" x14ac:dyDescent="0.2">
      <c r="B226" s="91">
        <f t="shared" si="3"/>
        <v>223</v>
      </c>
      <c r="C226" s="92">
        <v>1031803054</v>
      </c>
      <c r="D226" s="93" t="s">
        <v>314</v>
      </c>
      <c r="E226" s="93" t="s">
        <v>119</v>
      </c>
      <c r="F226" s="93" t="s">
        <v>436</v>
      </c>
      <c r="G226" s="94">
        <v>45925</v>
      </c>
      <c r="H226" s="95">
        <v>2804618</v>
      </c>
      <c r="I226" s="91" t="str">
        <f>IFERROR(VLOOKUP(C226,[1]Nacim!C:G,4,0),"OJO REVISAR")</f>
        <v>Femenino</v>
      </c>
      <c r="J226" s="96">
        <f>IFERROR(VLOOKUP(C226,[1]Nacim!C:G,5,0),"OJO REVISAR")</f>
        <v>38352</v>
      </c>
      <c r="K226" s="97"/>
    </row>
    <row r="227" spans="2:11" x14ac:dyDescent="0.2">
      <c r="B227" s="91">
        <f t="shared" si="3"/>
        <v>224</v>
      </c>
      <c r="C227" s="92">
        <v>1032403590</v>
      </c>
      <c r="D227" s="93" t="s">
        <v>315</v>
      </c>
      <c r="E227" s="93" t="s">
        <v>93</v>
      </c>
      <c r="F227" s="93" t="s">
        <v>132</v>
      </c>
      <c r="G227" s="94">
        <v>43941</v>
      </c>
      <c r="H227" s="95">
        <v>8003154</v>
      </c>
      <c r="I227" s="91" t="str">
        <f>IFERROR(VLOOKUP(C227,[1]Nacim!C:G,4,0),"OJO REVISAR")</f>
        <v>Femenino</v>
      </c>
      <c r="J227" s="96">
        <f>IFERROR(VLOOKUP(C227,[1]Nacim!C:G,5,0),"OJO REVISAR")</f>
        <v>32153</v>
      </c>
      <c r="K227" s="97"/>
    </row>
    <row r="228" spans="2:11" x14ac:dyDescent="0.2">
      <c r="B228" s="91">
        <f t="shared" si="3"/>
        <v>225</v>
      </c>
      <c r="C228" s="92">
        <v>1032412995</v>
      </c>
      <c r="D228" s="93" t="s">
        <v>316</v>
      </c>
      <c r="E228" s="93" t="s">
        <v>93</v>
      </c>
      <c r="F228" s="93" t="s">
        <v>440</v>
      </c>
      <c r="G228" s="94">
        <v>41955</v>
      </c>
      <c r="H228" s="95">
        <v>8003154</v>
      </c>
      <c r="I228" s="91" t="str">
        <f>IFERROR(VLOOKUP(C228,[1]Nacim!C:G,4,0),"OJO REVISAR")</f>
        <v>Masculino</v>
      </c>
      <c r="J228" s="96">
        <f>IFERROR(VLOOKUP(C228,[1]Nacim!C:G,5,0),"OJO REVISAR")</f>
        <v>32300</v>
      </c>
      <c r="K228" s="97"/>
    </row>
    <row r="229" spans="2:11" x14ac:dyDescent="0.2">
      <c r="B229" s="91">
        <f t="shared" si="3"/>
        <v>226</v>
      </c>
      <c r="C229" s="92">
        <v>1032447196</v>
      </c>
      <c r="D229" s="93" t="s">
        <v>317</v>
      </c>
      <c r="E229" s="93" t="s">
        <v>80</v>
      </c>
      <c r="F229" s="93" t="s">
        <v>55</v>
      </c>
      <c r="G229" s="94">
        <v>44874</v>
      </c>
      <c r="H229" s="95">
        <v>16450000</v>
      </c>
      <c r="I229" s="91" t="str">
        <f>IFERROR(VLOOKUP(C229,[1]Nacim!C:G,4,0),"OJO REVISAR")</f>
        <v>Femenino</v>
      </c>
      <c r="J229" s="96">
        <f>IFERROR(VLOOKUP(C229,[1]Nacim!C:G,5,0),"OJO REVISAR")</f>
        <v>33547</v>
      </c>
      <c r="K229" s="97"/>
    </row>
    <row r="230" spans="2:11" x14ac:dyDescent="0.2">
      <c r="B230" s="91">
        <f t="shared" si="3"/>
        <v>227</v>
      </c>
      <c r="C230" s="92">
        <v>1032488400</v>
      </c>
      <c r="D230" s="93" t="s">
        <v>318</v>
      </c>
      <c r="E230" s="93" t="s">
        <v>211</v>
      </c>
      <c r="F230" s="93" t="s">
        <v>58</v>
      </c>
      <c r="G230" s="94">
        <v>45841</v>
      </c>
      <c r="H230" s="95">
        <v>15613000</v>
      </c>
      <c r="I230" s="91" t="str">
        <f>IFERROR(VLOOKUP(C230,[1]Nacim!C:G,4,0),"OJO REVISAR")</f>
        <v>Masculino</v>
      </c>
      <c r="J230" s="96">
        <f>IFERROR(VLOOKUP(C230,[1]Nacim!C:G,5,0),"OJO REVISAR")</f>
        <v>35439</v>
      </c>
      <c r="K230" s="97"/>
    </row>
    <row r="231" spans="2:11" x14ac:dyDescent="0.2">
      <c r="B231" s="91">
        <f t="shared" si="3"/>
        <v>228</v>
      </c>
      <c r="C231" s="92">
        <v>1033100381</v>
      </c>
      <c r="D231" s="93" t="s">
        <v>319</v>
      </c>
      <c r="E231" s="93" t="s">
        <v>119</v>
      </c>
      <c r="F231" s="93" t="s">
        <v>435</v>
      </c>
      <c r="G231" s="94">
        <v>45825</v>
      </c>
      <c r="H231" s="95">
        <v>2804618</v>
      </c>
      <c r="I231" s="91" t="str">
        <f>IFERROR(VLOOKUP(C231,[1]Nacim!C:G,4,0),"OJO REVISAR")</f>
        <v>Femenino</v>
      </c>
      <c r="J231" s="96">
        <f>IFERROR(VLOOKUP(C231,[1]Nacim!C:G,5,0),"OJO REVISAR")</f>
        <v>39127</v>
      </c>
      <c r="K231" s="97"/>
    </row>
    <row r="232" spans="2:11" x14ac:dyDescent="0.2">
      <c r="B232" s="91">
        <f t="shared" si="3"/>
        <v>229</v>
      </c>
      <c r="C232" s="122">
        <v>1033690156</v>
      </c>
      <c r="D232" s="123" t="s">
        <v>457</v>
      </c>
      <c r="E232" s="123" t="s">
        <v>452</v>
      </c>
      <c r="F232" s="123" t="s">
        <v>117</v>
      </c>
      <c r="G232" s="124">
        <v>45601</v>
      </c>
      <c r="H232" s="125">
        <v>1750905</v>
      </c>
      <c r="I232" s="91" t="str">
        <f>IFERROR(VLOOKUP(C232,[1]Nacim!C:G,4,0),"OJO REVISAR")</f>
        <v>Femenino</v>
      </c>
      <c r="J232" s="96">
        <f>IFERROR(VLOOKUP(C232,[1]Nacim!C:G,5,0),"OJO REVISAR")</f>
        <v>38590</v>
      </c>
      <c r="K232" s="97"/>
    </row>
    <row r="233" spans="2:11" x14ac:dyDescent="0.2">
      <c r="B233" s="91">
        <f t="shared" si="3"/>
        <v>230</v>
      </c>
      <c r="C233" s="92">
        <v>1033738253</v>
      </c>
      <c r="D233" s="93" t="s">
        <v>320</v>
      </c>
      <c r="E233" s="93" t="s">
        <v>57</v>
      </c>
      <c r="F233" s="93" t="s">
        <v>180</v>
      </c>
      <c r="G233" s="94">
        <v>45006</v>
      </c>
      <c r="H233" s="95">
        <v>5191840</v>
      </c>
      <c r="I233" s="91" t="str">
        <f>IFERROR(VLOOKUP(C233,[1]Nacim!C:G,4,0),"OJO REVISAR")</f>
        <v>Femenino</v>
      </c>
      <c r="J233" s="96">
        <f>IFERROR(VLOOKUP(C233,[1]Nacim!C:G,5,0),"OJO REVISAR")</f>
        <v>33508</v>
      </c>
      <c r="K233" s="97"/>
    </row>
    <row r="234" spans="2:11" x14ac:dyDescent="0.2">
      <c r="B234" s="91">
        <f t="shared" si="3"/>
        <v>231</v>
      </c>
      <c r="C234" s="92">
        <v>1035857870</v>
      </c>
      <c r="D234" s="93" t="s">
        <v>321</v>
      </c>
      <c r="E234" s="93" t="s">
        <v>93</v>
      </c>
      <c r="F234" s="93" t="s">
        <v>121</v>
      </c>
      <c r="G234" s="94">
        <v>40973</v>
      </c>
      <c r="H234" s="95">
        <v>8003154</v>
      </c>
      <c r="I234" s="91" t="str">
        <f>IFERROR(VLOOKUP(C234,[1]Nacim!C:G,4,0),"OJO REVISAR")</f>
        <v>Femenino</v>
      </c>
      <c r="J234" s="96">
        <f>IFERROR(VLOOKUP(C234,[1]Nacim!C:G,5,0),"OJO REVISAR")</f>
        <v>33232</v>
      </c>
      <c r="K234" s="97"/>
    </row>
    <row r="235" spans="2:11" x14ac:dyDescent="0.2">
      <c r="B235" s="91">
        <f t="shared" si="3"/>
        <v>232</v>
      </c>
      <c r="C235" s="92">
        <v>1037671279</v>
      </c>
      <c r="D235" s="93" t="s">
        <v>322</v>
      </c>
      <c r="E235" s="93" t="s">
        <v>182</v>
      </c>
      <c r="F235" s="93" t="s">
        <v>99</v>
      </c>
      <c r="G235" s="94">
        <v>45754</v>
      </c>
      <c r="H235" s="95">
        <v>5320500</v>
      </c>
      <c r="I235" s="91" t="str">
        <f>IFERROR(VLOOKUP(C235,[1]Nacim!C:G,4,0),"OJO REVISAR")</f>
        <v>Masculino</v>
      </c>
      <c r="J235" s="96">
        <f>IFERROR(VLOOKUP(C235,[1]Nacim!C:G,5,0),"OJO REVISAR")</f>
        <v>36447</v>
      </c>
      <c r="K235" s="97"/>
    </row>
    <row r="236" spans="2:11" x14ac:dyDescent="0.2">
      <c r="B236" s="91">
        <f t="shared" si="3"/>
        <v>233</v>
      </c>
      <c r="C236" s="92">
        <v>1053787124</v>
      </c>
      <c r="D236" s="93" t="s">
        <v>323</v>
      </c>
      <c r="E236" s="93" t="s">
        <v>77</v>
      </c>
      <c r="F236" s="93" t="s">
        <v>134</v>
      </c>
      <c r="G236" s="94">
        <v>45419</v>
      </c>
      <c r="H236" s="95">
        <v>26265248</v>
      </c>
      <c r="I236" s="91" t="str">
        <f>IFERROR(VLOOKUP(C236,[1]Nacim!C:G,4,0),"OJO REVISAR")</f>
        <v>Masculino</v>
      </c>
      <c r="J236" s="96">
        <f>IFERROR(VLOOKUP(C236,[1]Nacim!C:G,5,0),"OJO REVISAR")</f>
        <v>32245</v>
      </c>
      <c r="K236" s="97"/>
    </row>
    <row r="237" spans="2:11" x14ac:dyDescent="0.2">
      <c r="B237" s="91">
        <f t="shared" si="3"/>
        <v>234</v>
      </c>
      <c r="C237" s="92">
        <v>1053806029</v>
      </c>
      <c r="D237" s="93" t="s">
        <v>324</v>
      </c>
      <c r="E237" s="93" t="s">
        <v>93</v>
      </c>
      <c r="F237" s="93" t="s">
        <v>132</v>
      </c>
      <c r="G237" s="94">
        <v>44844</v>
      </c>
      <c r="H237" s="95">
        <v>8003154</v>
      </c>
      <c r="I237" s="91" t="str">
        <f>IFERROR(VLOOKUP(C237,[1]Nacim!C:G,4,0),"OJO REVISAR")</f>
        <v>Femenino</v>
      </c>
      <c r="J237" s="96">
        <f>IFERROR(VLOOKUP(C237,[1]Nacim!C:G,5,0),"OJO REVISAR")</f>
        <v>33178</v>
      </c>
      <c r="K237" s="97"/>
    </row>
    <row r="238" spans="2:11" x14ac:dyDescent="0.2">
      <c r="B238" s="91">
        <f t="shared" si="3"/>
        <v>235</v>
      </c>
      <c r="C238" s="92">
        <v>1053807734</v>
      </c>
      <c r="D238" s="93" t="s">
        <v>325</v>
      </c>
      <c r="E238" s="93" t="s">
        <v>93</v>
      </c>
      <c r="F238" s="93" t="s">
        <v>213</v>
      </c>
      <c r="G238" s="94">
        <v>41429</v>
      </c>
      <c r="H238" s="95">
        <v>7550654</v>
      </c>
      <c r="I238" s="91" t="str">
        <f>IFERROR(VLOOKUP(C238,[1]Nacim!C:G,4,0),"OJO REVISAR")</f>
        <v>Femenino</v>
      </c>
      <c r="J238" s="96">
        <f>IFERROR(VLOOKUP(C238,[1]Nacim!C:G,5,0),"OJO REVISAR")</f>
        <v>33230</v>
      </c>
      <c r="K238" s="97"/>
    </row>
    <row r="239" spans="2:11" x14ac:dyDescent="0.2">
      <c r="B239" s="91">
        <f t="shared" si="3"/>
        <v>236</v>
      </c>
      <c r="C239" s="92">
        <v>1053816909</v>
      </c>
      <c r="D239" s="93" t="s">
        <v>326</v>
      </c>
      <c r="E239" s="93" t="s">
        <v>54</v>
      </c>
      <c r="F239" s="93" t="s">
        <v>134</v>
      </c>
      <c r="G239" s="94">
        <v>45994</v>
      </c>
      <c r="H239" s="95">
        <v>11348500</v>
      </c>
      <c r="I239" s="91" t="str">
        <f>IFERROR(VLOOKUP(C239,[1]Nacim!C:G,4,0),"OJO REVISAR")</f>
        <v>Femenino</v>
      </c>
      <c r="J239" s="96">
        <f>IFERROR(VLOOKUP(C239,[1]Nacim!C:G,5,0),"OJO REVISAR")</f>
        <v>33658</v>
      </c>
      <c r="K239" s="97"/>
    </row>
    <row r="240" spans="2:11" x14ac:dyDescent="0.2">
      <c r="B240" s="91">
        <f t="shared" si="3"/>
        <v>237</v>
      </c>
      <c r="C240" s="92">
        <v>1053830755</v>
      </c>
      <c r="D240" s="93" t="s">
        <v>327</v>
      </c>
      <c r="E240" s="93" t="s">
        <v>61</v>
      </c>
      <c r="F240" s="93" t="s">
        <v>113</v>
      </c>
      <c r="G240" s="94">
        <v>45811</v>
      </c>
      <c r="H240" s="95">
        <v>9527652</v>
      </c>
      <c r="I240" s="91" t="str">
        <f>IFERROR(VLOOKUP(C240,[1]Nacim!C:G,4,0),"OJO REVISAR")</f>
        <v>Femenino</v>
      </c>
      <c r="J240" s="96">
        <f>IFERROR(VLOOKUP(C240,[1]Nacim!C:G,5,0),"OJO REVISAR")</f>
        <v>34276</v>
      </c>
      <c r="K240" s="97"/>
    </row>
    <row r="241" spans="2:11" x14ac:dyDescent="0.2">
      <c r="B241" s="91">
        <f t="shared" si="3"/>
        <v>238</v>
      </c>
      <c r="C241" s="92">
        <v>1053865009</v>
      </c>
      <c r="D241" s="93" t="s">
        <v>328</v>
      </c>
      <c r="E241" s="93" t="s">
        <v>85</v>
      </c>
      <c r="F241" s="93" t="s">
        <v>86</v>
      </c>
      <c r="G241" s="94">
        <v>45588</v>
      </c>
      <c r="H241" s="95">
        <v>3540764</v>
      </c>
      <c r="I241" s="91" t="str">
        <f>IFERROR(VLOOKUP(C241,[1]Nacim!C:G,4,0),"OJO REVISAR")</f>
        <v>Femenino</v>
      </c>
      <c r="J241" s="96">
        <f>IFERROR(VLOOKUP(C241,[1]Nacim!C:G,5,0),"OJO REVISAR")</f>
        <v>35991</v>
      </c>
      <c r="K241" s="97"/>
    </row>
    <row r="242" spans="2:11" x14ac:dyDescent="0.2">
      <c r="B242" s="91">
        <f t="shared" si="3"/>
        <v>239</v>
      </c>
      <c r="C242" s="92">
        <v>1053870589</v>
      </c>
      <c r="D242" s="93" t="s">
        <v>329</v>
      </c>
      <c r="E242" s="93" t="s">
        <v>93</v>
      </c>
      <c r="F242" s="93" t="s">
        <v>88</v>
      </c>
      <c r="G242" s="94">
        <v>45965</v>
      </c>
      <c r="H242" s="95">
        <v>7550654</v>
      </c>
      <c r="I242" s="91" t="str">
        <f>IFERROR(VLOOKUP(C242,[1]Nacim!C:G,4,0),"OJO REVISAR")</f>
        <v>Femenino</v>
      </c>
      <c r="J242" s="96">
        <f>IFERROR(VLOOKUP(C242,[1]Nacim!C:G,5,0),"OJO REVISAR")</f>
        <v>36279</v>
      </c>
      <c r="K242" s="97"/>
    </row>
    <row r="243" spans="2:11" x14ac:dyDescent="0.2">
      <c r="B243" s="91">
        <f t="shared" si="3"/>
        <v>240</v>
      </c>
      <c r="C243" s="92">
        <v>1054996889</v>
      </c>
      <c r="D243" s="93" t="s">
        <v>330</v>
      </c>
      <c r="E243" s="93" t="s">
        <v>61</v>
      </c>
      <c r="F243" s="93" t="s">
        <v>440</v>
      </c>
      <c r="G243" s="94">
        <v>45950</v>
      </c>
      <c r="H243" s="95">
        <v>9527652</v>
      </c>
      <c r="I243" s="91" t="str">
        <f>IFERROR(VLOOKUP(C243,[1]Nacim!C:G,4,0),"OJO REVISAR")</f>
        <v>Femenino</v>
      </c>
      <c r="J243" s="96">
        <f>IFERROR(VLOOKUP(C243,[1]Nacim!C:G,5,0),"OJO REVISAR")</f>
        <v>35140</v>
      </c>
      <c r="K243" s="97"/>
    </row>
    <row r="244" spans="2:11" x14ac:dyDescent="0.2">
      <c r="B244" s="91">
        <f t="shared" si="3"/>
        <v>241</v>
      </c>
      <c r="C244" s="92">
        <v>1055836027</v>
      </c>
      <c r="D244" s="93" t="s">
        <v>331</v>
      </c>
      <c r="E244" s="93" t="s">
        <v>93</v>
      </c>
      <c r="F244" s="93" t="s">
        <v>106</v>
      </c>
      <c r="G244" s="94">
        <v>45980</v>
      </c>
      <c r="H244" s="95">
        <v>7550654</v>
      </c>
      <c r="I244" s="91" t="str">
        <f>IFERROR(VLOOKUP(C244,[1]Nacim!C:G,4,0),"OJO REVISAR")</f>
        <v>Masculino</v>
      </c>
      <c r="J244" s="96">
        <f>IFERROR(VLOOKUP(C244,[1]Nacim!C:G,5,0),"OJO REVISAR")</f>
        <v>34628</v>
      </c>
      <c r="K244" s="97"/>
    </row>
    <row r="245" spans="2:11" x14ac:dyDescent="0.2">
      <c r="B245" s="91">
        <f t="shared" si="3"/>
        <v>242</v>
      </c>
      <c r="C245" s="92">
        <v>1057756959</v>
      </c>
      <c r="D245" s="93" t="s">
        <v>332</v>
      </c>
      <c r="E245" s="93" t="s">
        <v>61</v>
      </c>
      <c r="F245" s="93" t="s">
        <v>213</v>
      </c>
      <c r="G245" s="94">
        <v>45967</v>
      </c>
      <c r="H245" s="95">
        <v>9527652</v>
      </c>
      <c r="I245" s="91" t="str">
        <f>IFERROR(VLOOKUP(C245,[1]Nacim!C:G,4,0),"OJO REVISAR")</f>
        <v>Masculino</v>
      </c>
      <c r="J245" s="96">
        <f>IFERROR(VLOOKUP(C245,[1]Nacim!C:G,5,0),"OJO REVISAR")</f>
        <v>32269</v>
      </c>
      <c r="K245" s="97"/>
    </row>
    <row r="246" spans="2:11" x14ac:dyDescent="0.2">
      <c r="B246" s="91">
        <f t="shared" si="3"/>
        <v>243</v>
      </c>
      <c r="C246" s="92">
        <v>1061656191</v>
      </c>
      <c r="D246" s="93" t="s">
        <v>333</v>
      </c>
      <c r="E246" s="93" t="s">
        <v>93</v>
      </c>
      <c r="F246" s="93" t="s">
        <v>86</v>
      </c>
      <c r="G246" s="94">
        <v>45967</v>
      </c>
      <c r="H246" s="95">
        <v>7550654</v>
      </c>
      <c r="I246" s="91" t="str">
        <f>IFERROR(VLOOKUP(C246,[1]Nacim!C:G,4,0),"OJO REVISAR")</f>
        <v>Femenino</v>
      </c>
      <c r="J246" s="96">
        <f>IFERROR(VLOOKUP(C246,[1]Nacim!C:G,5,0),"OJO REVISAR")</f>
        <v>33697</v>
      </c>
      <c r="K246" s="97"/>
    </row>
    <row r="247" spans="2:11" x14ac:dyDescent="0.2">
      <c r="B247" s="91">
        <f t="shared" si="3"/>
        <v>244</v>
      </c>
      <c r="C247" s="92">
        <v>1065593349</v>
      </c>
      <c r="D247" s="93" t="s">
        <v>334</v>
      </c>
      <c r="E247" s="93" t="s">
        <v>54</v>
      </c>
      <c r="F247" s="93" t="s">
        <v>433</v>
      </c>
      <c r="G247" s="94">
        <v>43073</v>
      </c>
      <c r="H247" s="95">
        <v>12028752</v>
      </c>
      <c r="I247" s="91" t="str">
        <f>IFERROR(VLOOKUP(C247,[1]Nacim!C:G,4,0),"OJO REVISAR")</f>
        <v>Masculino</v>
      </c>
      <c r="J247" s="96">
        <f>IFERROR(VLOOKUP(C247,[1]Nacim!C:G,5,0),"OJO REVISAR")</f>
        <v>32247</v>
      </c>
      <c r="K247" s="97"/>
    </row>
    <row r="248" spans="2:11" x14ac:dyDescent="0.2">
      <c r="B248" s="91">
        <f t="shared" si="3"/>
        <v>245</v>
      </c>
      <c r="C248" s="92">
        <v>1068927789</v>
      </c>
      <c r="D248" s="93" t="s">
        <v>335</v>
      </c>
      <c r="E248" s="93" t="s">
        <v>93</v>
      </c>
      <c r="F248" s="93" t="s">
        <v>67</v>
      </c>
      <c r="G248" s="94">
        <v>45551</v>
      </c>
      <c r="H248" s="95">
        <v>8003154</v>
      </c>
      <c r="I248" s="91" t="str">
        <f>IFERROR(VLOOKUP(C248,[1]Nacim!C:G,4,0),"OJO REVISAR")</f>
        <v>Femenino</v>
      </c>
      <c r="J248" s="96">
        <f>IFERROR(VLOOKUP(C248,[1]Nacim!C:G,5,0),"OJO REVISAR")</f>
        <v>33140</v>
      </c>
      <c r="K248" s="97"/>
    </row>
    <row r="249" spans="2:11" x14ac:dyDescent="0.2">
      <c r="B249" s="91">
        <f t="shared" si="3"/>
        <v>246</v>
      </c>
      <c r="C249" s="92">
        <v>1068974533</v>
      </c>
      <c r="D249" s="93" t="s">
        <v>336</v>
      </c>
      <c r="E249" s="93" t="s">
        <v>61</v>
      </c>
      <c r="F249" s="93" t="s">
        <v>115</v>
      </c>
      <c r="G249" s="94">
        <v>43955</v>
      </c>
      <c r="H249" s="95">
        <v>10100490</v>
      </c>
      <c r="I249" s="91" t="str">
        <f>IFERROR(VLOOKUP(C249,[1]Nacim!C:G,4,0),"OJO REVISAR")</f>
        <v>Femenino</v>
      </c>
      <c r="J249" s="96">
        <f>IFERROR(VLOOKUP(C249,[1]Nacim!C:G,5,0),"OJO REVISAR")</f>
        <v>33361</v>
      </c>
      <c r="K249" s="97"/>
    </row>
    <row r="250" spans="2:11" x14ac:dyDescent="0.2">
      <c r="B250" s="91">
        <f t="shared" si="3"/>
        <v>247</v>
      </c>
      <c r="C250" s="92">
        <v>1069175415</v>
      </c>
      <c r="D250" s="93" t="s">
        <v>337</v>
      </c>
      <c r="E250" s="93" t="s">
        <v>93</v>
      </c>
      <c r="F250" s="93" t="s">
        <v>239</v>
      </c>
      <c r="G250" s="94">
        <v>44326</v>
      </c>
      <c r="H250" s="95">
        <v>8003154</v>
      </c>
      <c r="I250" s="91" t="str">
        <f>IFERROR(VLOOKUP(C250,[1]Nacim!C:G,4,0),"OJO REVISAR")</f>
        <v>Femenino</v>
      </c>
      <c r="J250" s="96">
        <f>IFERROR(VLOOKUP(C250,[1]Nacim!C:G,5,0),"OJO REVISAR")</f>
        <v>32749</v>
      </c>
      <c r="K250" s="97"/>
    </row>
    <row r="251" spans="2:11" x14ac:dyDescent="0.2">
      <c r="B251" s="91">
        <f t="shared" si="3"/>
        <v>248</v>
      </c>
      <c r="C251" s="92">
        <v>1070964373</v>
      </c>
      <c r="D251" s="93" t="s">
        <v>338</v>
      </c>
      <c r="E251" s="93" t="s">
        <v>93</v>
      </c>
      <c r="F251" s="93" t="s">
        <v>55</v>
      </c>
      <c r="G251" s="94">
        <v>46007</v>
      </c>
      <c r="H251" s="95">
        <v>7550654</v>
      </c>
      <c r="I251" s="91" t="str">
        <f>IFERROR(VLOOKUP(C251,[1]Nacim!C:G,4,0),"OJO REVISAR")</f>
        <v>Femenino</v>
      </c>
      <c r="J251" s="96">
        <f>IFERROR(VLOOKUP(C251,[1]Nacim!C:G,5,0),"OJO REVISAR")</f>
        <v>33760</v>
      </c>
      <c r="K251" s="97"/>
    </row>
    <row r="252" spans="2:11" x14ac:dyDescent="0.2">
      <c r="B252" s="91">
        <f t="shared" si="3"/>
        <v>249</v>
      </c>
      <c r="C252" s="92">
        <v>1072744644</v>
      </c>
      <c r="D252" s="93" t="s">
        <v>339</v>
      </c>
      <c r="E252" s="93" t="s">
        <v>77</v>
      </c>
      <c r="F252" s="93" t="s">
        <v>449</v>
      </c>
      <c r="G252" s="94">
        <v>45826</v>
      </c>
      <c r="H252" s="95">
        <v>24777710</v>
      </c>
      <c r="I252" s="91" t="str">
        <f>IFERROR(VLOOKUP(C252,[1]Nacim!C:G,4,0),"OJO REVISAR")</f>
        <v>Masculino</v>
      </c>
      <c r="J252" s="96">
        <f>IFERROR(VLOOKUP(C252,[1]Nacim!C:G,5,0),"OJO REVISAR")</f>
        <v>31701</v>
      </c>
      <c r="K252" s="97"/>
    </row>
    <row r="253" spans="2:11" x14ac:dyDescent="0.2">
      <c r="B253" s="91">
        <f t="shared" si="3"/>
        <v>250</v>
      </c>
      <c r="C253" s="92">
        <v>1073157818</v>
      </c>
      <c r="D253" s="93" t="s">
        <v>340</v>
      </c>
      <c r="E253" s="93" t="s">
        <v>182</v>
      </c>
      <c r="F253" s="93" t="s">
        <v>94</v>
      </c>
      <c r="G253" s="94">
        <v>39888</v>
      </c>
      <c r="H253" s="95">
        <v>5642262</v>
      </c>
      <c r="I253" s="91" t="str">
        <f>IFERROR(VLOOKUP(C253,[1]Nacim!C:G,4,0),"OJO REVISAR")</f>
        <v>Masculino</v>
      </c>
      <c r="J253" s="96">
        <f>IFERROR(VLOOKUP(C253,[1]Nacim!C:G,5,0),"OJO REVISAR")</f>
        <v>32816</v>
      </c>
      <c r="K253" s="97"/>
    </row>
    <row r="254" spans="2:11" x14ac:dyDescent="0.2">
      <c r="B254" s="91">
        <f t="shared" si="3"/>
        <v>251</v>
      </c>
      <c r="C254" s="92">
        <v>1073511506</v>
      </c>
      <c r="D254" s="93" t="s">
        <v>341</v>
      </c>
      <c r="E254" s="93" t="s">
        <v>130</v>
      </c>
      <c r="F254" s="93" t="s">
        <v>103</v>
      </c>
      <c r="G254" s="94">
        <v>42058</v>
      </c>
      <c r="H254" s="95">
        <v>6530396</v>
      </c>
      <c r="I254" s="91" t="str">
        <f>IFERROR(VLOOKUP(C254,[1]Nacim!C:G,4,0),"OJO REVISAR")</f>
        <v>Femenino</v>
      </c>
      <c r="J254" s="96">
        <f>IFERROR(VLOOKUP(C254,[1]Nacim!C:G,5,0),"OJO REVISAR")</f>
        <v>33887</v>
      </c>
      <c r="K254" s="97"/>
    </row>
    <row r="255" spans="2:11" x14ac:dyDescent="0.2">
      <c r="B255" s="91">
        <f t="shared" si="3"/>
        <v>252</v>
      </c>
      <c r="C255" s="92">
        <v>1075214751</v>
      </c>
      <c r="D255" s="93" t="s">
        <v>342</v>
      </c>
      <c r="E255" s="93" t="s">
        <v>61</v>
      </c>
      <c r="F255" s="93" t="s">
        <v>86</v>
      </c>
      <c r="G255" s="94">
        <v>41470</v>
      </c>
      <c r="H255" s="95">
        <v>9527652</v>
      </c>
      <c r="I255" s="91" t="str">
        <f>IFERROR(VLOOKUP(C255,[1]Nacim!C:G,4,0),"OJO REVISAR")</f>
        <v>Masculino</v>
      </c>
      <c r="J255" s="96">
        <f>IFERROR(VLOOKUP(C255,[1]Nacim!C:G,5,0),"OJO REVISAR")</f>
        <v>31659</v>
      </c>
      <c r="K255" s="97"/>
    </row>
    <row r="256" spans="2:11" x14ac:dyDescent="0.2">
      <c r="B256" s="91">
        <f t="shared" si="3"/>
        <v>253</v>
      </c>
      <c r="C256" s="92">
        <v>1075226091</v>
      </c>
      <c r="D256" s="93" t="s">
        <v>343</v>
      </c>
      <c r="E256" s="93" t="s">
        <v>80</v>
      </c>
      <c r="F256" s="93" t="s">
        <v>239</v>
      </c>
      <c r="G256" s="94">
        <v>41064</v>
      </c>
      <c r="H256" s="95">
        <v>16450000</v>
      </c>
      <c r="I256" s="91" t="str">
        <f>IFERROR(VLOOKUP(C256,[1]Nacim!C:G,4,0),"OJO REVISAR")</f>
        <v>Masculino</v>
      </c>
      <c r="J256" s="96">
        <f>IFERROR(VLOOKUP(C256,[1]Nacim!C:G,5,0),"OJO REVISAR")</f>
        <v>32132</v>
      </c>
      <c r="K256" s="97"/>
    </row>
    <row r="257" spans="2:11" x14ac:dyDescent="0.2">
      <c r="B257" s="91">
        <f t="shared" si="3"/>
        <v>254</v>
      </c>
      <c r="C257" s="92">
        <v>1075229245</v>
      </c>
      <c r="D257" s="93" t="s">
        <v>344</v>
      </c>
      <c r="E257" s="93" t="s">
        <v>61</v>
      </c>
      <c r="F257" s="93" t="s">
        <v>433</v>
      </c>
      <c r="G257" s="94">
        <v>45783</v>
      </c>
      <c r="H257" s="95">
        <v>9527652</v>
      </c>
      <c r="I257" s="91" t="str">
        <f>IFERROR(VLOOKUP(C257,[1]Nacim!C:G,4,0),"OJO REVISAR")</f>
        <v>Masculino</v>
      </c>
      <c r="J257" s="96">
        <f>IFERROR(VLOOKUP(C257,[1]Nacim!C:G,5,0),"OJO REVISAR")</f>
        <v>32307</v>
      </c>
      <c r="K257" s="97"/>
    </row>
    <row r="258" spans="2:11" x14ac:dyDescent="0.2">
      <c r="B258" s="91">
        <f t="shared" si="3"/>
        <v>255</v>
      </c>
      <c r="C258" s="92">
        <v>1075240626</v>
      </c>
      <c r="D258" s="93" t="s">
        <v>345</v>
      </c>
      <c r="E258" s="93" t="s">
        <v>93</v>
      </c>
      <c r="F258" s="93" t="s">
        <v>442</v>
      </c>
      <c r="G258" s="94">
        <v>43815</v>
      </c>
      <c r="H258" s="95">
        <v>7550654</v>
      </c>
      <c r="I258" s="91" t="str">
        <f>IFERROR(VLOOKUP(C258,[1]Nacim!C:G,4,0),"OJO REVISAR")</f>
        <v>Femenino</v>
      </c>
      <c r="J258" s="96">
        <f>IFERROR(VLOOKUP(C258,[1]Nacim!C:G,5,0),"OJO REVISAR")</f>
        <v>32854</v>
      </c>
      <c r="K258" s="97"/>
    </row>
    <row r="259" spans="2:11" x14ac:dyDescent="0.2">
      <c r="B259" s="91">
        <f t="shared" si="3"/>
        <v>256</v>
      </c>
      <c r="C259" s="92">
        <v>1075251549</v>
      </c>
      <c r="D259" s="93" t="s">
        <v>458</v>
      </c>
      <c r="E259" s="93" t="s">
        <v>77</v>
      </c>
      <c r="F259" s="93" t="s">
        <v>442</v>
      </c>
      <c r="G259" s="94">
        <v>46062</v>
      </c>
      <c r="H259" s="95">
        <v>24777710</v>
      </c>
      <c r="I259" s="91" t="str">
        <f>IFERROR(VLOOKUP(C259,[1]Nacim!C:G,4,0),"OJO REVISAR")</f>
        <v>Masculino</v>
      </c>
      <c r="J259" s="96">
        <f>IFERROR(VLOOKUP(C259,[1]Nacim!C:G,5,0),"OJO REVISAR")</f>
        <v>33312</v>
      </c>
      <c r="K259" s="97"/>
    </row>
    <row r="260" spans="2:11" x14ac:dyDescent="0.2">
      <c r="B260" s="91">
        <f t="shared" si="3"/>
        <v>257</v>
      </c>
      <c r="C260" s="92">
        <v>1075274654</v>
      </c>
      <c r="D260" s="93" t="s">
        <v>346</v>
      </c>
      <c r="E260" s="93" t="s">
        <v>61</v>
      </c>
      <c r="F260" s="93" t="s">
        <v>439</v>
      </c>
      <c r="G260" s="94">
        <v>43073</v>
      </c>
      <c r="H260" s="95">
        <v>10100490</v>
      </c>
      <c r="I260" s="91" t="str">
        <f>IFERROR(VLOOKUP(C260,[1]Nacim!C:G,4,0),"OJO REVISAR")</f>
        <v>Femenino</v>
      </c>
      <c r="J260" s="96">
        <f>IFERROR(VLOOKUP(C260,[1]Nacim!C:G,5,0),"OJO REVISAR")</f>
        <v>34251</v>
      </c>
      <c r="K260" s="97"/>
    </row>
    <row r="261" spans="2:11" x14ac:dyDescent="0.2">
      <c r="B261" s="91">
        <f t="shared" ref="B261:B298" si="4">+B260+1</f>
        <v>258</v>
      </c>
      <c r="C261" s="92">
        <v>1075284834</v>
      </c>
      <c r="D261" s="93" t="s">
        <v>347</v>
      </c>
      <c r="E261" s="93" t="s">
        <v>93</v>
      </c>
      <c r="F261" s="93" t="s">
        <v>86</v>
      </c>
      <c r="G261" s="94">
        <v>43284</v>
      </c>
      <c r="H261" s="95">
        <v>8003154</v>
      </c>
      <c r="I261" s="91" t="str">
        <f>IFERROR(VLOOKUP(C261,[1]Nacim!C:G,4,0),"OJO REVISAR")</f>
        <v>Femenino</v>
      </c>
      <c r="J261" s="96">
        <f>IFERROR(VLOOKUP(C261,[1]Nacim!C:G,5,0),"OJO REVISAR")</f>
        <v>34668</v>
      </c>
      <c r="K261" s="97"/>
    </row>
    <row r="262" spans="2:11" x14ac:dyDescent="0.2">
      <c r="B262" s="91">
        <f t="shared" si="4"/>
        <v>259</v>
      </c>
      <c r="C262" s="92">
        <v>1075287958</v>
      </c>
      <c r="D262" s="93" t="s">
        <v>348</v>
      </c>
      <c r="E262" s="93" t="s">
        <v>61</v>
      </c>
      <c r="F262" s="93" t="s">
        <v>86</v>
      </c>
      <c r="G262" s="94">
        <v>42723</v>
      </c>
      <c r="H262" s="95">
        <v>9527652</v>
      </c>
      <c r="I262" s="91" t="str">
        <f>IFERROR(VLOOKUP(C262,[1]Nacim!C:G,4,0),"OJO REVISAR")</f>
        <v>Masculino</v>
      </c>
      <c r="J262" s="96">
        <f>IFERROR(VLOOKUP(C262,[1]Nacim!C:G,5,0),"OJO REVISAR")</f>
        <v>34818</v>
      </c>
      <c r="K262" s="97"/>
    </row>
    <row r="263" spans="2:11" x14ac:dyDescent="0.2">
      <c r="B263" s="91">
        <f t="shared" si="4"/>
        <v>260</v>
      </c>
      <c r="C263" s="92">
        <v>1077869181</v>
      </c>
      <c r="D263" s="93" t="s">
        <v>349</v>
      </c>
      <c r="E263" s="93" t="s">
        <v>93</v>
      </c>
      <c r="F263" s="93" t="s">
        <v>132</v>
      </c>
      <c r="G263" s="94">
        <v>43040</v>
      </c>
      <c r="H263" s="95">
        <v>7550654</v>
      </c>
      <c r="I263" s="91" t="str">
        <f>IFERROR(VLOOKUP(C263,[1]Nacim!C:G,4,0),"OJO REVISAR")</f>
        <v>Masculino</v>
      </c>
      <c r="J263" s="96">
        <f>IFERROR(VLOOKUP(C263,[1]Nacim!C:G,5,0),"OJO REVISAR")</f>
        <v>34663</v>
      </c>
      <c r="K263" s="97"/>
    </row>
    <row r="264" spans="2:11" x14ac:dyDescent="0.2">
      <c r="B264" s="91">
        <f t="shared" si="4"/>
        <v>261</v>
      </c>
      <c r="C264" s="122">
        <v>1079032113</v>
      </c>
      <c r="D264" s="123" t="s">
        <v>459</v>
      </c>
      <c r="E264" s="123" t="s">
        <v>452</v>
      </c>
      <c r="F264" s="123" t="s">
        <v>434</v>
      </c>
      <c r="G264" s="124">
        <v>45677</v>
      </c>
      <c r="H264" s="125">
        <v>1750905</v>
      </c>
      <c r="I264" s="91" t="str">
        <f>IFERROR(VLOOKUP(C264,[1]Nacim!C:G,4,0),"OJO REVISAR")</f>
        <v>Femenino</v>
      </c>
      <c r="J264" s="96">
        <f>IFERROR(VLOOKUP(C264,[1]Nacim!C:G,5,0),"OJO REVISAR")</f>
        <v>38089</v>
      </c>
      <c r="K264" s="97"/>
    </row>
    <row r="265" spans="2:11" x14ac:dyDescent="0.2">
      <c r="B265" s="91">
        <f t="shared" si="4"/>
        <v>262</v>
      </c>
      <c r="C265" s="92">
        <v>1079509317</v>
      </c>
      <c r="D265" s="93" t="s">
        <v>350</v>
      </c>
      <c r="E265" s="93" t="s">
        <v>93</v>
      </c>
      <c r="F265" s="93" t="s">
        <v>449</v>
      </c>
      <c r="G265" s="94">
        <v>44718</v>
      </c>
      <c r="H265" s="95">
        <v>8003154</v>
      </c>
      <c r="I265" s="91" t="str">
        <f>IFERROR(VLOOKUP(C265,[1]Nacim!C:G,4,0),"OJO REVISAR")</f>
        <v>Masculino</v>
      </c>
      <c r="J265" s="96">
        <f>IFERROR(VLOOKUP(C265,[1]Nacim!C:G,5,0),"OJO REVISAR")</f>
        <v>34806</v>
      </c>
      <c r="K265" s="97"/>
    </row>
    <row r="266" spans="2:11" x14ac:dyDescent="0.2">
      <c r="B266" s="91">
        <f t="shared" si="4"/>
        <v>263</v>
      </c>
      <c r="C266" s="92">
        <v>1081698132</v>
      </c>
      <c r="D266" s="93" t="s">
        <v>351</v>
      </c>
      <c r="E266" s="93" t="s">
        <v>61</v>
      </c>
      <c r="F266" s="93" t="s">
        <v>81</v>
      </c>
      <c r="G266" s="94">
        <v>41652</v>
      </c>
      <c r="H266" s="95">
        <v>9527652</v>
      </c>
      <c r="I266" s="91" t="str">
        <f>IFERROR(VLOOKUP(C266,[1]Nacim!C:G,4,0),"OJO REVISAR")</f>
        <v>Masculino</v>
      </c>
      <c r="J266" s="96">
        <f>IFERROR(VLOOKUP(C266,[1]Nacim!C:G,5,0),"OJO REVISAR")</f>
        <v>31693</v>
      </c>
      <c r="K266" s="97"/>
    </row>
    <row r="267" spans="2:11" x14ac:dyDescent="0.2">
      <c r="B267" s="91">
        <f t="shared" si="4"/>
        <v>264</v>
      </c>
      <c r="C267" s="92">
        <v>1082776261</v>
      </c>
      <c r="D267" s="93" t="s">
        <v>352</v>
      </c>
      <c r="E267" s="93" t="s">
        <v>182</v>
      </c>
      <c r="F267" s="93" t="s">
        <v>81</v>
      </c>
      <c r="G267" s="94">
        <v>42795</v>
      </c>
      <c r="H267" s="95">
        <v>5642262</v>
      </c>
      <c r="I267" s="91" t="str">
        <f>IFERROR(VLOOKUP(C267,[1]Nacim!C:G,4,0),"OJO REVISAR")</f>
        <v>Femenino</v>
      </c>
      <c r="J267" s="96">
        <f>IFERROR(VLOOKUP(C267,[1]Nacim!C:G,5,0),"OJO REVISAR")</f>
        <v>33389</v>
      </c>
      <c r="K267" s="97"/>
    </row>
    <row r="268" spans="2:11" x14ac:dyDescent="0.2">
      <c r="B268" s="91">
        <f t="shared" si="4"/>
        <v>265</v>
      </c>
      <c r="C268" s="92">
        <v>1085278907</v>
      </c>
      <c r="D268" s="93" t="s">
        <v>353</v>
      </c>
      <c r="E268" s="93" t="s">
        <v>57</v>
      </c>
      <c r="F268" s="93" t="s">
        <v>90</v>
      </c>
      <c r="G268" s="94">
        <v>45782</v>
      </c>
      <c r="H268" s="95">
        <v>4897800</v>
      </c>
      <c r="I268" s="91" t="str">
        <f>IFERROR(VLOOKUP(C268,[1]Nacim!C:G,4,0),"OJO REVISAR")</f>
        <v>Masculino</v>
      </c>
      <c r="J268" s="96">
        <f>IFERROR(VLOOKUP(C268,[1]Nacim!C:G,5,0),"OJO REVISAR")</f>
        <v>32911</v>
      </c>
      <c r="K268" s="97"/>
    </row>
    <row r="269" spans="2:11" x14ac:dyDescent="0.2">
      <c r="B269" s="91">
        <f t="shared" si="4"/>
        <v>266</v>
      </c>
      <c r="C269" s="92">
        <v>1087109397</v>
      </c>
      <c r="D269" s="93" t="s">
        <v>354</v>
      </c>
      <c r="E269" s="93" t="s">
        <v>61</v>
      </c>
      <c r="F269" s="93" t="s">
        <v>433</v>
      </c>
      <c r="G269" s="94">
        <v>45901</v>
      </c>
      <c r="H269" s="95">
        <v>9527652</v>
      </c>
      <c r="I269" s="91" t="str">
        <f>IFERROR(VLOOKUP(C269,[1]Nacim!C:G,4,0),"OJO REVISAR")</f>
        <v>Masculino</v>
      </c>
      <c r="J269" s="96">
        <f>IFERROR(VLOOKUP(C269,[1]Nacim!C:G,5,0),"OJO REVISAR")</f>
        <v>31617</v>
      </c>
      <c r="K269" s="97"/>
    </row>
    <row r="270" spans="2:11" x14ac:dyDescent="0.2">
      <c r="B270" s="91">
        <f t="shared" si="4"/>
        <v>267</v>
      </c>
      <c r="C270" s="92">
        <v>1087202569</v>
      </c>
      <c r="D270" s="93" t="s">
        <v>460</v>
      </c>
      <c r="E270" s="93" t="s">
        <v>57</v>
      </c>
      <c r="F270" s="93" t="s">
        <v>86</v>
      </c>
      <c r="G270" s="94">
        <v>46076</v>
      </c>
      <c r="H270" s="95">
        <v>4897800</v>
      </c>
      <c r="I270" s="91" t="str">
        <f>IFERROR(VLOOKUP(C270,[1]Nacim!C:G,4,0),"OJO REVISAR")</f>
        <v>Femenino</v>
      </c>
      <c r="J270" s="96">
        <f>IFERROR(VLOOKUP(C270,[1]Nacim!C:G,5,0),"OJO REVISAR")</f>
        <v>34846</v>
      </c>
      <c r="K270" s="97"/>
    </row>
    <row r="271" spans="2:11" x14ac:dyDescent="0.2">
      <c r="B271" s="91">
        <f t="shared" si="4"/>
        <v>268</v>
      </c>
      <c r="C271" s="92">
        <v>1088278506</v>
      </c>
      <c r="D271" s="93" t="s">
        <v>355</v>
      </c>
      <c r="E271" s="93" t="s">
        <v>61</v>
      </c>
      <c r="F271" s="93" t="s">
        <v>106</v>
      </c>
      <c r="G271" s="94">
        <v>46001</v>
      </c>
      <c r="H271" s="95">
        <v>9527652</v>
      </c>
      <c r="I271" s="91" t="str">
        <f>IFERROR(VLOOKUP(C271,[1]Nacim!C:G,4,0),"OJO REVISAR")</f>
        <v>Masculino</v>
      </c>
      <c r="J271" s="96">
        <f>IFERROR(VLOOKUP(C271,[1]Nacim!C:G,5,0),"OJO REVISAR")</f>
        <v>32944</v>
      </c>
      <c r="K271" s="97"/>
    </row>
    <row r="272" spans="2:11" x14ac:dyDescent="0.2">
      <c r="B272" s="91">
        <f t="shared" si="4"/>
        <v>269</v>
      </c>
      <c r="C272" s="92">
        <v>1088298304</v>
      </c>
      <c r="D272" s="93" t="s">
        <v>356</v>
      </c>
      <c r="E272" s="93" t="s">
        <v>54</v>
      </c>
      <c r="F272" s="93" t="s">
        <v>213</v>
      </c>
      <c r="G272" s="94">
        <v>45659</v>
      </c>
      <c r="H272" s="95">
        <v>11348500</v>
      </c>
      <c r="I272" s="91" t="str">
        <f>IFERROR(VLOOKUP(C272,[1]Nacim!C:G,4,0),"OJO REVISAR")</f>
        <v>Masculino</v>
      </c>
      <c r="J272" s="96">
        <f>IFERROR(VLOOKUP(C272,[1]Nacim!C:G,5,0),"OJO REVISAR")</f>
        <v>33723</v>
      </c>
      <c r="K272" s="97"/>
    </row>
    <row r="273" spans="2:11" x14ac:dyDescent="0.2">
      <c r="B273" s="91">
        <f t="shared" si="4"/>
        <v>270</v>
      </c>
      <c r="C273" s="92">
        <v>1088302709</v>
      </c>
      <c r="D273" s="93" t="s">
        <v>357</v>
      </c>
      <c r="E273" s="93" t="s">
        <v>130</v>
      </c>
      <c r="F273" s="93" t="s">
        <v>432</v>
      </c>
      <c r="G273" s="94">
        <v>45791</v>
      </c>
      <c r="H273" s="95">
        <v>5980652</v>
      </c>
      <c r="I273" s="91" t="str">
        <f>IFERROR(VLOOKUP(C273,[1]Nacim!C:G,4,0),"OJO REVISAR")</f>
        <v>Masculino</v>
      </c>
      <c r="J273" s="96">
        <f>IFERROR(VLOOKUP(C273,[1]Nacim!C:G,5,0),"OJO REVISAR")</f>
        <v>33886</v>
      </c>
      <c r="K273" s="97"/>
    </row>
    <row r="274" spans="2:11" x14ac:dyDescent="0.2">
      <c r="B274" s="91">
        <f t="shared" si="4"/>
        <v>271</v>
      </c>
      <c r="C274" s="92">
        <v>1088351250</v>
      </c>
      <c r="D274" s="93" t="s">
        <v>358</v>
      </c>
      <c r="E274" s="93" t="s">
        <v>182</v>
      </c>
      <c r="F274" s="93" t="s">
        <v>99</v>
      </c>
      <c r="G274" s="94">
        <v>45558</v>
      </c>
      <c r="H274" s="95">
        <v>5642262</v>
      </c>
      <c r="I274" s="91" t="str">
        <f>IFERROR(VLOOKUP(C274,[1]Nacim!C:G,4,0),"OJO REVISAR")</f>
        <v>Femenino</v>
      </c>
      <c r="J274" s="96">
        <f>IFERROR(VLOOKUP(C274,[1]Nacim!C:G,5,0),"OJO REVISAR")</f>
        <v>36074</v>
      </c>
      <c r="K274" s="97"/>
    </row>
    <row r="275" spans="2:11" x14ac:dyDescent="0.2">
      <c r="B275" s="91">
        <f t="shared" si="4"/>
        <v>272</v>
      </c>
      <c r="C275" s="92">
        <v>1091664818</v>
      </c>
      <c r="D275" s="93" t="s">
        <v>359</v>
      </c>
      <c r="E275" s="93" t="s">
        <v>80</v>
      </c>
      <c r="F275" s="93" t="s">
        <v>94</v>
      </c>
      <c r="G275" s="94">
        <v>45419</v>
      </c>
      <c r="H275" s="95">
        <v>16450000</v>
      </c>
      <c r="I275" s="91" t="str">
        <f>IFERROR(VLOOKUP(C275,[1]Nacim!C:G,4,0),"OJO REVISAR")</f>
        <v>Femenino</v>
      </c>
      <c r="J275" s="96">
        <f>IFERROR(VLOOKUP(C275,[1]Nacim!C:G,5,0),"OJO REVISAR")</f>
        <v>33176</v>
      </c>
      <c r="K275" s="97"/>
    </row>
    <row r="276" spans="2:11" x14ac:dyDescent="0.2">
      <c r="B276" s="91">
        <f t="shared" si="4"/>
        <v>273</v>
      </c>
      <c r="C276" s="92">
        <v>1093763926</v>
      </c>
      <c r="D276" s="93" t="s">
        <v>360</v>
      </c>
      <c r="E276" s="93" t="s">
        <v>93</v>
      </c>
      <c r="F276" s="93" t="s">
        <v>115</v>
      </c>
      <c r="G276" s="94">
        <v>45635</v>
      </c>
      <c r="H276" s="95">
        <v>8003154</v>
      </c>
      <c r="I276" s="91" t="str">
        <f>IFERROR(VLOOKUP(C276,[1]Nacim!C:G,4,0),"OJO REVISAR")</f>
        <v>Masculino</v>
      </c>
      <c r="J276" s="96">
        <f>IFERROR(VLOOKUP(C276,[1]Nacim!C:G,5,0),"OJO REVISAR")</f>
        <v>33873</v>
      </c>
      <c r="K276" s="97"/>
    </row>
    <row r="277" spans="2:11" x14ac:dyDescent="0.2">
      <c r="B277" s="91">
        <f t="shared" si="4"/>
        <v>274</v>
      </c>
      <c r="C277" s="92">
        <v>1096197838</v>
      </c>
      <c r="D277" s="93" t="s">
        <v>361</v>
      </c>
      <c r="E277" s="93" t="s">
        <v>54</v>
      </c>
      <c r="F277" s="93" t="s">
        <v>433</v>
      </c>
      <c r="G277" s="94">
        <v>45439</v>
      </c>
      <c r="H277" s="95">
        <v>11348500</v>
      </c>
      <c r="I277" s="91" t="str">
        <f>IFERROR(VLOOKUP(C277,[1]Nacim!C:G,4,0),"OJO REVISAR")</f>
        <v>Masculino</v>
      </c>
      <c r="J277" s="96">
        <f>IFERROR(VLOOKUP(C277,[1]Nacim!C:G,5,0),"OJO REVISAR")</f>
        <v>32527</v>
      </c>
      <c r="K277" s="97"/>
    </row>
    <row r="278" spans="2:11" x14ac:dyDescent="0.2">
      <c r="B278" s="91">
        <f t="shared" si="4"/>
        <v>275</v>
      </c>
      <c r="C278" s="92">
        <v>1097389137</v>
      </c>
      <c r="D278" s="93" t="s">
        <v>362</v>
      </c>
      <c r="E278" s="93" t="s">
        <v>77</v>
      </c>
      <c r="F278" s="93" t="s">
        <v>121</v>
      </c>
      <c r="G278" s="94">
        <v>45432</v>
      </c>
      <c r="H278" s="95">
        <v>26265248</v>
      </c>
      <c r="I278" s="91" t="str">
        <f>IFERROR(VLOOKUP(C278,[1]Nacim!C:G,4,0),"OJO REVISAR")</f>
        <v>Femenino</v>
      </c>
      <c r="J278" s="96">
        <f>IFERROR(VLOOKUP(C278,[1]Nacim!C:G,5,0),"OJO REVISAR")</f>
        <v>31648</v>
      </c>
      <c r="K278" s="97"/>
    </row>
    <row r="279" spans="2:11" x14ac:dyDescent="0.2">
      <c r="B279" s="91">
        <f t="shared" si="4"/>
        <v>276</v>
      </c>
      <c r="C279" s="92">
        <v>1098409145</v>
      </c>
      <c r="D279" s="93" t="s">
        <v>363</v>
      </c>
      <c r="E279" s="93" t="s">
        <v>93</v>
      </c>
      <c r="F279" s="93" t="s">
        <v>74</v>
      </c>
      <c r="G279" s="94">
        <v>45979</v>
      </c>
      <c r="H279" s="95">
        <v>7550654</v>
      </c>
      <c r="I279" s="91" t="str">
        <f>IFERROR(VLOOKUP(C279,[1]Nacim!C:G,4,0),"OJO REVISAR")</f>
        <v>Masculino</v>
      </c>
      <c r="J279" s="96">
        <f>IFERROR(VLOOKUP(C279,[1]Nacim!C:G,5,0),"OJO REVISAR")</f>
        <v>34676</v>
      </c>
      <c r="K279" s="97"/>
    </row>
    <row r="280" spans="2:11" x14ac:dyDescent="0.2">
      <c r="B280" s="91">
        <f t="shared" si="4"/>
        <v>277</v>
      </c>
      <c r="C280" s="92">
        <v>1098802852</v>
      </c>
      <c r="D280" s="93" t="s">
        <v>364</v>
      </c>
      <c r="E280" s="93" t="s">
        <v>93</v>
      </c>
      <c r="F280" s="93" t="s">
        <v>94</v>
      </c>
      <c r="G280" s="94">
        <v>45931</v>
      </c>
      <c r="H280" s="95">
        <v>7550654</v>
      </c>
      <c r="I280" s="91" t="str">
        <f>IFERROR(VLOOKUP(C280,[1]Nacim!C:G,4,0),"OJO REVISAR")</f>
        <v>Femenino</v>
      </c>
      <c r="J280" s="96">
        <f>IFERROR(VLOOKUP(C280,[1]Nacim!C:G,5,0),"OJO REVISAR")</f>
        <v>35800</v>
      </c>
      <c r="K280" s="97"/>
    </row>
    <row r="281" spans="2:11" x14ac:dyDescent="0.2">
      <c r="B281" s="91">
        <f t="shared" si="4"/>
        <v>278</v>
      </c>
      <c r="C281" s="92">
        <v>1107085677</v>
      </c>
      <c r="D281" s="93" t="s">
        <v>365</v>
      </c>
      <c r="E281" s="93" t="s">
        <v>54</v>
      </c>
      <c r="F281" s="93" t="s">
        <v>153</v>
      </c>
      <c r="G281" s="94">
        <v>45069</v>
      </c>
      <c r="H281" s="95">
        <v>12028752</v>
      </c>
      <c r="I281" s="91" t="str">
        <f>IFERROR(VLOOKUP(C281,[1]Nacim!C:G,4,0),"OJO REVISAR")</f>
        <v>Masculino</v>
      </c>
      <c r="J281" s="96">
        <f>IFERROR(VLOOKUP(C281,[1]Nacim!C:G,5,0),"OJO REVISAR")</f>
        <v>34635</v>
      </c>
      <c r="K281" s="97"/>
    </row>
    <row r="282" spans="2:11" x14ac:dyDescent="0.2">
      <c r="B282" s="91">
        <f t="shared" si="4"/>
        <v>279</v>
      </c>
      <c r="C282" s="92">
        <v>1109413386</v>
      </c>
      <c r="D282" s="93" t="s">
        <v>366</v>
      </c>
      <c r="E282" s="93" t="s">
        <v>54</v>
      </c>
      <c r="F282" s="93" t="s">
        <v>90</v>
      </c>
      <c r="G282" s="94">
        <v>41326</v>
      </c>
      <c r="H282" s="95">
        <v>11348500</v>
      </c>
      <c r="I282" s="91" t="str">
        <f>IFERROR(VLOOKUP(C282,[1]Nacim!C:G,4,0),"OJO REVISAR")</f>
        <v>Femenino</v>
      </c>
      <c r="J282" s="96">
        <f>IFERROR(VLOOKUP(C282,[1]Nacim!C:G,5,0),"OJO REVISAR")</f>
        <v>32287</v>
      </c>
      <c r="K282" s="97"/>
    </row>
    <row r="283" spans="2:11" x14ac:dyDescent="0.2">
      <c r="B283" s="91">
        <f t="shared" si="4"/>
        <v>280</v>
      </c>
      <c r="C283" s="92">
        <v>1110553675</v>
      </c>
      <c r="D283" s="93" t="s">
        <v>367</v>
      </c>
      <c r="E283" s="93" t="s">
        <v>93</v>
      </c>
      <c r="F283" s="93" t="s">
        <v>436</v>
      </c>
      <c r="G283" s="94">
        <v>44725</v>
      </c>
      <c r="H283" s="95">
        <v>7550654</v>
      </c>
      <c r="I283" s="91" t="str">
        <f>IFERROR(VLOOKUP(C283,[1]Nacim!C:G,4,0),"OJO REVISAR")</f>
        <v>Masculino</v>
      </c>
      <c r="J283" s="96">
        <f>IFERROR(VLOOKUP(C283,[1]Nacim!C:G,5,0),"OJO REVISAR")</f>
        <v>34667</v>
      </c>
      <c r="K283" s="97"/>
    </row>
    <row r="284" spans="2:11" x14ac:dyDescent="0.2">
      <c r="B284" s="91">
        <f t="shared" si="4"/>
        <v>281</v>
      </c>
      <c r="C284" s="92">
        <v>1111195045</v>
      </c>
      <c r="D284" s="93" t="s">
        <v>368</v>
      </c>
      <c r="E284" s="93" t="s">
        <v>96</v>
      </c>
      <c r="F284" s="93" t="s">
        <v>78</v>
      </c>
      <c r="G284" s="94">
        <v>39475</v>
      </c>
      <c r="H284" s="95">
        <v>2128526</v>
      </c>
      <c r="I284" s="91" t="str">
        <f>IFERROR(VLOOKUP(C284,[1]Nacim!C:G,4,0),"OJO REVISAR")</f>
        <v>Femenino</v>
      </c>
      <c r="J284" s="96">
        <f>IFERROR(VLOOKUP(C284,[1]Nacim!C:G,5,0),"OJO REVISAR")</f>
        <v>32228</v>
      </c>
      <c r="K284" s="97"/>
    </row>
    <row r="285" spans="2:11" x14ac:dyDescent="0.2">
      <c r="B285" s="91">
        <f t="shared" si="4"/>
        <v>282</v>
      </c>
      <c r="C285" s="92">
        <v>1112482969</v>
      </c>
      <c r="D285" s="93" t="s">
        <v>369</v>
      </c>
      <c r="E285" s="93" t="s">
        <v>182</v>
      </c>
      <c r="F285" s="93" t="s">
        <v>449</v>
      </c>
      <c r="G285" s="94">
        <v>44938</v>
      </c>
      <c r="H285" s="95">
        <v>5642262</v>
      </c>
      <c r="I285" s="91" t="str">
        <f>IFERROR(VLOOKUP(C285,[1]Nacim!C:G,4,0),"OJO REVISAR")</f>
        <v>Masculino</v>
      </c>
      <c r="J285" s="96">
        <f>IFERROR(VLOOKUP(C285,[1]Nacim!C:G,5,0),"OJO REVISAR")</f>
        <v>34632</v>
      </c>
      <c r="K285" s="97"/>
    </row>
    <row r="286" spans="2:11" x14ac:dyDescent="0.2">
      <c r="B286" s="91">
        <f t="shared" si="4"/>
        <v>283</v>
      </c>
      <c r="C286" s="92">
        <v>1118538745</v>
      </c>
      <c r="D286" s="93" t="s">
        <v>370</v>
      </c>
      <c r="E286" s="93" t="s">
        <v>61</v>
      </c>
      <c r="F286" s="93" t="s">
        <v>433</v>
      </c>
      <c r="G286" s="94">
        <v>45792</v>
      </c>
      <c r="H286" s="95">
        <v>9527652</v>
      </c>
      <c r="I286" s="91" t="str">
        <f>IFERROR(VLOOKUP(C286,[1]Nacim!C:G,4,0),"OJO REVISAR")</f>
        <v>Femenino</v>
      </c>
      <c r="J286" s="96">
        <f>IFERROR(VLOOKUP(C286,[1]Nacim!C:G,5,0),"OJO REVISAR")</f>
        <v>32368</v>
      </c>
      <c r="K286" s="97"/>
    </row>
    <row r="287" spans="2:11" x14ac:dyDescent="0.2">
      <c r="B287" s="91">
        <f t="shared" si="4"/>
        <v>284</v>
      </c>
      <c r="C287" s="92">
        <v>1118831307</v>
      </c>
      <c r="D287" s="93" t="s">
        <v>371</v>
      </c>
      <c r="E287" s="93" t="s">
        <v>54</v>
      </c>
      <c r="F287" s="93" t="s">
        <v>106</v>
      </c>
      <c r="G287" s="94">
        <v>42933</v>
      </c>
      <c r="H287" s="95">
        <v>12028752</v>
      </c>
      <c r="I287" s="91" t="str">
        <f>IFERROR(VLOOKUP(C287,[1]Nacim!C:G,4,0),"OJO REVISAR")</f>
        <v>Femenino</v>
      </c>
      <c r="J287" s="96">
        <f>IFERROR(VLOOKUP(C287,[1]Nacim!C:G,5,0),"OJO REVISAR")</f>
        <v>33008</v>
      </c>
      <c r="K287" s="97"/>
    </row>
    <row r="288" spans="2:11" x14ac:dyDescent="0.2">
      <c r="B288" s="91">
        <f t="shared" si="4"/>
        <v>285</v>
      </c>
      <c r="C288" s="92">
        <v>1121872125</v>
      </c>
      <c r="D288" s="93" t="s">
        <v>372</v>
      </c>
      <c r="E288" s="93" t="s">
        <v>61</v>
      </c>
      <c r="F288" s="93" t="s">
        <v>435</v>
      </c>
      <c r="G288" s="94">
        <v>43606</v>
      </c>
      <c r="H288" s="95">
        <v>9527652</v>
      </c>
      <c r="I288" s="91" t="str">
        <f>IFERROR(VLOOKUP(C288,[1]Nacim!C:G,4,0),"OJO REVISAR")</f>
        <v>Masculino</v>
      </c>
      <c r="J288" s="96">
        <f>IFERROR(VLOOKUP(C288,[1]Nacim!C:G,5,0),"OJO REVISAR")</f>
        <v>33240</v>
      </c>
      <c r="K288" s="97"/>
    </row>
    <row r="289" spans="2:11" x14ac:dyDescent="0.2">
      <c r="B289" s="91">
        <f t="shared" si="4"/>
        <v>286</v>
      </c>
      <c r="C289" s="92">
        <v>1123084624</v>
      </c>
      <c r="D289" s="93" t="s">
        <v>461</v>
      </c>
      <c r="E289" s="93" t="s">
        <v>77</v>
      </c>
      <c r="F289" s="93" t="s">
        <v>94</v>
      </c>
      <c r="G289" s="94">
        <v>46072</v>
      </c>
      <c r="H289" s="95">
        <v>24777710</v>
      </c>
      <c r="I289" s="91" t="str">
        <f>IFERROR(VLOOKUP(C289,[1]Nacim!C:G,4,0),"OJO REVISAR")</f>
        <v>Masculino</v>
      </c>
      <c r="J289" s="96">
        <f>IFERROR(VLOOKUP(C289,[1]Nacim!C:G,5,0),"OJO REVISAR")</f>
        <v>32050</v>
      </c>
      <c r="K289" s="97"/>
    </row>
    <row r="290" spans="2:11" x14ac:dyDescent="0.2">
      <c r="B290" s="91">
        <f t="shared" si="4"/>
        <v>287</v>
      </c>
      <c r="C290" s="92">
        <v>1128469377</v>
      </c>
      <c r="D290" s="93" t="s">
        <v>373</v>
      </c>
      <c r="E290" s="93" t="s">
        <v>54</v>
      </c>
      <c r="F290" s="93" t="s">
        <v>433</v>
      </c>
      <c r="G290" s="94">
        <v>45433</v>
      </c>
      <c r="H290" s="95">
        <v>12028752</v>
      </c>
      <c r="I290" s="91" t="str">
        <f>IFERROR(VLOOKUP(C290,[1]Nacim!C:G,4,0),"OJO REVISAR")</f>
        <v>Masculino</v>
      </c>
      <c r="J290" s="96">
        <f>IFERROR(VLOOKUP(C290,[1]Nacim!C:G,5,0),"OJO REVISAR")</f>
        <v>32437</v>
      </c>
      <c r="K290" s="97"/>
    </row>
    <row r="291" spans="2:11" x14ac:dyDescent="0.2">
      <c r="B291" s="91">
        <f t="shared" si="4"/>
        <v>288</v>
      </c>
      <c r="C291" s="92">
        <v>1129578021</v>
      </c>
      <c r="D291" s="93" t="s">
        <v>374</v>
      </c>
      <c r="E291" s="93" t="s">
        <v>54</v>
      </c>
      <c r="F291" s="93" t="s">
        <v>113</v>
      </c>
      <c r="G291" s="94">
        <v>41396</v>
      </c>
      <c r="H291" s="95">
        <v>12028752</v>
      </c>
      <c r="I291" s="91" t="str">
        <f>IFERROR(VLOOKUP(C291,[1]Nacim!C:G,4,0),"OJO REVISAR")</f>
        <v>Femenino</v>
      </c>
      <c r="J291" s="96">
        <f>IFERROR(VLOOKUP(C291,[1]Nacim!C:G,5,0),"OJO REVISAR")</f>
        <v>31955</v>
      </c>
      <c r="K291" s="97"/>
    </row>
    <row r="292" spans="2:11" x14ac:dyDescent="0.2">
      <c r="B292" s="91">
        <f t="shared" si="4"/>
        <v>289</v>
      </c>
      <c r="C292" s="92">
        <v>1130592766</v>
      </c>
      <c r="D292" s="93" t="s">
        <v>375</v>
      </c>
      <c r="E292" s="93" t="s">
        <v>77</v>
      </c>
      <c r="F292" s="93" t="s">
        <v>71</v>
      </c>
      <c r="G292" s="94">
        <v>45042</v>
      </c>
      <c r="H292" s="95">
        <v>26265248</v>
      </c>
      <c r="I292" s="91" t="str">
        <f>IFERROR(VLOOKUP(C292,[1]Nacim!C:G,4,0),"OJO REVISAR")</f>
        <v>Masculino</v>
      </c>
      <c r="J292" s="96">
        <f>IFERROR(VLOOKUP(C292,[1]Nacim!C:G,5,0),"OJO REVISAR")</f>
        <v>31799</v>
      </c>
      <c r="K292" s="97"/>
    </row>
    <row r="293" spans="2:11" x14ac:dyDescent="0.2">
      <c r="B293" s="91">
        <f t="shared" si="4"/>
        <v>290</v>
      </c>
      <c r="C293" s="92">
        <v>1136884974</v>
      </c>
      <c r="D293" s="93" t="s">
        <v>376</v>
      </c>
      <c r="E293" s="93" t="s">
        <v>54</v>
      </c>
      <c r="F293" s="93" t="s">
        <v>113</v>
      </c>
      <c r="G293" s="94">
        <v>45337</v>
      </c>
      <c r="H293" s="95">
        <v>12028752</v>
      </c>
      <c r="I293" s="91" t="str">
        <f>IFERROR(VLOOKUP(C293,[1]Nacim!C:G,4,0),"OJO REVISAR")</f>
        <v>Femenino</v>
      </c>
      <c r="J293" s="96">
        <f>IFERROR(VLOOKUP(C293,[1]Nacim!C:G,5,0),"OJO REVISAR")</f>
        <v>33983</v>
      </c>
      <c r="K293" s="97"/>
    </row>
    <row r="294" spans="2:11" x14ac:dyDescent="0.2">
      <c r="B294" s="91">
        <f t="shared" si="4"/>
        <v>291</v>
      </c>
      <c r="C294" s="92">
        <v>1136888450</v>
      </c>
      <c r="D294" s="93" t="s">
        <v>377</v>
      </c>
      <c r="E294" s="93" t="s">
        <v>61</v>
      </c>
      <c r="F294" s="93" t="s">
        <v>213</v>
      </c>
      <c r="G294" s="94">
        <v>45931</v>
      </c>
      <c r="H294" s="95">
        <v>9527652</v>
      </c>
      <c r="I294" s="91" t="str">
        <f>IFERROR(VLOOKUP(C294,[1]Nacim!C:G,4,0),"OJO REVISAR")</f>
        <v>Femenino</v>
      </c>
      <c r="J294" s="96">
        <f>IFERROR(VLOOKUP(C294,[1]Nacim!C:G,5,0),"OJO REVISAR")</f>
        <v>35620</v>
      </c>
      <c r="K294" s="97"/>
    </row>
    <row r="295" spans="2:11" x14ac:dyDescent="0.2">
      <c r="B295" s="91">
        <f t="shared" si="4"/>
        <v>292</v>
      </c>
      <c r="C295" s="92">
        <v>1143836513</v>
      </c>
      <c r="D295" s="93" t="s">
        <v>378</v>
      </c>
      <c r="E295" s="93" t="s">
        <v>61</v>
      </c>
      <c r="F295" s="93" t="s">
        <v>153</v>
      </c>
      <c r="G295" s="94">
        <v>43473</v>
      </c>
      <c r="H295" s="95">
        <v>10100490</v>
      </c>
      <c r="I295" s="91" t="str">
        <f>IFERROR(VLOOKUP(C295,[1]Nacim!C:G,4,0),"OJO REVISAR")</f>
        <v>Masculino</v>
      </c>
      <c r="J295" s="96">
        <f>IFERROR(VLOOKUP(C295,[1]Nacim!C:G,5,0),"OJO REVISAR")</f>
        <v>33320</v>
      </c>
      <c r="K295" s="97"/>
    </row>
    <row r="296" spans="2:11" x14ac:dyDescent="0.2">
      <c r="B296" s="91">
        <f t="shared" si="4"/>
        <v>293</v>
      </c>
      <c r="C296" s="92">
        <v>1144045061</v>
      </c>
      <c r="D296" s="93" t="s">
        <v>379</v>
      </c>
      <c r="E296" s="93" t="s">
        <v>380</v>
      </c>
      <c r="F296" s="93" t="s">
        <v>88</v>
      </c>
      <c r="G296" s="94">
        <v>45203</v>
      </c>
      <c r="H296" s="95">
        <v>16450000</v>
      </c>
      <c r="I296" s="91" t="str">
        <f>IFERROR(VLOOKUP(C296,[1]Nacim!C:G,4,0),"OJO REVISAR")</f>
        <v>Femenino</v>
      </c>
      <c r="J296" s="96">
        <f>IFERROR(VLOOKUP(C296,[1]Nacim!C:G,5,0),"OJO REVISAR")</f>
        <v>33414</v>
      </c>
      <c r="K296" s="97"/>
    </row>
    <row r="297" spans="2:11" x14ac:dyDescent="0.2">
      <c r="B297" s="91">
        <f t="shared" si="4"/>
        <v>294</v>
      </c>
      <c r="C297" s="92">
        <v>1192757715</v>
      </c>
      <c r="D297" s="93" t="s">
        <v>381</v>
      </c>
      <c r="E297" s="93" t="s">
        <v>93</v>
      </c>
      <c r="F297" s="93" t="s">
        <v>88</v>
      </c>
      <c r="G297" s="94">
        <v>45910</v>
      </c>
      <c r="H297" s="95">
        <v>7550654</v>
      </c>
      <c r="I297" s="91" t="str">
        <f>IFERROR(VLOOKUP(C297,[1]Nacim!C:G,4,0),"OJO REVISAR")</f>
        <v>Femenino</v>
      </c>
      <c r="J297" s="96">
        <f>IFERROR(VLOOKUP(C297,[1]Nacim!C:G,5,0),"OJO REVISAR")</f>
        <v>36920</v>
      </c>
      <c r="K297" s="97"/>
    </row>
    <row r="298" spans="2:11" x14ac:dyDescent="0.2">
      <c r="B298" s="91">
        <f t="shared" si="4"/>
        <v>295</v>
      </c>
      <c r="C298" s="92">
        <v>1233888057</v>
      </c>
      <c r="D298" s="93" t="s">
        <v>382</v>
      </c>
      <c r="E298" s="93" t="s">
        <v>93</v>
      </c>
      <c r="F298" s="93" t="s">
        <v>99</v>
      </c>
      <c r="G298" s="94">
        <v>45231</v>
      </c>
      <c r="H298" s="95">
        <v>8003154</v>
      </c>
      <c r="I298" s="91" t="str">
        <f>IFERROR(VLOOKUP(C298,[1]Nacim!C:G,4,0),"OJO REVISAR")</f>
        <v>Femenino</v>
      </c>
      <c r="J298" s="96">
        <f>IFERROR(VLOOKUP(C298,[1]Nacim!C:G,5,0),"OJO REVISAR")</f>
        <v>35299</v>
      </c>
      <c r="K298" s="97"/>
    </row>
    <row r="299" spans="2:11" x14ac:dyDescent="0.2">
      <c r="H299" s="126">
        <f>SUM(H4:H298)</f>
        <v>3547826370</v>
      </c>
    </row>
    <row r="300" spans="2:11" x14ac:dyDescent="0.2">
      <c r="H300" s="127"/>
    </row>
    <row r="301" spans="2:11" x14ac:dyDescent="0.2">
      <c r="H301" s="127">
        <f>H299*18</f>
        <v>63860874660</v>
      </c>
    </row>
    <row r="302" spans="2:11" x14ac:dyDescent="0.2">
      <c r="H302" s="185">
        <f>H301+H306</f>
        <v>67990874660</v>
      </c>
    </row>
    <row r="304" spans="2:11" x14ac:dyDescent="0.2">
      <c r="H304" s="183">
        <v>14000000</v>
      </c>
    </row>
    <row r="305" spans="8:8" x14ac:dyDescent="0.2">
      <c r="H305" s="184">
        <v>295</v>
      </c>
    </row>
    <row r="306" spans="8:8" x14ac:dyDescent="0.2">
      <c r="H306" s="183">
        <f>H304*H305</f>
        <v>4130000000</v>
      </c>
    </row>
  </sheetData>
  <conditionalFormatting sqref="I4:J298">
    <cfRule type="cellIs" dxfId="4" priority="1" operator="equal">
      <formula>"OJO REVISAR"</formula>
    </cfRule>
  </conditionalFormatting>
  <printOptions horizontalCentered="1" verticalCentered="1" gridLinesSet="0"/>
  <pageMargins left="0" right="0" top="0.59055118110236227" bottom="0.59055118110236227" header="0" footer="0"/>
  <pageSetup scale="70" fitToWidth="0" fitToHeight="0" orientation="landscape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A54E27-D22D-4427-BB03-59056E65DEA4}">
  <dimension ref="B1:J152"/>
  <sheetViews>
    <sheetView showGridLines="0" workbookViewId="0">
      <pane xSplit="4" ySplit="3" topLeftCell="E136" activePane="bottomRight" state="frozen"/>
      <selection pane="topRight" activeCell="E1" sqref="E1"/>
      <selection pane="bottomLeft" activeCell="A4" sqref="A4"/>
      <selection pane="bottomRight" activeCell="H156" sqref="H156"/>
    </sheetView>
  </sheetViews>
  <sheetFormatPr baseColWidth="10" defaultColWidth="16.85546875" defaultRowHeight="11.25" x14ac:dyDescent="0.25"/>
  <cols>
    <col min="1" max="1" width="16.85546875" style="101"/>
    <col min="2" max="2" width="3.5703125" style="115" bestFit="1" customWidth="1"/>
    <col min="3" max="3" width="9.5703125" style="101" bestFit="1" customWidth="1"/>
    <col min="4" max="4" width="30.5703125" style="101" bestFit="1" customWidth="1"/>
    <col min="5" max="5" width="14.140625" style="101" bestFit="1" customWidth="1"/>
    <col min="6" max="7" width="12.85546875" style="101" bestFit="1" customWidth="1"/>
    <col min="8" max="8" width="14.140625" style="101" bestFit="1" customWidth="1"/>
    <col min="9" max="9" width="8" style="101" bestFit="1" customWidth="1"/>
    <col min="10" max="10" width="9.5703125" style="101" bestFit="1" customWidth="1"/>
    <col min="11" max="16384" width="16.85546875" style="101"/>
  </cols>
  <sheetData>
    <row r="1" spans="2:10" x14ac:dyDescent="0.25">
      <c r="B1" s="99"/>
      <c r="C1" s="100"/>
      <c r="E1" s="100"/>
      <c r="F1" s="100"/>
      <c r="G1" s="100"/>
      <c r="H1" s="100"/>
      <c r="I1" s="100"/>
      <c r="J1" s="100"/>
    </row>
    <row r="2" spans="2:10" s="106" customFormat="1" ht="15.75" x14ac:dyDescent="0.25">
      <c r="B2" s="102" t="s">
        <v>383</v>
      </c>
      <c r="C2" s="103"/>
      <c r="D2" s="103"/>
      <c r="E2" s="104"/>
      <c r="F2" s="105" t="s">
        <v>430</v>
      </c>
      <c r="G2" s="105"/>
      <c r="H2" s="104"/>
      <c r="I2" s="104"/>
      <c r="J2" s="104"/>
    </row>
    <row r="3" spans="2:10" x14ac:dyDescent="0.25">
      <c r="B3" s="107"/>
      <c r="C3" s="108" t="s">
        <v>45</v>
      </c>
      <c r="D3" s="108" t="s">
        <v>384</v>
      </c>
      <c r="E3" s="108" t="s">
        <v>385</v>
      </c>
      <c r="F3" s="108" t="s">
        <v>386</v>
      </c>
      <c r="G3" s="108" t="s">
        <v>387</v>
      </c>
      <c r="H3" s="108" t="s">
        <v>388</v>
      </c>
      <c r="I3" s="108" t="s">
        <v>389</v>
      </c>
      <c r="J3" s="108" t="s">
        <v>52</v>
      </c>
    </row>
    <row r="4" spans="2:10" x14ac:dyDescent="0.25">
      <c r="B4" s="109">
        <f t="shared" ref="B4:B67" si="0">+B3+1</f>
        <v>1</v>
      </c>
      <c r="C4" s="110">
        <v>7312236</v>
      </c>
      <c r="D4" s="111" t="s">
        <v>59</v>
      </c>
      <c r="E4" s="112">
        <v>18965825</v>
      </c>
      <c r="F4" s="112">
        <v>0</v>
      </c>
      <c r="G4" s="112">
        <v>1724167</v>
      </c>
      <c r="H4" s="113">
        <v>17241658</v>
      </c>
      <c r="I4" s="114" t="str">
        <f>VLOOKUP(C4,[2]Nacim!C:G,4,0)</f>
        <v>Masculino</v>
      </c>
      <c r="J4" s="114">
        <f>VLOOKUP(C4,[2]Nacim!C:G,5,0)</f>
        <v>27022</v>
      </c>
    </row>
    <row r="5" spans="2:10" x14ac:dyDescent="0.25">
      <c r="B5" s="109">
        <f t="shared" si="0"/>
        <v>2</v>
      </c>
      <c r="C5" s="110">
        <v>9144671</v>
      </c>
      <c r="D5" s="111" t="s">
        <v>62</v>
      </c>
      <c r="E5" s="112">
        <v>119777776</v>
      </c>
      <c r="F5" s="112">
        <v>0</v>
      </c>
      <c r="G5" s="112">
        <v>4277778</v>
      </c>
      <c r="H5" s="113">
        <v>115499998</v>
      </c>
      <c r="I5" s="114" t="str">
        <f>VLOOKUP(C5,[2]Nacim!C:G,4,0)</f>
        <v>Masculino</v>
      </c>
      <c r="J5" s="114">
        <f>VLOOKUP(C5,[2]Nacim!C:G,5,0)</f>
        <v>25603</v>
      </c>
    </row>
    <row r="6" spans="2:10" x14ac:dyDescent="0.25">
      <c r="B6" s="109">
        <f t="shared" si="0"/>
        <v>3</v>
      </c>
      <c r="C6" s="110">
        <v>10270911</v>
      </c>
      <c r="D6" s="111" t="s">
        <v>65</v>
      </c>
      <c r="E6" s="112">
        <v>73143000</v>
      </c>
      <c r="F6" s="112">
        <v>0</v>
      </c>
      <c r="G6" s="112">
        <v>2709000</v>
      </c>
      <c r="H6" s="113">
        <v>70434000</v>
      </c>
      <c r="I6" s="114" t="str">
        <f>VLOOKUP(C6,[2]Nacim!C:G,4,0)</f>
        <v>Masculino</v>
      </c>
      <c r="J6" s="114">
        <f>VLOOKUP(C6,[2]Nacim!C:G,5,0)</f>
        <v>24049</v>
      </c>
    </row>
    <row r="7" spans="2:10" x14ac:dyDescent="0.25">
      <c r="B7" s="109">
        <f t="shared" si="0"/>
        <v>4</v>
      </c>
      <c r="C7" s="110">
        <v>20385081</v>
      </c>
      <c r="D7" s="111" t="s">
        <v>79</v>
      </c>
      <c r="E7" s="112">
        <v>12638871</v>
      </c>
      <c r="F7" s="112">
        <v>48000000</v>
      </c>
      <c r="G7" s="112">
        <v>12638871</v>
      </c>
      <c r="H7" s="113">
        <v>48000000</v>
      </c>
      <c r="I7" s="114" t="str">
        <f>VLOOKUP(C7,[2]Nacim!C:G,4,0)</f>
        <v>Femenino</v>
      </c>
      <c r="J7" s="114">
        <f>VLOOKUP(C7,[2]Nacim!C:G,5,0)</f>
        <v>31264</v>
      </c>
    </row>
    <row r="8" spans="2:10" x14ac:dyDescent="0.25">
      <c r="B8" s="109">
        <f t="shared" si="0"/>
        <v>5</v>
      </c>
      <c r="C8" s="110">
        <v>26525022</v>
      </c>
      <c r="D8" s="111" t="s">
        <v>84</v>
      </c>
      <c r="E8" s="112">
        <v>456236</v>
      </c>
      <c r="F8" s="112">
        <v>0</v>
      </c>
      <c r="G8" s="112">
        <v>228133</v>
      </c>
      <c r="H8" s="113">
        <v>228103</v>
      </c>
      <c r="I8" s="114" t="str">
        <f>VLOOKUP(C8,[2]Nacim!C:G,4,0)</f>
        <v>Femenino</v>
      </c>
      <c r="J8" s="114">
        <f>VLOOKUP(C8,[2]Nacim!C:G,5,0)</f>
        <v>30560</v>
      </c>
    </row>
    <row r="9" spans="2:10" x14ac:dyDescent="0.25">
      <c r="B9" s="109">
        <f t="shared" si="0"/>
        <v>6</v>
      </c>
      <c r="C9" s="110">
        <v>31322517</v>
      </c>
      <c r="D9" s="111" t="s">
        <v>92</v>
      </c>
      <c r="E9" s="112">
        <v>16916662</v>
      </c>
      <c r="F9" s="112">
        <v>0</v>
      </c>
      <c r="G9" s="112">
        <v>583334</v>
      </c>
      <c r="H9" s="113">
        <v>16333328</v>
      </c>
      <c r="I9" s="114" t="str">
        <f>VLOOKUP(C9,[2]Nacim!C:G,4,0)</f>
        <v>Femenino</v>
      </c>
      <c r="J9" s="114">
        <f>VLOOKUP(C9,[2]Nacim!C:G,5,0)</f>
        <v>30556</v>
      </c>
    </row>
    <row r="10" spans="2:10" x14ac:dyDescent="0.25">
      <c r="B10" s="109">
        <f t="shared" si="0"/>
        <v>7</v>
      </c>
      <c r="C10" s="110">
        <v>32001836</v>
      </c>
      <c r="D10" s="111" t="s">
        <v>390</v>
      </c>
      <c r="E10" s="112">
        <v>548550</v>
      </c>
      <c r="F10" s="112">
        <v>0</v>
      </c>
      <c r="G10" s="112">
        <v>137142</v>
      </c>
      <c r="H10" s="113">
        <v>411408</v>
      </c>
      <c r="I10" s="114" t="str">
        <f>VLOOKUP(C10,[2]Nacim!C:G,4,0)</f>
        <v>Femenino</v>
      </c>
      <c r="J10" s="114">
        <f>VLOOKUP(C10,[2]Nacim!C:G,5,0)</f>
        <v>23341</v>
      </c>
    </row>
    <row r="11" spans="2:10" x14ac:dyDescent="0.25">
      <c r="B11" s="109">
        <f t="shared" si="0"/>
        <v>8</v>
      </c>
      <c r="C11" s="110">
        <v>35413611</v>
      </c>
      <c r="D11" s="111" t="s">
        <v>98</v>
      </c>
      <c r="E11" s="112">
        <v>18375000</v>
      </c>
      <c r="F11" s="112">
        <v>0</v>
      </c>
      <c r="G11" s="112">
        <v>875000</v>
      </c>
      <c r="H11" s="113">
        <v>17500000</v>
      </c>
      <c r="I11" s="114" t="str">
        <f>VLOOKUP(C11,[2]Nacim!C:G,4,0)</f>
        <v>Femenino</v>
      </c>
      <c r="J11" s="114">
        <f>VLOOKUP(C11,[2]Nacim!C:G,5,0)</f>
        <v>25534</v>
      </c>
    </row>
    <row r="12" spans="2:10" x14ac:dyDescent="0.25">
      <c r="B12" s="109">
        <f t="shared" si="0"/>
        <v>9</v>
      </c>
      <c r="C12" s="110">
        <v>37083811</v>
      </c>
      <c r="D12" s="111" t="s">
        <v>101</v>
      </c>
      <c r="E12" s="112">
        <v>17510622</v>
      </c>
      <c r="F12" s="112">
        <v>0</v>
      </c>
      <c r="G12" s="112">
        <v>875532</v>
      </c>
      <c r="H12" s="113">
        <v>16635090</v>
      </c>
      <c r="I12" s="114" t="str">
        <f>VLOOKUP(C12,[2]Nacim!C:G,4,0)</f>
        <v>Femenino</v>
      </c>
      <c r="J12" s="114">
        <f>VLOOKUP(C12,[2]Nacim!C:G,5,0)</f>
        <v>30242</v>
      </c>
    </row>
    <row r="13" spans="2:10" x14ac:dyDescent="0.25">
      <c r="B13" s="109">
        <f t="shared" si="0"/>
        <v>10</v>
      </c>
      <c r="C13" s="110">
        <v>38363430</v>
      </c>
      <c r="D13" s="111" t="s">
        <v>105</v>
      </c>
      <c r="E13" s="112">
        <v>11027694</v>
      </c>
      <c r="F13" s="112">
        <v>0</v>
      </c>
      <c r="G13" s="112">
        <v>735180</v>
      </c>
      <c r="H13" s="113">
        <v>10292514</v>
      </c>
      <c r="I13" s="114" t="str">
        <f>VLOOKUP(C13,[2]Nacim!C:G,4,0)</f>
        <v>Femenino</v>
      </c>
      <c r="J13" s="114">
        <f>VLOOKUP(C13,[2]Nacim!C:G,5,0)</f>
        <v>30827</v>
      </c>
    </row>
    <row r="14" spans="2:10" x14ac:dyDescent="0.25">
      <c r="B14" s="109">
        <f t="shared" si="0"/>
        <v>11</v>
      </c>
      <c r="C14" s="110">
        <v>40420855</v>
      </c>
      <c r="D14" s="111" t="s">
        <v>111</v>
      </c>
      <c r="E14" s="112">
        <v>61688888</v>
      </c>
      <c r="F14" s="112">
        <v>0</v>
      </c>
      <c r="G14" s="112">
        <v>1927778</v>
      </c>
      <c r="H14" s="113">
        <v>59761110</v>
      </c>
      <c r="I14" s="114" t="str">
        <f>VLOOKUP(C14,[2]Nacim!C:G,4,0)</f>
        <v>Femenino</v>
      </c>
      <c r="J14" s="114">
        <f>VLOOKUP(C14,[2]Nacim!C:G,5,0)</f>
        <v>27394</v>
      </c>
    </row>
    <row r="15" spans="2:10" x14ac:dyDescent="0.25">
      <c r="B15" s="109">
        <f t="shared" si="0"/>
        <v>12</v>
      </c>
      <c r="C15" s="110">
        <v>43552738</v>
      </c>
      <c r="D15" s="111" t="s">
        <v>114</v>
      </c>
      <c r="E15" s="112">
        <v>55890832</v>
      </c>
      <c r="F15" s="112">
        <v>0</v>
      </c>
      <c r="G15" s="112">
        <v>0</v>
      </c>
      <c r="H15" s="113">
        <v>55890832</v>
      </c>
      <c r="I15" s="114" t="str">
        <f>VLOOKUP(C15,[2]Nacim!C:G,4,0)</f>
        <v>Femenino</v>
      </c>
      <c r="J15" s="114">
        <f>VLOOKUP(C15,[2]Nacim!C:G,5,0)</f>
        <v>25976</v>
      </c>
    </row>
    <row r="16" spans="2:10" x14ac:dyDescent="0.25">
      <c r="B16" s="109">
        <f t="shared" si="0"/>
        <v>13</v>
      </c>
      <c r="C16" s="110">
        <v>43978796</v>
      </c>
      <c r="D16" s="111" t="s">
        <v>116</v>
      </c>
      <c r="E16" s="112">
        <v>20568849</v>
      </c>
      <c r="F16" s="112">
        <v>0</v>
      </c>
      <c r="G16" s="112">
        <v>623299</v>
      </c>
      <c r="H16" s="113">
        <v>19945550</v>
      </c>
      <c r="I16" s="114" t="str">
        <f>VLOOKUP(C16,[2]Nacim!C:G,4,0)</f>
        <v>Femenino</v>
      </c>
      <c r="J16" s="114">
        <f>VLOOKUP(C16,[2]Nacim!C:G,5,0)</f>
        <v>30636</v>
      </c>
    </row>
    <row r="17" spans="2:10" x14ac:dyDescent="0.25">
      <c r="B17" s="109">
        <f t="shared" si="0"/>
        <v>14</v>
      </c>
      <c r="C17" s="110">
        <v>50960034</v>
      </c>
      <c r="D17" s="111" t="s">
        <v>122</v>
      </c>
      <c r="E17" s="112">
        <v>8137700</v>
      </c>
      <c r="F17" s="112">
        <v>0</v>
      </c>
      <c r="G17" s="112">
        <v>325508</v>
      </c>
      <c r="H17" s="113">
        <v>7812192</v>
      </c>
      <c r="I17" s="114" t="str">
        <f>VLOOKUP(C17,[2]Nacim!C:G,4,0)</f>
        <v>Femenino</v>
      </c>
      <c r="J17" s="114">
        <f>VLOOKUP(C17,[2]Nacim!C:G,5,0)</f>
        <v>27336.639016203702</v>
      </c>
    </row>
    <row r="18" spans="2:10" x14ac:dyDescent="0.25">
      <c r="B18" s="109">
        <f t="shared" si="0"/>
        <v>15</v>
      </c>
      <c r="C18" s="110">
        <v>51915098</v>
      </c>
      <c r="D18" s="111" t="s">
        <v>123</v>
      </c>
      <c r="E18" s="112">
        <v>2688416</v>
      </c>
      <c r="F18" s="112">
        <v>0</v>
      </c>
      <c r="G18" s="112">
        <v>1344208</v>
      </c>
      <c r="H18" s="113">
        <v>1344208</v>
      </c>
      <c r="I18" s="114" t="str">
        <f>VLOOKUP(C18,[2]Nacim!C:G,4,0)</f>
        <v>Femenino</v>
      </c>
      <c r="J18" s="114">
        <f>VLOOKUP(C18,[2]Nacim!C:G,5,0)</f>
        <v>24852</v>
      </c>
    </row>
    <row r="19" spans="2:10" x14ac:dyDescent="0.25">
      <c r="B19" s="109">
        <f t="shared" si="0"/>
        <v>16</v>
      </c>
      <c r="C19" s="110">
        <v>52004989</v>
      </c>
      <c r="D19" s="111" t="s">
        <v>392</v>
      </c>
      <c r="E19" s="112">
        <v>21000000</v>
      </c>
      <c r="F19" s="112">
        <v>0</v>
      </c>
      <c r="G19" s="112">
        <v>1500000</v>
      </c>
      <c r="H19" s="113">
        <v>19500000</v>
      </c>
      <c r="I19" s="114" t="str">
        <f>VLOOKUP(C19,[2]Nacim!C:G,4,0)</f>
        <v>Femenino</v>
      </c>
      <c r="J19" s="114">
        <f>VLOOKUP(C19,[2]Nacim!C:G,5,0)</f>
        <v>25522</v>
      </c>
    </row>
    <row r="20" spans="2:10" x14ac:dyDescent="0.25">
      <c r="B20" s="109">
        <f t="shared" si="0"/>
        <v>17</v>
      </c>
      <c r="C20" s="110">
        <v>52155466</v>
      </c>
      <c r="D20" s="111" t="s">
        <v>131</v>
      </c>
      <c r="E20" s="112">
        <v>22916663</v>
      </c>
      <c r="F20" s="112">
        <v>0</v>
      </c>
      <c r="G20" s="112">
        <v>916667</v>
      </c>
      <c r="H20" s="113">
        <v>21999996</v>
      </c>
      <c r="I20" s="114" t="str">
        <f>VLOOKUP(C20,[2]Nacim!C:G,4,0)</f>
        <v>Femenino</v>
      </c>
      <c r="J20" s="114">
        <f>VLOOKUP(C20,[2]Nacim!C:G,5,0)</f>
        <v>27382</v>
      </c>
    </row>
    <row r="21" spans="2:10" x14ac:dyDescent="0.25">
      <c r="B21" s="109">
        <f t="shared" si="0"/>
        <v>18</v>
      </c>
      <c r="C21" s="110">
        <v>52203387</v>
      </c>
      <c r="D21" s="111" t="s">
        <v>133</v>
      </c>
      <c r="E21" s="112">
        <v>7879770</v>
      </c>
      <c r="F21" s="112">
        <v>0</v>
      </c>
      <c r="G21" s="112">
        <v>1313297</v>
      </c>
      <c r="H21" s="113">
        <v>6566473</v>
      </c>
      <c r="I21" s="114" t="str">
        <f>VLOOKUP(C21,[2]Nacim!C:G,4,0)</f>
        <v>Femenino</v>
      </c>
      <c r="J21" s="114">
        <f>VLOOKUP(C21,[2]Nacim!C:G,5,0)</f>
        <v>27014</v>
      </c>
    </row>
    <row r="22" spans="2:10" x14ac:dyDescent="0.25">
      <c r="B22" s="109">
        <f t="shared" si="0"/>
        <v>19</v>
      </c>
      <c r="C22" s="110">
        <v>52204873</v>
      </c>
      <c r="D22" s="111" t="s">
        <v>135</v>
      </c>
      <c r="E22" s="112">
        <v>10666664</v>
      </c>
      <c r="F22" s="112">
        <v>0</v>
      </c>
      <c r="G22" s="112">
        <v>333334</v>
      </c>
      <c r="H22" s="113">
        <v>10333330</v>
      </c>
      <c r="I22" s="114" t="str">
        <f>VLOOKUP(C22,[2]Nacim!C:G,4,0)</f>
        <v>Femenino</v>
      </c>
      <c r="J22" s="114">
        <f>VLOOKUP(C22,[2]Nacim!C:G,5,0)</f>
        <v>27194</v>
      </c>
    </row>
    <row r="23" spans="2:10" x14ac:dyDescent="0.25">
      <c r="B23" s="109">
        <f t="shared" si="0"/>
        <v>20</v>
      </c>
      <c r="C23" s="110">
        <v>52256381</v>
      </c>
      <c r="D23" s="111" t="s">
        <v>136</v>
      </c>
      <c r="E23" s="112">
        <v>65586000</v>
      </c>
      <c r="F23" s="112">
        <v>0</v>
      </c>
      <c r="G23" s="112">
        <v>1929000</v>
      </c>
      <c r="H23" s="113">
        <v>63657000</v>
      </c>
      <c r="I23" s="114" t="str">
        <f>VLOOKUP(C23,[2]Nacim!C:G,4,0)</f>
        <v>Femenino</v>
      </c>
      <c r="J23" s="114">
        <f>VLOOKUP(C23,[2]Nacim!C:G,5,0)</f>
        <v>27206</v>
      </c>
    </row>
    <row r="24" spans="2:10" x14ac:dyDescent="0.25">
      <c r="B24" s="109">
        <f t="shared" si="0"/>
        <v>21</v>
      </c>
      <c r="C24" s="110">
        <v>52264267</v>
      </c>
      <c r="D24" s="111" t="s">
        <v>137</v>
      </c>
      <c r="E24" s="112">
        <v>43499998</v>
      </c>
      <c r="F24" s="112">
        <v>0</v>
      </c>
      <c r="G24" s="112">
        <v>0</v>
      </c>
      <c r="H24" s="113">
        <v>43499998</v>
      </c>
      <c r="I24" s="114" t="str">
        <f>VLOOKUP(C24,[2]Nacim!C:G,4,0)</f>
        <v>Femenino</v>
      </c>
      <c r="J24" s="114">
        <f>VLOOKUP(C24,[2]Nacim!C:G,5,0)</f>
        <v>27759</v>
      </c>
    </row>
    <row r="25" spans="2:10" x14ac:dyDescent="0.25">
      <c r="B25" s="109">
        <f t="shared" si="0"/>
        <v>22</v>
      </c>
      <c r="C25" s="110">
        <v>52265985</v>
      </c>
      <c r="D25" s="111" t="s">
        <v>138</v>
      </c>
      <c r="E25" s="112">
        <v>9666658</v>
      </c>
      <c r="F25" s="112">
        <v>0</v>
      </c>
      <c r="G25" s="112">
        <v>0</v>
      </c>
      <c r="H25" s="113">
        <v>9666658</v>
      </c>
      <c r="I25" s="114" t="str">
        <f>VLOOKUP(C25,[2]Nacim!C:G,4,0)</f>
        <v>Femenino</v>
      </c>
      <c r="J25" s="114">
        <f>VLOOKUP(C25,[2]Nacim!C:G,5,0)</f>
        <v>28088</v>
      </c>
    </row>
    <row r="26" spans="2:10" x14ac:dyDescent="0.25">
      <c r="B26" s="109">
        <f t="shared" si="0"/>
        <v>23</v>
      </c>
      <c r="C26" s="110">
        <v>52313190</v>
      </c>
      <c r="D26" s="111" t="s">
        <v>141</v>
      </c>
      <c r="E26" s="112">
        <v>2578212</v>
      </c>
      <c r="F26" s="112">
        <v>0</v>
      </c>
      <c r="G26" s="112">
        <v>515646</v>
      </c>
      <c r="H26" s="113">
        <v>2062566</v>
      </c>
      <c r="I26" s="114" t="str">
        <f>VLOOKUP(C26,[2]Nacim!C:G,4,0)</f>
        <v>Femenino</v>
      </c>
      <c r="J26" s="114">
        <f>VLOOKUP(C26,[2]Nacim!C:G,5,0)</f>
        <v>27933</v>
      </c>
    </row>
    <row r="27" spans="2:10" x14ac:dyDescent="0.25">
      <c r="B27" s="109">
        <f t="shared" si="0"/>
        <v>24</v>
      </c>
      <c r="C27" s="110">
        <v>52316374</v>
      </c>
      <c r="D27" s="111" t="s">
        <v>142</v>
      </c>
      <c r="E27" s="112">
        <v>14000000</v>
      </c>
      <c r="F27" s="112">
        <v>30000000</v>
      </c>
      <c r="G27" s="112">
        <v>14000000</v>
      </c>
      <c r="H27" s="113">
        <v>30000000</v>
      </c>
      <c r="I27" s="114" t="str">
        <f>VLOOKUP(C27,[2]Nacim!C:G,4,0)</f>
        <v>Femenino</v>
      </c>
      <c r="J27" s="114">
        <f>VLOOKUP(C27,[2]Nacim!C:G,5,0)</f>
        <v>28189</v>
      </c>
    </row>
    <row r="28" spans="2:10" x14ac:dyDescent="0.25">
      <c r="B28" s="109">
        <f t="shared" si="0"/>
        <v>25</v>
      </c>
      <c r="C28" s="110">
        <v>52331622</v>
      </c>
      <c r="D28" s="111" t="s">
        <v>143</v>
      </c>
      <c r="E28" s="112">
        <v>7027775</v>
      </c>
      <c r="F28" s="112">
        <v>0</v>
      </c>
      <c r="G28" s="112">
        <v>638889</v>
      </c>
      <c r="H28" s="113">
        <v>6388886</v>
      </c>
      <c r="I28" s="114" t="str">
        <f>VLOOKUP(C28,[2]Nacim!C:G,4,0)</f>
        <v>Femenino</v>
      </c>
      <c r="J28" s="114">
        <f>VLOOKUP(C28,[2]Nacim!C:G,5,0)</f>
        <v>27611</v>
      </c>
    </row>
    <row r="29" spans="2:10" x14ac:dyDescent="0.25">
      <c r="B29" s="109">
        <f t="shared" si="0"/>
        <v>26</v>
      </c>
      <c r="C29" s="110">
        <v>52392639</v>
      </c>
      <c r="D29" s="111" t="s">
        <v>144</v>
      </c>
      <c r="E29" s="112">
        <v>30888000</v>
      </c>
      <c r="F29" s="112">
        <v>0</v>
      </c>
      <c r="G29" s="112">
        <v>936000</v>
      </c>
      <c r="H29" s="113">
        <v>29952000</v>
      </c>
      <c r="I29" s="114" t="str">
        <f>VLOOKUP(C29,[2]Nacim!C:G,4,0)</f>
        <v>Femenino</v>
      </c>
      <c r="J29" s="114">
        <f>VLOOKUP(C29,[2]Nacim!C:G,5,0)</f>
        <v>28706</v>
      </c>
    </row>
    <row r="30" spans="2:10" x14ac:dyDescent="0.25">
      <c r="B30" s="109">
        <f t="shared" si="0"/>
        <v>27</v>
      </c>
      <c r="C30" s="110">
        <v>52453440</v>
      </c>
      <c r="D30" s="111" t="s">
        <v>148</v>
      </c>
      <c r="E30" s="112">
        <v>16735987</v>
      </c>
      <c r="F30" s="112">
        <v>0</v>
      </c>
      <c r="G30" s="112">
        <v>929815</v>
      </c>
      <c r="H30" s="113">
        <v>15806172</v>
      </c>
      <c r="I30" s="114" t="str">
        <f>VLOOKUP(C30,[2]Nacim!C:G,4,0)</f>
        <v>Femenino</v>
      </c>
      <c r="J30" s="114">
        <f>VLOOKUP(C30,[2]Nacim!C:G,5,0)</f>
        <v>28785</v>
      </c>
    </row>
    <row r="31" spans="2:10" x14ac:dyDescent="0.25">
      <c r="B31" s="109">
        <f t="shared" si="0"/>
        <v>28</v>
      </c>
      <c r="C31" s="110">
        <v>52454654</v>
      </c>
      <c r="D31" s="111" t="s">
        <v>149</v>
      </c>
      <c r="E31" s="112">
        <v>25599998</v>
      </c>
      <c r="F31" s="112">
        <v>0</v>
      </c>
      <c r="G31" s="112">
        <v>0</v>
      </c>
      <c r="H31" s="113">
        <v>25599998</v>
      </c>
      <c r="I31" s="114" t="str">
        <f>VLOOKUP(C31,[2]Nacim!C:G,4,0)</f>
        <v>Femenino</v>
      </c>
      <c r="J31" s="114">
        <f>VLOOKUP(C31,[2]Nacim!C:G,5,0)</f>
        <v>28703</v>
      </c>
    </row>
    <row r="32" spans="2:10" x14ac:dyDescent="0.25">
      <c r="B32" s="109">
        <f t="shared" si="0"/>
        <v>29</v>
      </c>
      <c r="C32" s="110">
        <v>52557326</v>
      </c>
      <c r="D32" s="111" t="s">
        <v>151</v>
      </c>
      <c r="E32" s="112">
        <v>14000000</v>
      </c>
      <c r="F32" s="112">
        <v>0</v>
      </c>
      <c r="G32" s="112">
        <v>875000</v>
      </c>
      <c r="H32" s="113">
        <v>13125000</v>
      </c>
      <c r="I32" s="114" t="str">
        <f>VLOOKUP(C32,[2]Nacim!C:G,4,0)</f>
        <v>Femenino</v>
      </c>
      <c r="J32" s="114">
        <f>VLOOKUP(C32,[2]Nacim!C:G,5,0)</f>
        <v>26245</v>
      </c>
    </row>
    <row r="33" spans="2:10" x14ac:dyDescent="0.25">
      <c r="B33" s="109">
        <f t="shared" si="0"/>
        <v>30</v>
      </c>
      <c r="C33" s="110">
        <v>52558023</v>
      </c>
      <c r="D33" s="111" t="s">
        <v>152</v>
      </c>
      <c r="E33" s="112">
        <v>11916658</v>
      </c>
      <c r="F33" s="112">
        <v>0</v>
      </c>
      <c r="G33" s="112">
        <v>1083334</v>
      </c>
      <c r="H33" s="113">
        <v>10833324</v>
      </c>
      <c r="I33" s="114" t="str">
        <f>VLOOKUP(C33,[2]Nacim!C:G,4,0)</f>
        <v>Femenino</v>
      </c>
      <c r="J33" s="114">
        <f>VLOOKUP(C33,[2]Nacim!C:G,5,0)</f>
        <v>26549.466724537036</v>
      </c>
    </row>
    <row r="34" spans="2:10" x14ac:dyDescent="0.25">
      <c r="B34" s="109">
        <f t="shared" si="0"/>
        <v>31</v>
      </c>
      <c r="C34" s="110">
        <v>52703122</v>
      </c>
      <c r="D34" s="111" t="s">
        <v>154</v>
      </c>
      <c r="E34" s="112">
        <v>29750000</v>
      </c>
      <c r="F34" s="112">
        <v>0</v>
      </c>
      <c r="G34" s="112">
        <v>10500000</v>
      </c>
      <c r="H34" s="113">
        <v>19250000</v>
      </c>
      <c r="I34" s="114" t="str">
        <f>VLOOKUP(C34,[2]Nacim!C:G,4,0)</f>
        <v>Femenino</v>
      </c>
      <c r="J34" s="114">
        <f>VLOOKUP(C34,[2]Nacim!C:G,5,0)</f>
        <v>29013</v>
      </c>
    </row>
    <row r="35" spans="2:10" x14ac:dyDescent="0.25">
      <c r="B35" s="109">
        <f t="shared" si="0"/>
        <v>32</v>
      </c>
      <c r="C35" s="110">
        <v>52709430</v>
      </c>
      <c r="D35" s="111" t="s">
        <v>155</v>
      </c>
      <c r="E35" s="112">
        <v>60908580</v>
      </c>
      <c r="F35" s="112">
        <v>0</v>
      </c>
      <c r="G35" s="112">
        <v>2030286</v>
      </c>
      <c r="H35" s="113">
        <v>58878294</v>
      </c>
      <c r="I35" s="114" t="str">
        <f>VLOOKUP(C35,[2]Nacim!C:G,4,0)</f>
        <v>Femenino</v>
      </c>
      <c r="J35" s="114">
        <f>VLOOKUP(C35,[2]Nacim!C:G,5,0)</f>
        <v>29273</v>
      </c>
    </row>
    <row r="36" spans="2:10" x14ac:dyDescent="0.25">
      <c r="B36" s="109">
        <f t="shared" si="0"/>
        <v>33</v>
      </c>
      <c r="C36" s="110">
        <v>52718382</v>
      </c>
      <c r="D36" s="111" t="s">
        <v>157</v>
      </c>
      <c r="E36" s="112">
        <v>40327776</v>
      </c>
      <c r="F36" s="112">
        <v>0</v>
      </c>
      <c r="G36" s="112">
        <v>0</v>
      </c>
      <c r="H36" s="113">
        <v>40327776</v>
      </c>
      <c r="I36" s="114" t="str">
        <f>VLOOKUP(C36,[2]Nacim!C:G,4,0)</f>
        <v>Femenino</v>
      </c>
      <c r="J36" s="114">
        <f>VLOOKUP(C36,[2]Nacim!C:G,5,0)</f>
        <v>29914</v>
      </c>
    </row>
    <row r="37" spans="2:10" x14ac:dyDescent="0.25">
      <c r="B37" s="109">
        <f t="shared" si="0"/>
        <v>34</v>
      </c>
      <c r="C37" s="110">
        <v>52805014</v>
      </c>
      <c r="D37" s="111" t="s">
        <v>158</v>
      </c>
      <c r="E37" s="112">
        <v>26034802</v>
      </c>
      <c r="F37" s="112">
        <v>0</v>
      </c>
      <c r="G37" s="112">
        <v>929815</v>
      </c>
      <c r="H37" s="113">
        <v>25104987</v>
      </c>
      <c r="I37" s="114" t="str">
        <f>VLOOKUP(C37,[2]Nacim!C:G,4,0)</f>
        <v>Femenino</v>
      </c>
      <c r="J37" s="114">
        <f>VLOOKUP(C37,[2]Nacim!C:G,5,0)</f>
        <v>29877</v>
      </c>
    </row>
    <row r="38" spans="2:10" x14ac:dyDescent="0.25">
      <c r="B38" s="109">
        <f t="shared" si="0"/>
        <v>35</v>
      </c>
      <c r="C38" s="110">
        <v>52811349</v>
      </c>
      <c r="D38" s="111" t="s">
        <v>159</v>
      </c>
      <c r="E38" s="112">
        <v>26583331</v>
      </c>
      <c r="F38" s="112">
        <v>0</v>
      </c>
      <c r="G38" s="112">
        <v>916667</v>
      </c>
      <c r="H38" s="113">
        <v>25666664</v>
      </c>
      <c r="I38" s="114" t="str">
        <f>VLOOKUP(C38,[2]Nacim!C:G,4,0)</f>
        <v>Femenino</v>
      </c>
      <c r="J38" s="114">
        <f>VLOOKUP(C38,[2]Nacim!C:G,5,0)</f>
        <v>29850</v>
      </c>
    </row>
    <row r="39" spans="2:10" x14ac:dyDescent="0.25">
      <c r="B39" s="109">
        <f t="shared" si="0"/>
        <v>36</v>
      </c>
      <c r="C39" s="110">
        <v>52856456</v>
      </c>
      <c r="D39" s="111" t="s">
        <v>160</v>
      </c>
      <c r="E39" s="112">
        <v>17266664</v>
      </c>
      <c r="F39" s="112">
        <v>0</v>
      </c>
      <c r="G39" s="112">
        <v>616667</v>
      </c>
      <c r="H39" s="113">
        <v>16649997</v>
      </c>
      <c r="I39" s="114" t="str">
        <f>VLOOKUP(C39,[2]Nacim!C:G,4,0)</f>
        <v>Femenino</v>
      </c>
      <c r="J39" s="114">
        <f>VLOOKUP(C39,[2]Nacim!C:G,5,0)</f>
        <v>29379</v>
      </c>
    </row>
    <row r="40" spans="2:10" x14ac:dyDescent="0.25">
      <c r="B40" s="109">
        <f t="shared" si="0"/>
        <v>37</v>
      </c>
      <c r="C40" s="110">
        <v>52981385</v>
      </c>
      <c r="D40" s="111" t="s">
        <v>163</v>
      </c>
      <c r="E40" s="112">
        <v>17266664</v>
      </c>
      <c r="F40" s="112">
        <v>0</v>
      </c>
      <c r="G40" s="112">
        <v>616667</v>
      </c>
      <c r="H40" s="113">
        <v>16649997</v>
      </c>
      <c r="I40" s="114" t="str">
        <f>VLOOKUP(C40,[2]Nacim!C:G,4,0)</f>
        <v>Femenino</v>
      </c>
      <c r="J40" s="114">
        <f>VLOOKUP(C40,[2]Nacim!C:G,5,0)</f>
        <v>30422</v>
      </c>
    </row>
    <row r="41" spans="2:10" x14ac:dyDescent="0.25">
      <c r="B41" s="109">
        <f t="shared" si="0"/>
        <v>38</v>
      </c>
      <c r="C41" s="110">
        <v>52993935</v>
      </c>
      <c r="D41" s="111" t="s">
        <v>164</v>
      </c>
      <c r="E41" s="112">
        <v>34926523</v>
      </c>
      <c r="F41" s="112">
        <v>0</v>
      </c>
      <c r="G41" s="112">
        <v>1518545</v>
      </c>
      <c r="H41" s="113">
        <v>33407978</v>
      </c>
      <c r="I41" s="114" t="str">
        <f>VLOOKUP(C41,[2]Nacim!C:G,4,0)</f>
        <v>Femenino</v>
      </c>
      <c r="J41" s="114">
        <f>VLOOKUP(C41,[2]Nacim!C:G,5,0)</f>
        <v>30525</v>
      </c>
    </row>
    <row r="42" spans="2:10" x14ac:dyDescent="0.25">
      <c r="B42" s="109">
        <f t="shared" si="0"/>
        <v>39</v>
      </c>
      <c r="C42" s="110">
        <v>53118447</v>
      </c>
      <c r="D42" s="111" t="s">
        <v>166</v>
      </c>
      <c r="E42" s="112">
        <v>26724000</v>
      </c>
      <c r="F42" s="112">
        <v>0</v>
      </c>
      <c r="G42" s="112">
        <v>786000</v>
      </c>
      <c r="H42" s="113">
        <v>25938000</v>
      </c>
      <c r="I42" s="114" t="str">
        <f>VLOOKUP(C42,[2]Nacim!C:G,4,0)</f>
        <v>Femenino</v>
      </c>
      <c r="J42" s="114">
        <f>VLOOKUP(C42,[2]Nacim!C:G,5,0)</f>
        <v>31311</v>
      </c>
    </row>
    <row r="43" spans="2:10" x14ac:dyDescent="0.25">
      <c r="B43" s="109">
        <f t="shared" si="0"/>
        <v>40</v>
      </c>
      <c r="C43" s="110">
        <v>53132089</v>
      </c>
      <c r="D43" s="111" t="s">
        <v>167</v>
      </c>
      <c r="E43" s="112">
        <v>8153320</v>
      </c>
      <c r="F43" s="112">
        <v>0</v>
      </c>
      <c r="G43" s="112">
        <v>679445</v>
      </c>
      <c r="H43" s="113">
        <v>7473875</v>
      </c>
      <c r="I43" s="114" t="str">
        <f>VLOOKUP(C43,[2]Nacim!C:G,4,0)</f>
        <v>Femenino</v>
      </c>
      <c r="J43" s="114">
        <f>VLOOKUP(C43,[2]Nacim!C:G,5,0)</f>
        <v>30982</v>
      </c>
    </row>
    <row r="44" spans="2:10" x14ac:dyDescent="0.25">
      <c r="B44" s="109">
        <f t="shared" si="0"/>
        <v>41</v>
      </c>
      <c r="C44" s="110">
        <v>55171765</v>
      </c>
      <c r="D44" s="111" t="s">
        <v>170</v>
      </c>
      <c r="E44" s="112">
        <v>46722216</v>
      </c>
      <c r="F44" s="112">
        <v>0</v>
      </c>
      <c r="G44" s="112">
        <v>0</v>
      </c>
      <c r="H44" s="113">
        <v>46722216</v>
      </c>
      <c r="I44" s="114" t="str">
        <f>VLOOKUP(C44,[2]Nacim!C:G,4,0)</f>
        <v>Femenino</v>
      </c>
      <c r="J44" s="114">
        <f>VLOOKUP(C44,[2]Nacim!C:G,5,0)</f>
        <v>27379</v>
      </c>
    </row>
    <row r="45" spans="2:10" x14ac:dyDescent="0.25">
      <c r="B45" s="109">
        <f t="shared" si="0"/>
        <v>42</v>
      </c>
      <c r="C45" s="110">
        <v>63356900</v>
      </c>
      <c r="D45" s="111" t="s">
        <v>171</v>
      </c>
      <c r="E45" s="112">
        <v>225000</v>
      </c>
      <c r="F45" s="112">
        <v>0</v>
      </c>
      <c r="G45" s="112">
        <v>225000</v>
      </c>
      <c r="H45" s="113">
        <v>0</v>
      </c>
      <c r="I45" s="114" t="str">
        <f>VLOOKUP(C45,[2]Nacim!C:G,4,0)</f>
        <v>Femenino</v>
      </c>
      <c r="J45" s="114">
        <f>VLOOKUP(C45,[2]Nacim!C:G,5,0)</f>
        <v>25182</v>
      </c>
    </row>
    <row r="46" spans="2:10" x14ac:dyDescent="0.25">
      <c r="B46" s="109">
        <f t="shared" si="0"/>
        <v>43</v>
      </c>
      <c r="C46" s="110">
        <v>65736940</v>
      </c>
      <c r="D46" s="111" t="s">
        <v>172</v>
      </c>
      <c r="E46" s="112">
        <v>1771000</v>
      </c>
      <c r="F46" s="112">
        <v>6384000</v>
      </c>
      <c r="G46" s="112">
        <v>1771000</v>
      </c>
      <c r="H46" s="113">
        <v>6384000</v>
      </c>
      <c r="I46" s="114" t="str">
        <f>VLOOKUP(C46,[2]Nacim!C:G,4,0)</f>
        <v>Femenino</v>
      </c>
      <c r="J46" s="114">
        <f>VLOOKUP(C46,[2]Nacim!C:G,5,0)</f>
        <v>24589</v>
      </c>
    </row>
    <row r="47" spans="2:10" x14ac:dyDescent="0.25">
      <c r="B47" s="109">
        <f t="shared" si="0"/>
        <v>44</v>
      </c>
      <c r="C47" s="110">
        <v>66781131</v>
      </c>
      <c r="D47" s="111" t="s">
        <v>175</v>
      </c>
      <c r="E47" s="112">
        <v>0</v>
      </c>
      <c r="F47" s="112">
        <v>30000000</v>
      </c>
      <c r="G47" s="112">
        <v>0</v>
      </c>
      <c r="H47" s="113">
        <v>30000000</v>
      </c>
      <c r="I47" s="114" t="str">
        <f>VLOOKUP(C47,[2]Nacim!C:G,4,0)</f>
        <v>Femenino</v>
      </c>
      <c r="J47" s="114">
        <f>VLOOKUP(C47,[2]Nacim!C:G,5,0)</f>
        <v>27864</v>
      </c>
    </row>
    <row r="48" spans="2:10" x14ac:dyDescent="0.25">
      <c r="B48" s="109">
        <f t="shared" si="0"/>
        <v>45</v>
      </c>
      <c r="C48" s="110">
        <v>66995135</v>
      </c>
      <c r="D48" s="111" t="s">
        <v>176</v>
      </c>
      <c r="E48" s="112">
        <v>26034802</v>
      </c>
      <c r="F48" s="112">
        <v>0</v>
      </c>
      <c r="G48" s="112">
        <v>929815</v>
      </c>
      <c r="H48" s="113">
        <v>25104987</v>
      </c>
      <c r="I48" s="114" t="str">
        <f>VLOOKUP(C48,[2]Nacim!C:G,4,0)</f>
        <v>Femenino</v>
      </c>
      <c r="J48" s="114">
        <f>VLOOKUP(C48,[2]Nacim!C:G,5,0)</f>
        <v>28057</v>
      </c>
    </row>
    <row r="49" spans="2:10" x14ac:dyDescent="0.25">
      <c r="B49" s="109">
        <f t="shared" si="0"/>
        <v>46</v>
      </c>
      <c r="C49" s="110">
        <v>75072130</v>
      </c>
      <c r="D49" s="111" t="s">
        <v>178</v>
      </c>
      <c r="E49" s="112">
        <v>43265316</v>
      </c>
      <c r="F49" s="112">
        <v>0</v>
      </c>
      <c r="G49" s="112">
        <v>2704083</v>
      </c>
      <c r="H49" s="113">
        <v>40561233</v>
      </c>
      <c r="I49" s="114" t="str">
        <f>VLOOKUP(C49,[2]Nacim!C:G,4,0)</f>
        <v>Masculino</v>
      </c>
      <c r="J49" s="114">
        <f>VLOOKUP(C49,[2]Nacim!C:G,5,0)</f>
        <v>26948.587187500001</v>
      </c>
    </row>
    <row r="50" spans="2:10" x14ac:dyDescent="0.25">
      <c r="B50" s="109">
        <f t="shared" si="0"/>
        <v>47</v>
      </c>
      <c r="C50" s="110">
        <v>79044751</v>
      </c>
      <c r="D50" s="111" t="s">
        <v>179</v>
      </c>
      <c r="E50" s="112">
        <v>79835826</v>
      </c>
      <c r="F50" s="112">
        <v>0</v>
      </c>
      <c r="G50" s="112">
        <v>6141218</v>
      </c>
      <c r="H50" s="113">
        <v>73694608</v>
      </c>
      <c r="I50" s="114" t="str">
        <f>VLOOKUP(C50,[2]Nacim!C:G,4,0)</f>
        <v>Masculino</v>
      </c>
      <c r="J50" s="114">
        <f>VLOOKUP(C50,[2]Nacim!C:G,5,0)</f>
        <v>23624</v>
      </c>
    </row>
    <row r="51" spans="2:10" x14ac:dyDescent="0.25">
      <c r="B51" s="109">
        <f t="shared" si="0"/>
        <v>48</v>
      </c>
      <c r="C51" s="110">
        <v>79057608</v>
      </c>
      <c r="D51" s="111" t="s">
        <v>393</v>
      </c>
      <c r="E51" s="112">
        <v>13622268</v>
      </c>
      <c r="F51" s="112">
        <v>0</v>
      </c>
      <c r="G51" s="112">
        <v>439428</v>
      </c>
      <c r="H51" s="113">
        <v>13182840</v>
      </c>
      <c r="I51" s="114" t="str">
        <f>VLOOKUP(C51,[2]Nacim!C:G,4,0)</f>
        <v>Masculino</v>
      </c>
      <c r="J51" s="114">
        <f>VLOOKUP(C51,[2]Nacim!C:G,5,0)</f>
        <v>25855</v>
      </c>
    </row>
    <row r="52" spans="2:10" x14ac:dyDescent="0.25">
      <c r="B52" s="109">
        <f t="shared" si="0"/>
        <v>49</v>
      </c>
      <c r="C52" s="110">
        <v>79341748</v>
      </c>
      <c r="D52" s="111" t="s">
        <v>184</v>
      </c>
      <c r="E52" s="112">
        <v>5265000</v>
      </c>
      <c r="F52" s="112">
        <v>0</v>
      </c>
      <c r="G52" s="112">
        <v>405000</v>
      </c>
      <c r="H52" s="113">
        <v>4860000</v>
      </c>
      <c r="I52" s="114" t="str">
        <f>VLOOKUP(C52,[2]Nacim!C:G,4,0)</f>
        <v>Masculino</v>
      </c>
      <c r="J52" s="114">
        <f>VLOOKUP(C52,[2]Nacim!C:G,5,0)</f>
        <v>23977</v>
      </c>
    </row>
    <row r="53" spans="2:10" x14ac:dyDescent="0.25">
      <c r="B53" s="109">
        <f t="shared" si="0"/>
        <v>50</v>
      </c>
      <c r="C53" s="110">
        <v>79396238</v>
      </c>
      <c r="D53" s="111" t="s">
        <v>185</v>
      </c>
      <c r="E53" s="112">
        <v>139128000</v>
      </c>
      <c r="F53" s="112">
        <v>0</v>
      </c>
      <c r="G53" s="112">
        <v>4092000</v>
      </c>
      <c r="H53" s="113">
        <v>135036000</v>
      </c>
      <c r="I53" s="114" t="str">
        <f>VLOOKUP(C53,[2]Nacim!C:G,4,0)</f>
        <v>Masculino</v>
      </c>
      <c r="J53" s="114">
        <f>VLOOKUP(C53,[2]Nacim!C:G,5,0)</f>
        <v>24256</v>
      </c>
    </row>
    <row r="54" spans="2:10" x14ac:dyDescent="0.25">
      <c r="B54" s="109">
        <f t="shared" si="0"/>
        <v>51</v>
      </c>
      <c r="C54" s="110">
        <v>79474560</v>
      </c>
      <c r="D54" s="111" t="s">
        <v>186</v>
      </c>
      <c r="E54" s="112">
        <v>16100000</v>
      </c>
      <c r="F54" s="112">
        <v>0</v>
      </c>
      <c r="G54" s="112">
        <v>700000</v>
      </c>
      <c r="H54" s="113">
        <v>15400000</v>
      </c>
      <c r="I54" s="114" t="str">
        <f>VLOOKUP(C54,[2]Nacim!C:G,4,0)</f>
        <v>Masculino</v>
      </c>
      <c r="J54" s="114">
        <f>VLOOKUP(C54,[2]Nacim!C:G,5,0)</f>
        <v>24914</v>
      </c>
    </row>
    <row r="55" spans="2:10" x14ac:dyDescent="0.25">
      <c r="B55" s="109">
        <f t="shared" si="0"/>
        <v>52</v>
      </c>
      <c r="C55" s="110">
        <v>79545276</v>
      </c>
      <c r="D55" s="111" t="s">
        <v>189</v>
      </c>
      <c r="E55" s="112">
        <v>8311108</v>
      </c>
      <c r="F55" s="112">
        <v>0</v>
      </c>
      <c r="G55" s="112">
        <v>377778</v>
      </c>
      <c r="H55" s="113">
        <v>7933330</v>
      </c>
      <c r="I55" s="114" t="str">
        <f>VLOOKUP(C55,[2]Nacim!C:G,4,0)</f>
        <v>Masculino</v>
      </c>
      <c r="J55" s="114">
        <f>VLOOKUP(C55,[2]Nacim!C:G,5,0)</f>
        <v>25866</v>
      </c>
    </row>
    <row r="56" spans="2:10" x14ac:dyDescent="0.25">
      <c r="B56" s="109">
        <f t="shared" si="0"/>
        <v>53</v>
      </c>
      <c r="C56" s="110">
        <v>79574759</v>
      </c>
      <c r="D56" s="111" t="s">
        <v>192</v>
      </c>
      <c r="E56" s="112">
        <v>30577760</v>
      </c>
      <c r="F56" s="112">
        <v>0</v>
      </c>
      <c r="G56" s="112">
        <v>1911112</v>
      </c>
      <c r="H56" s="113">
        <v>28666648</v>
      </c>
      <c r="I56" s="114" t="str">
        <f>VLOOKUP(C56,[2]Nacim!C:G,4,0)</f>
        <v>Masculino</v>
      </c>
      <c r="J56" s="114">
        <f>VLOOKUP(C56,[2]Nacim!C:G,5,0)</f>
        <v>26086</v>
      </c>
    </row>
    <row r="57" spans="2:10" x14ac:dyDescent="0.25">
      <c r="B57" s="109">
        <f t="shared" si="0"/>
        <v>54</v>
      </c>
      <c r="C57" s="110">
        <v>79602907</v>
      </c>
      <c r="D57" s="111" t="s">
        <v>193</v>
      </c>
      <c r="E57" s="112">
        <v>6094727</v>
      </c>
      <c r="F57" s="112">
        <v>0</v>
      </c>
      <c r="G57" s="112">
        <v>338595</v>
      </c>
      <c r="H57" s="113">
        <v>5756132</v>
      </c>
      <c r="I57" s="114" t="str">
        <f>VLOOKUP(C57,[2]Nacim!C:G,4,0)</f>
        <v>Masculino</v>
      </c>
      <c r="J57" s="114">
        <f>VLOOKUP(C57,[2]Nacim!C:G,5,0)</f>
        <v>26938</v>
      </c>
    </row>
    <row r="58" spans="2:10" x14ac:dyDescent="0.25">
      <c r="B58" s="109">
        <f t="shared" si="0"/>
        <v>55</v>
      </c>
      <c r="C58" s="110">
        <v>79689844</v>
      </c>
      <c r="D58" s="111" t="s">
        <v>197</v>
      </c>
      <c r="E58" s="112">
        <v>17321864</v>
      </c>
      <c r="F58" s="112">
        <v>0</v>
      </c>
      <c r="G58" s="112">
        <v>618638</v>
      </c>
      <c r="H58" s="113">
        <v>16703226</v>
      </c>
      <c r="I58" s="114" t="str">
        <f>VLOOKUP(C58,[2]Nacim!C:G,4,0)</f>
        <v>Masculino</v>
      </c>
      <c r="J58" s="114">
        <f>VLOOKUP(C58,[2]Nacim!C:G,5,0)</f>
        <v>27771</v>
      </c>
    </row>
    <row r="59" spans="2:10" x14ac:dyDescent="0.25">
      <c r="B59" s="109">
        <f t="shared" si="0"/>
        <v>56</v>
      </c>
      <c r="C59" s="110">
        <v>79723155</v>
      </c>
      <c r="D59" s="111" t="s">
        <v>198</v>
      </c>
      <c r="E59" s="112">
        <v>19138880</v>
      </c>
      <c r="F59" s="112">
        <v>0</v>
      </c>
      <c r="G59" s="112">
        <v>736112</v>
      </c>
      <c r="H59" s="113">
        <v>18402768</v>
      </c>
      <c r="I59" s="114" t="str">
        <f>VLOOKUP(C59,[2]Nacim!C:G,4,0)</f>
        <v>Masculino</v>
      </c>
      <c r="J59" s="114">
        <f>VLOOKUP(C59,[2]Nacim!C:G,5,0)</f>
        <v>28832</v>
      </c>
    </row>
    <row r="60" spans="2:10" x14ac:dyDescent="0.25">
      <c r="B60" s="109">
        <f t="shared" si="0"/>
        <v>57</v>
      </c>
      <c r="C60" s="110">
        <v>79724225</v>
      </c>
      <c r="D60" s="111" t="s">
        <v>199</v>
      </c>
      <c r="E60" s="112">
        <v>320000</v>
      </c>
      <c r="F60" s="112">
        <v>0</v>
      </c>
      <c r="G60" s="112">
        <v>320000</v>
      </c>
      <c r="H60" s="113">
        <v>0</v>
      </c>
      <c r="I60" s="114" t="str">
        <f>VLOOKUP(C60,[2]Nacim!C:G,4,0)</f>
        <v>Masculino</v>
      </c>
      <c r="J60" s="114">
        <f>VLOOKUP(C60,[2]Nacim!C:G,5,0)</f>
        <v>29013</v>
      </c>
    </row>
    <row r="61" spans="2:10" x14ac:dyDescent="0.25">
      <c r="B61" s="109">
        <f t="shared" si="0"/>
        <v>58</v>
      </c>
      <c r="C61" s="110">
        <v>79756614</v>
      </c>
      <c r="D61" s="111" t="s">
        <v>394</v>
      </c>
      <c r="E61" s="112">
        <v>19250000</v>
      </c>
      <c r="F61" s="112">
        <v>0</v>
      </c>
      <c r="G61" s="112">
        <v>875000</v>
      </c>
      <c r="H61" s="113">
        <v>18375000</v>
      </c>
      <c r="I61" s="114" t="str">
        <f>VLOOKUP(C61,[2]Nacim!C:G,4,0)</f>
        <v>Masculino</v>
      </c>
      <c r="J61" s="114">
        <f>VLOOKUP(C61,[2]Nacim!C:G,5,0)</f>
        <v>27500</v>
      </c>
    </row>
    <row r="62" spans="2:10" x14ac:dyDescent="0.25">
      <c r="B62" s="109">
        <f t="shared" si="0"/>
        <v>59</v>
      </c>
      <c r="C62" s="110">
        <v>79782334</v>
      </c>
      <c r="D62" s="111" t="s">
        <v>203</v>
      </c>
      <c r="E62" s="112">
        <v>14632482</v>
      </c>
      <c r="F62" s="112">
        <v>0</v>
      </c>
      <c r="G62" s="112">
        <v>2438747</v>
      </c>
      <c r="H62" s="113">
        <v>12193735</v>
      </c>
      <c r="I62" s="114" t="str">
        <f>VLOOKUP(C62,[2]Nacim!C:G,4,0)</f>
        <v>Masculino</v>
      </c>
      <c r="J62" s="114">
        <f>VLOOKUP(C62,[2]Nacim!C:G,5,0)</f>
        <v>27559</v>
      </c>
    </row>
    <row r="63" spans="2:10" x14ac:dyDescent="0.25">
      <c r="B63" s="109">
        <f t="shared" si="0"/>
        <v>60</v>
      </c>
      <c r="C63" s="110">
        <v>79801501</v>
      </c>
      <c r="D63" s="111" t="s">
        <v>204</v>
      </c>
      <c r="E63" s="112">
        <v>30912750</v>
      </c>
      <c r="F63" s="112">
        <v>0</v>
      </c>
      <c r="G63" s="112">
        <v>936750</v>
      </c>
      <c r="H63" s="113">
        <v>29976000</v>
      </c>
      <c r="I63" s="114" t="str">
        <f>VLOOKUP(C63,[2]Nacim!C:G,4,0)</f>
        <v>Masculino</v>
      </c>
      <c r="J63" s="114">
        <f>VLOOKUP(C63,[2]Nacim!C:G,5,0)</f>
        <v>27629</v>
      </c>
    </row>
    <row r="64" spans="2:10" x14ac:dyDescent="0.25">
      <c r="B64" s="109">
        <f t="shared" si="0"/>
        <v>61</v>
      </c>
      <c r="C64" s="110">
        <v>79809927</v>
      </c>
      <c r="D64" s="111" t="s">
        <v>205</v>
      </c>
      <c r="E64" s="112">
        <v>10033138</v>
      </c>
      <c r="F64" s="112">
        <v>0</v>
      </c>
      <c r="G64" s="112">
        <v>401326</v>
      </c>
      <c r="H64" s="113">
        <v>9631812</v>
      </c>
      <c r="I64" s="114" t="str">
        <f>VLOOKUP(C64,[2]Nacim!C:G,4,0)</f>
        <v>Masculino</v>
      </c>
      <c r="J64" s="114">
        <f>VLOOKUP(C64,[2]Nacim!C:G,5,0)</f>
        <v>28237</v>
      </c>
    </row>
    <row r="65" spans="2:10" x14ac:dyDescent="0.25">
      <c r="B65" s="109">
        <f t="shared" si="0"/>
        <v>62</v>
      </c>
      <c r="C65" s="110">
        <v>79847575</v>
      </c>
      <c r="D65" s="111" t="s">
        <v>206</v>
      </c>
      <c r="E65" s="112">
        <v>7000000</v>
      </c>
      <c r="F65" s="112">
        <v>0</v>
      </c>
      <c r="G65" s="112">
        <v>1000000</v>
      </c>
      <c r="H65" s="113">
        <v>6000000</v>
      </c>
      <c r="I65" s="114" t="str">
        <f>VLOOKUP(C65,[2]Nacim!C:G,4,0)</f>
        <v>Masculino</v>
      </c>
      <c r="J65" s="114">
        <f>VLOOKUP(C65,[2]Nacim!C:G,5,0)</f>
        <v>27464</v>
      </c>
    </row>
    <row r="66" spans="2:10" x14ac:dyDescent="0.25">
      <c r="B66" s="109">
        <f t="shared" si="0"/>
        <v>63</v>
      </c>
      <c r="C66" s="110">
        <v>79850901</v>
      </c>
      <c r="D66" s="111" t="s">
        <v>207</v>
      </c>
      <c r="E66" s="112">
        <v>22000000</v>
      </c>
      <c r="F66" s="112">
        <v>0</v>
      </c>
      <c r="G66" s="112">
        <v>1000000</v>
      </c>
      <c r="H66" s="113">
        <v>21000000</v>
      </c>
      <c r="I66" s="114" t="str">
        <f>VLOOKUP(C66,[2]Nacim!C:G,4,0)</f>
        <v>Masculino</v>
      </c>
      <c r="J66" s="114">
        <f>VLOOKUP(C66,[2]Nacim!C:G,5,0)</f>
        <v>28005</v>
      </c>
    </row>
    <row r="67" spans="2:10" x14ac:dyDescent="0.25">
      <c r="B67" s="109">
        <f t="shared" si="0"/>
        <v>64</v>
      </c>
      <c r="C67" s="110">
        <v>79925900</v>
      </c>
      <c r="D67" s="111" t="s">
        <v>395</v>
      </c>
      <c r="E67" s="112">
        <v>14703580</v>
      </c>
      <c r="F67" s="112">
        <v>0</v>
      </c>
      <c r="G67" s="112">
        <v>735179</v>
      </c>
      <c r="H67" s="113">
        <v>13968401</v>
      </c>
      <c r="I67" s="114" t="str">
        <f>VLOOKUP(C67,[2]Nacim!C:G,4,0)</f>
        <v>Masculino</v>
      </c>
      <c r="J67" s="114">
        <f>VLOOKUP(C67,[2]Nacim!C:G,5,0)</f>
        <v>30009</v>
      </c>
    </row>
    <row r="68" spans="2:10" x14ac:dyDescent="0.25">
      <c r="B68" s="109">
        <f t="shared" ref="B68:B131" si="1">+B67+1</f>
        <v>65</v>
      </c>
      <c r="C68" s="110">
        <v>79949792</v>
      </c>
      <c r="D68" s="111" t="s">
        <v>209</v>
      </c>
      <c r="E68" s="112">
        <v>12831500</v>
      </c>
      <c r="F68" s="112">
        <v>0</v>
      </c>
      <c r="G68" s="112">
        <v>583250</v>
      </c>
      <c r="H68" s="113">
        <v>12248250</v>
      </c>
      <c r="I68" s="114" t="str">
        <f>VLOOKUP(C68,[2]Nacim!C:G,4,0)</f>
        <v>Masculino</v>
      </c>
      <c r="J68" s="114">
        <f>VLOOKUP(C68,[2]Nacim!C:G,5,0)</f>
        <v>28806</v>
      </c>
    </row>
    <row r="69" spans="2:10" x14ac:dyDescent="0.25">
      <c r="B69" s="109">
        <f t="shared" si="1"/>
        <v>66</v>
      </c>
      <c r="C69" s="110">
        <v>80061937</v>
      </c>
      <c r="D69" s="111" t="s">
        <v>215</v>
      </c>
      <c r="E69" s="112">
        <v>44097221</v>
      </c>
      <c r="F69" s="112">
        <v>0</v>
      </c>
      <c r="G69" s="112">
        <v>1763889</v>
      </c>
      <c r="H69" s="113">
        <v>42333332</v>
      </c>
      <c r="I69" s="114" t="str">
        <f>VLOOKUP(C69,[2]Nacim!C:G,4,0)</f>
        <v>Masculino</v>
      </c>
      <c r="J69" s="114">
        <f>VLOOKUP(C69,[2]Nacim!C:G,5,0)</f>
        <v>28908</v>
      </c>
    </row>
    <row r="70" spans="2:10" x14ac:dyDescent="0.25">
      <c r="B70" s="109">
        <f t="shared" si="1"/>
        <v>67</v>
      </c>
      <c r="C70" s="110">
        <v>80073258</v>
      </c>
      <c r="D70" s="111" t="s">
        <v>216</v>
      </c>
      <c r="E70" s="112">
        <v>11095760</v>
      </c>
      <c r="F70" s="112">
        <v>0</v>
      </c>
      <c r="G70" s="112">
        <v>693485</v>
      </c>
      <c r="H70" s="113">
        <v>10402275</v>
      </c>
      <c r="I70" s="114" t="str">
        <f>VLOOKUP(C70,[2]Nacim!C:G,4,0)</f>
        <v>Masculino</v>
      </c>
      <c r="J70" s="114">
        <f>VLOOKUP(C70,[2]Nacim!C:G,5,0)</f>
        <v>30840</v>
      </c>
    </row>
    <row r="71" spans="2:10" x14ac:dyDescent="0.25">
      <c r="B71" s="109">
        <f t="shared" si="1"/>
        <v>68</v>
      </c>
      <c r="C71" s="110">
        <v>80088604</v>
      </c>
      <c r="D71" s="111" t="s">
        <v>218</v>
      </c>
      <c r="E71" s="112">
        <v>15888880</v>
      </c>
      <c r="F71" s="112">
        <v>0</v>
      </c>
      <c r="G71" s="112">
        <v>611112</v>
      </c>
      <c r="H71" s="113">
        <v>15277768</v>
      </c>
      <c r="I71" s="114" t="str">
        <f>VLOOKUP(C71,[2]Nacim!C:G,4,0)</f>
        <v>Masculino</v>
      </c>
      <c r="J71" s="114">
        <f>VLOOKUP(C71,[2]Nacim!C:G,5,0)</f>
        <v>29714</v>
      </c>
    </row>
    <row r="72" spans="2:10" x14ac:dyDescent="0.25">
      <c r="B72" s="109">
        <f t="shared" si="1"/>
        <v>69</v>
      </c>
      <c r="C72" s="110">
        <v>80100784</v>
      </c>
      <c r="D72" s="111" t="s">
        <v>220</v>
      </c>
      <c r="E72" s="112">
        <v>13933322</v>
      </c>
      <c r="F72" s="112">
        <v>0</v>
      </c>
      <c r="G72" s="112">
        <v>733334</v>
      </c>
      <c r="H72" s="113">
        <v>13199988</v>
      </c>
      <c r="I72" s="114" t="str">
        <f>VLOOKUP(C72,[2]Nacim!C:G,4,0)</f>
        <v>Masculino</v>
      </c>
      <c r="J72" s="114">
        <f>VLOOKUP(C72,[2]Nacim!C:G,5,0)</f>
        <v>30527</v>
      </c>
    </row>
    <row r="73" spans="2:10" x14ac:dyDescent="0.25">
      <c r="B73" s="109">
        <f t="shared" si="1"/>
        <v>70</v>
      </c>
      <c r="C73" s="110">
        <v>80114978</v>
      </c>
      <c r="D73" s="111" t="s">
        <v>221</v>
      </c>
      <c r="E73" s="112">
        <v>13650000</v>
      </c>
      <c r="F73" s="112">
        <v>36000000</v>
      </c>
      <c r="G73" s="112">
        <v>13650000</v>
      </c>
      <c r="H73" s="113">
        <v>36000000</v>
      </c>
      <c r="I73" s="114" t="str">
        <f>VLOOKUP(C73,[2]Nacim!C:G,4,0)</f>
        <v>Masculino</v>
      </c>
      <c r="J73" s="114">
        <f>VLOOKUP(C73,[2]Nacim!C:G,5,0)</f>
        <v>30023</v>
      </c>
    </row>
    <row r="74" spans="2:10" x14ac:dyDescent="0.25">
      <c r="B74" s="109">
        <f t="shared" si="1"/>
        <v>71</v>
      </c>
      <c r="C74" s="110">
        <v>80125875</v>
      </c>
      <c r="D74" s="111" t="s">
        <v>223</v>
      </c>
      <c r="E74" s="112">
        <v>50757150</v>
      </c>
      <c r="F74" s="112">
        <v>0</v>
      </c>
      <c r="G74" s="112">
        <v>2030286</v>
      </c>
      <c r="H74" s="113">
        <v>48726864</v>
      </c>
      <c r="I74" s="114" t="str">
        <f>VLOOKUP(C74,[2]Nacim!C:G,4,0)</f>
        <v>Masculino</v>
      </c>
      <c r="J74" s="114">
        <f>VLOOKUP(C74,[2]Nacim!C:G,5,0)</f>
        <v>29977</v>
      </c>
    </row>
    <row r="75" spans="2:10" x14ac:dyDescent="0.25">
      <c r="B75" s="109">
        <f t="shared" si="1"/>
        <v>72</v>
      </c>
      <c r="C75" s="110">
        <v>80139303</v>
      </c>
      <c r="D75" s="111" t="s">
        <v>396</v>
      </c>
      <c r="E75" s="112">
        <v>11095760</v>
      </c>
      <c r="F75" s="112">
        <v>0</v>
      </c>
      <c r="G75" s="112">
        <v>693485</v>
      </c>
      <c r="H75" s="113">
        <v>10402275</v>
      </c>
      <c r="I75" s="114" t="str">
        <f>VLOOKUP(C75,[2]Nacim!C:G,4,0)</f>
        <v>Masculino</v>
      </c>
      <c r="J75" s="114">
        <f>VLOOKUP(C75,[2]Nacim!C:G,5,0)</f>
        <v>30297</v>
      </c>
    </row>
    <row r="76" spans="2:10" x14ac:dyDescent="0.25">
      <c r="B76" s="109">
        <f t="shared" si="1"/>
        <v>73</v>
      </c>
      <c r="C76" s="110">
        <v>80183349</v>
      </c>
      <c r="D76" s="111" t="s">
        <v>225</v>
      </c>
      <c r="E76" s="112">
        <v>13291666</v>
      </c>
      <c r="F76" s="112">
        <v>0</v>
      </c>
      <c r="G76" s="112">
        <v>402778</v>
      </c>
      <c r="H76" s="113">
        <v>12888888</v>
      </c>
      <c r="I76" s="114" t="str">
        <f>VLOOKUP(C76,[2]Nacim!C:G,4,0)</f>
        <v>Masculino</v>
      </c>
      <c r="J76" s="114">
        <f>VLOOKUP(C76,[2]Nacim!C:G,5,0)</f>
        <v>30002</v>
      </c>
    </row>
    <row r="77" spans="2:10" x14ac:dyDescent="0.25">
      <c r="B77" s="109">
        <f t="shared" si="1"/>
        <v>74</v>
      </c>
      <c r="C77" s="110">
        <v>80192480</v>
      </c>
      <c r="D77" s="111" t="s">
        <v>226</v>
      </c>
      <c r="E77" s="112">
        <v>3749991</v>
      </c>
      <c r="F77" s="112">
        <v>0</v>
      </c>
      <c r="G77" s="112">
        <v>416667</v>
      </c>
      <c r="H77" s="113">
        <v>3333324</v>
      </c>
      <c r="I77" s="114" t="str">
        <f>VLOOKUP(C77,[2]Nacim!C:G,4,0)</f>
        <v>Masculino</v>
      </c>
      <c r="J77" s="114">
        <f>VLOOKUP(C77,[2]Nacim!C:G,5,0)</f>
        <v>31057</v>
      </c>
    </row>
    <row r="78" spans="2:10" x14ac:dyDescent="0.25">
      <c r="B78" s="109">
        <f t="shared" si="1"/>
        <v>75</v>
      </c>
      <c r="C78" s="110">
        <v>80201865</v>
      </c>
      <c r="D78" s="111" t="s">
        <v>229</v>
      </c>
      <c r="E78" s="112">
        <v>26034802</v>
      </c>
      <c r="F78" s="112">
        <v>0</v>
      </c>
      <c r="G78" s="112">
        <v>929815</v>
      </c>
      <c r="H78" s="113">
        <v>25104987</v>
      </c>
      <c r="I78" s="114" t="str">
        <f>VLOOKUP(C78,[2]Nacim!C:G,4,0)</f>
        <v>Masculino</v>
      </c>
      <c r="J78" s="114">
        <f>VLOOKUP(C78,[2]Nacim!C:G,5,0)</f>
        <v>30047</v>
      </c>
    </row>
    <row r="79" spans="2:10" x14ac:dyDescent="0.25">
      <c r="B79" s="109">
        <f t="shared" si="1"/>
        <v>76</v>
      </c>
      <c r="C79" s="110">
        <v>80206836</v>
      </c>
      <c r="D79" s="111" t="s">
        <v>230</v>
      </c>
      <c r="E79" s="112">
        <v>19250000</v>
      </c>
      <c r="F79" s="112">
        <v>0</v>
      </c>
      <c r="G79" s="112">
        <v>875000</v>
      </c>
      <c r="H79" s="113">
        <v>18375000</v>
      </c>
      <c r="I79" s="114" t="str">
        <f>VLOOKUP(C79,[2]Nacim!C:G,4,0)</f>
        <v>Masculino</v>
      </c>
      <c r="J79" s="114">
        <f>VLOOKUP(C79,[2]Nacim!C:G,5,0)</f>
        <v>30127</v>
      </c>
    </row>
    <row r="80" spans="2:10" x14ac:dyDescent="0.25">
      <c r="B80" s="109">
        <f t="shared" si="1"/>
        <v>77</v>
      </c>
      <c r="C80" s="110">
        <v>80229266</v>
      </c>
      <c r="D80" s="111" t="s">
        <v>231</v>
      </c>
      <c r="E80" s="112">
        <v>12566662</v>
      </c>
      <c r="F80" s="112">
        <v>0</v>
      </c>
      <c r="G80" s="112">
        <v>433334</v>
      </c>
      <c r="H80" s="113">
        <v>12133328</v>
      </c>
      <c r="I80" s="114" t="str">
        <f>VLOOKUP(C80,[2]Nacim!C:G,4,0)</f>
        <v>Masculino</v>
      </c>
      <c r="J80" s="114">
        <f>VLOOKUP(C80,[2]Nacim!C:G,5,0)</f>
        <v>29355</v>
      </c>
    </row>
    <row r="81" spans="2:10" x14ac:dyDescent="0.25">
      <c r="B81" s="109">
        <f t="shared" si="1"/>
        <v>78</v>
      </c>
      <c r="C81" s="110">
        <v>80245871</v>
      </c>
      <c r="D81" s="111" t="s">
        <v>233</v>
      </c>
      <c r="E81" s="112">
        <v>90057000</v>
      </c>
      <c r="F81" s="112">
        <v>0</v>
      </c>
      <c r="G81" s="112">
        <v>2729000</v>
      </c>
      <c r="H81" s="113">
        <v>87328000</v>
      </c>
      <c r="I81" s="114" t="str">
        <f>VLOOKUP(C81,[2]Nacim!C:G,4,0)</f>
        <v>Masculino</v>
      </c>
      <c r="J81" s="114">
        <f>VLOOKUP(C81,[2]Nacim!C:G,5,0)</f>
        <v>30426</v>
      </c>
    </row>
    <row r="82" spans="2:10" x14ac:dyDescent="0.25">
      <c r="B82" s="109">
        <f t="shared" si="1"/>
        <v>79</v>
      </c>
      <c r="C82" s="110">
        <v>80505268</v>
      </c>
      <c r="D82" s="111" t="s">
        <v>234</v>
      </c>
      <c r="E82" s="112">
        <v>13132965</v>
      </c>
      <c r="F82" s="112">
        <v>0</v>
      </c>
      <c r="G82" s="112">
        <v>875531</v>
      </c>
      <c r="H82" s="113">
        <v>12257434</v>
      </c>
      <c r="I82" s="114" t="str">
        <f>VLOOKUP(C82,[2]Nacim!C:G,4,0)</f>
        <v>Masculino</v>
      </c>
      <c r="J82" s="114">
        <f>VLOOKUP(C82,[2]Nacim!C:G,5,0)</f>
        <v>27106</v>
      </c>
    </row>
    <row r="83" spans="2:10" x14ac:dyDescent="0.25">
      <c r="B83" s="109">
        <f t="shared" si="1"/>
        <v>80</v>
      </c>
      <c r="C83" s="110">
        <v>80538782</v>
      </c>
      <c r="D83" s="111" t="s">
        <v>235</v>
      </c>
      <c r="E83" s="112">
        <v>18750000</v>
      </c>
      <c r="F83" s="112">
        <v>0</v>
      </c>
      <c r="G83" s="112">
        <v>750000</v>
      </c>
      <c r="H83" s="113">
        <v>18000000</v>
      </c>
      <c r="I83" s="114" t="str">
        <f>VLOOKUP(C83,[2]Nacim!C:G,4,0)</f>
        <v>Masculino</v>
      </c>
      <c r="J83" s="114">
        <f>VLOOKUP(C83,[2]Nacim!C:G,5,0)</f>
        <v>31045</v>
      </c>
    </row>
    <row r="84" spans="2:10" x14ac:dyDescent="0.25">
      <c r="B84" s="109">
        <f t="shared" si="1"/>
        <v>81</v>
      </c>
      <c r="C84" s="110">
        <v>80757138</v>
      </c>
      <c r="D84" s="111" t="s">
        <v>238</v>
      </c>
      <c r="E84" s="112">
        <v>11999994</v>
      </c>
      <c r="F84" s="112">
        <v>0</v>
      </c>
      <c r="G84" s="112">
        <v>666667</v>
      </c>
      <c r="H84" s="113">
        <v>11333327</v>
      </c>
      <c r="I84" s="114" t="str">
        <f>VLOOKUP(C84,[2]Nacim!C:G,4,0)</f>
        <v>Masculino</v>
      </c>
      <c r="J84" s="114">
        <f>VLOOKUP(C84,[2]Nacim!C:G,5,0)</f>
        <v>30429</v>
      </c>
    </row>
    <row r="85" spans="2:10" x14ac:dyDescent="0.25">
      <c r="B85" s="109">
        <f t="shared" si="1"/>
        <v>82</v>
      </c>
      <c r="C85" s="110">
        <v>80850865</v>
      </c>
      <c r="D85" s="111" t="s">
        <v>243</v>
      </c>
      <c r="E85" s="112">
        <v>19945550</v>
      </c>
      <c r="F85" s="112">
        <v>0</v>
      </c>
      <c r="G85" s="112">
        <v>623299</v>
      </c>
      <c r="H85" s="113">
        <v>19322251</v>
      </c>
      <c r="I85" s="114" t="str">
        <f>VLOOKUP(C85,[2]Nacim!C:G,4,0)</f>
        <v>Masculino</v>
      </c>
      <c r="J85" s="114">
        <f>VLOOKUP(C85,[2]Nacim!C:G,5,0)</f>
        <v>30958</v>
      </c>
    </row>
    <row r="86" spans="2:10" x14ac:dyDescent="0.25">
      <c r="B86" s="109">
        <f t="shared" si="1"/>
        <v>83</v>
      </c>
      <c r="C86" s="110">
        <v>80851035</v>
      </c>
      <c r="D86" s="111" t="s">
        <v>244</v>
      </c>
      <c r="E86" s="112">
        <v>16361096</v>
      </c>
      <c r="F86" s="112">
        <v>0</v>
      </c>
      <c r="G86" s="112">
        <v>861112</v>
      </c>
      <c r="H86" s="113">
        <v>15499984</v>
      </c>
      <c r="I86" s="114" t="str">
        <f>VLOOKUP(C86,[2]Nacim!C:G,4,0)</f>
        <v>Masculino</v>
      </c>
      <c r="J86" s="114">
        <f>VLOOKUP(C86,[2]Nacim!C:G,5,0)</f>
        <v>30957</v>
      </c>
    </row>
    <row r="87" spans="2:10" x14ac:dyDescent="0.25">
      <c r="B87" s="109">
        <f t="shared" si="1"/>
        <v>84</v>
      </c>
      <c r="C87" s="110">
        <v>88175261</v>
      </c>
      <c r="D87" s="111" t="s">
        <v>246</v>
      </c>
      <c r="E87" s="112">
        <v>16475000</v>
      </c>
      <c r="F87" s="112">
        <v>36000000</v>
      </c>
      <c r="G87" s="112">
        <v>16475000</v>
      </c>
      <c r="H87" s="113">
        <v>36000000</v>
      </c>
      <c r="I87" s="114" t="str">
        <f>VLOOKUP(C87,[2]Nacim!C:G,4,0)</f>
        <v>Masculino</v>
      </c>
      <c r="J87" s="114">
        <f>VLOOKUP(C87,[2]Nacim!C:G,5,0)</f>
        <v>26678</v>
      </c>
    </row>
    <row r="88" spans="2:10" x14ac:dyDescent="0.25">
      <c r="B88" s="109">
        <f t="shared" si="1"/>
        <v>85</v>
      </c>
      <c r="C88" s="110">
        <v>88232579</v>
      </c>
      <c r="D88" s="111" t="s">
        <v>247</v>
      </c>
      <c r="E88" s="112">
        <v>16625000</v>
      </c>
      <c r="F88" s="112">
        <v>0</v>
      </c>
      <c r="G88" s="112">
        <v>875000</v>
      </c>
      <c r="H88" s="113">
        <v>15750000</v>
      </c>
      <c r="I88" s="114" t="str">
        <f>VLOOKUP(C88,[2]Nacim!C:G,4,0)</f>
        <v>Masculino</v>
      </c>
      <c r="J88" s="114">
        <f>VLOOKUP(C88,[2]Nacim!C:G,5,0)</f>
        <v>28703</v>
      </c>
    </row>
    <row r="89" spans="2:10" x14ac:dyDescent="0.25">
      <c r="B89" s="109">
        <f t="shared" si="1"/>
        <v>86</v>
      </c>
      <c r="C89" s="110">
        <v>88257264</v>
      </c>
      <c r="D89" s="111" t="s">
        <v>248</v>
      </c>
      <c r="E89" s="112">
        <v>22807770</v>
      </c>
      <c r="F89" s="112">
        <v>0</v>
      </c>
      <c r="G89" s="112">
        <v>877223</v>
      </c>
      <c r="H89" s="113">
        <v>21930547</v>
      </c>
      <c r="I89" s="114" t="str">
        <f>VLOOKUP(C89,[2]Nacim!C:G,4,0)</f>
        <v>Masculino</v>
      </c>
      <c r="J89" s="114">
        <f>VLOOKUP(C89,[2]Nacim!C:G,5,0)</f>
        <v>30023</v>
      </c>
    </row>
    <row r="90" spans="2:10" x14ac:dyDescent="0.25">
      <c r="B90" s="109">
        <f t="shared" si="1"/>
        <v>87</v>
      </c>
      <c r="C90" s="110">
        <v>93382988</v>
      </c>
      <c r="D90" s="111" t="s">
        <v>256</v>
      </c>
      <c r="E90" s="112">
        <v>16909117</v>
      </c>
      <c r="F90" s="112">
        <v>0</v>
      </c>
      <c r="G90" s="112">
        <v>735179</v>
      </c>
      <c r="H90" s="113">
        <v>16173938</v>
      </c>
      <c r="I90" s="114" t="str">
        <f>VLOOKUP(C90,[2]Nacim!C:G,4,0)</f>
        <v>Masculino</v>
      </c>
      <c r="J90" s="114">
        <f>VLOOKUP(C90,[2]Nacim!C:G,5,0)</f>
        <v>26048</v>
      </c>
    </row>
    <row r="91" spans="2:10" x14ac:dyDescent="0.25">
      <c r="B91" s="109">
        <f t="shared" si="1"/>
        <v>88</v>
      </c>
      <c r="C91" s="110">
        <v>1000005061</v>
      </c>
      <c r="D91" s="111" t="s">
        <v>259</v>
      </c>
      <c r="E91" s="112">
        <v>11111108</v>
      </c>
      <c r="F91" s="112">
        <v>0</v>
      </c>
      <c r="G91" s="112">
        <v>347223</v>
      </c>
      <c r="H91" s="113">
        <v>10763885</v>
      </c>
      <c r="I91" s="114" t="str">
        <f>VLOOKUP(C91,[2]Nacim!C:G,4,0)</f>
        <v>Femenino</v>
      </c>
      <c r="J91" s="114">
        <f>VLOOKUP(C91,[2]Nacim!C:G,5,0)</f>
        <v>36791</v>
      </c>
    </row>
    <row r="92" spans="2:10" x14ac:dyDescent="0.25">
      <c r="B92" s="109">
        <f t="shared" si="1"/>
        <v>89</v>
      </c>
      <c r="C92" s="110">
        <v>1000467408</v>
      </c>
      <c r="D92" s="111" t="s">
        <v>462</v>
      </c>
      <c r="E92" s="112">
        <v>12888888</v>
      </c>
      <c r="F92" s="112">
        <v>0</v>
      </c>
      <c r="G92" s="112">
        <v>402778</v>
      </c>
      <c r="H92" s="113">
        <v>12486110</v>
      </c>
      <c r="I92" s="114" t="str">
        <f>VLOOKUP(C92,[2]Nacim!C:G,4,0)</f>
        <v>Masculino</v>
      </c>
      <c r="J92" s="114">
        <f>VLOOKUP(C92,[2]Nacim!C:G,5,0)</f>
        <v>36740</v>
      </c>
    </row>
    <row r="93" spans="2:10" x14ac:dyDescent="0.25">
      <c r="B93" s="109">
        <f t="shared" si="1"/>
        <v>90</v>
      </c>
      <c r="C93" s="110">
        <v>1001066588</v>
      </c>
      <c r="D93" s="111" t="s">
        <v>397</v>
      </c>
      <c r="E93" s="112">
        <v>1500000</v>
      </c>
      <c r="F93" s="112">
        <v>0</v>
      </c>
      <c r="G93" s="112">
        <v>250000</v>
      </c>
      <c r="H93" s="113">
        <v>1250000</v>
      </c>
      <c r="I93" s="114" t="str">
        <f>VLOOKUP(C93,[2]Nacim!C:G,4,0)</f>
        <v>Femenino</v>
      </c>
      <c r="J93" s="114">
        <f>VLOOKUP(C93,[2]Nacim!C:G,5,0)</f>
        <v>37683</v>
      </c>
    </row>
    <row r="94" spans="2:10" x14ac:dyDescent="0.25">
      <c r="B94" s="109">
        <f t="shared" si="1"/>
        <v>91</v>
      </c>
      <c r="C94" s="110">
        <v>1007648331</v>
      </c>
      <c r="D94" s="111" t="s">
        <v>267</v>
      </c>
      <c r="E94" s="112">
        <v>4468750</v>
      </c>
      <c r="F94" s="112">
        <v>0</v>
      </c>
      <c r="G94" s="112">
        <v>343750</v>
      </c>
      <c r="H94" s="113">
        <v>4125000</v>
      </c>
      <c r="I94" s="114" t="str">
        <f>VLOOKUP(C94,[2]Nacim!C:G,4,0)</f>
        <v>Femenino</v>
      </c>
      <c r="J94" s="114">
        <f>VLOOKUP(C94,[2]Nacim!C:G,5,0)</f>
        <v>36986</v>
      </c>
    </row>
    <row r="95" spans="2:10" x14ac:dyDescent="0.25">
      <c r="B95" s="109">
        <f t="shared" si="1"/>
        <v>92</v>
      </c>
      <c r="C95" s="110">
        <v>1010226526</v>
      </c>
      <c r="D95" s="111" t="s">
        <v>268</v>
      </c>
      <c r="E95" s="112">
        <v>3333328</v>
      </c>
      <c r="F95" s="112">
        <v>0</v>
      </c>
      <c r="G95" s="112">
        <v>277778</v>
      </c>
      <c r="H95" s="113">
        <v>3055550</v>
      </c>
      <c r="I95" s="114" t="str">
        <f>VLOOKUP(C95,[2]Nacim!C:G,4,0)</f>
        <v>Masculino</v>
      </c>
      <c r="J95" s="114">
        <f>VLOOKUP(C95,[2]Nacim!C:G,5,0)</f>
        <v>35089</v>
      </c>
    </row>
    <row r="96" spans="2:10" x14ac:dyDescent="0.25">
      <c r="B96" s="109">
        <f t="shared" si="1"/>
        <v>93</v>
      </c>
      <c r="C96" s="110">
        <v>1013592581</v>
      </c>
      <c r="D96" s="111" t="s">
        <v>271</v>
      </c>
      <c r="E96" s="112">
        <v>22320000</v>
      </c>
      <c r="F96" s="112">
        <v>0</v>
      </c>
      <c r="G96" s="112">
        <v>620000</v>
      </c>
      <c r="H96" s="113">
        <v>21700000</v>
      </c>
      <c r="I96" s="114" t="str">
        <f>VLOOKUP(C96,[2]Nacim!C:G,4,0)</f>
        <v>Masculino</v>
      </c>
      <c r="J96" s="114">
        <f>VLOOKUP(C96,[2]Nacim!C:G,5,0)</f>
        <v>32120</v>
      </c>
    </row>
    <row r="97" spans="2:10" x14ac:dyDescent="0.25">
      <c r="B97" s="109">
        <f t="shared" si="1"/>
        <v>94</v>
      </c>
      <c r="C97" s="110">
        <v>1014185021</v>
      </c>
      <c r="D97" s="111" t="s">
        <v>272</v>
      </c>
      <c r="E97" s="112">
        <v>6654550</v>
      </c>
      <c r="F97" s="112">
        <v>0</v>
      </c>
      <c r="G97" s="112">
        <v>475325</v>
      </c>
      <c r="H97" s="113">
        <v>6179225</v>
      </c>
      <c r="I97" s="114" t="str">
        <f>VLOOKUP(C97,[2]Nacim!C:G,4,0)</f>
        <v>Femenino</v>
      </c>
      <c r="J97" s="114">
        <f>VLOOKUP(C97,[2]Nacim!C:G,5,0)</f>
        <v>31923</v>
      </c>
    </row>
    <row r="98" spans="2:10" x14ac:dyDescent="0.25">
      <c r="B98" s="109">
        <f t="shared" si="1"/>
        <v>95</v>
      </c>
      <c r="C98" s="110">
        <v>1014250735</v>
      </c>
      <c r="D98" s="111" t="s">
        <v>273</v>
      </c>
      <c r="E98" s="112">
        <v>14132216</v>
      </c>
      <c r="F98" s="112">
        <v>0</v>
      </c>
      <c r="G98" s="112">
        <v>504723</v>
      </c>
      <c r="H98" s="113">
        <v>13627493</v>
      </c>
      <c r="I98" s="114" t="str">
        <f>VLOOKUP(C98,[2]Nacim!C:G,4,0)</f>
        <v>Masculino</v>
      </c>
      <c r="J98" s="114">
        <f>VLOOKUP(C98,[2]Nacim!C:G,5,0)</f>
        <v>34323</v>
      </c>
    </row>
    <row r="99" spans="2:10" x14ac:dyDescent="0.25">
      <c r="B99" s="109">
        <f t="shared" si="1"/>
        <v>96</v>
      </c>
      <c r="C99" s="110">
        <v>1015452710</v>
      </c>
      <c r="D99" s="111" t="s">
        <v>275</v>
      </c>
      <c r="E99" s="112">
        <v>10442121</v>
      </c>
      <c r="F99" s="112">
        <v>0</v>
      </c>
      <c r="G99" s="112">
        <v>549587</v>
      </c>
      <c r="H99" s="113">
        <v>9892534</v>
      </c>
      <c r="I99" s="114" t="str">
        <f>VLOOKUP(C99,[2]Nacim!C:G,4,0)</f>
        <v>Femenino</v>
      </c>
      <c r="J99" s="114">
        <f>VLOOKUP(C99,[2]Nacim!C:G,5,0)</f>
        <v>34781</v>
      </c>
    </row>
    <row r="100" spans="2:10" x14ac:dyDescent="0.25">
      <c r="B100" s="109">
        <f t="shared" si="1"/>
        <v>97</v>
      </c>
      <c r="C100" s="110">
        <v>1015458759</v>
      </c>
      <c r="D100" s="111" t="s">
        <v>398</v>
      </c>
      <c r="E100" s="112">
        <v>8293568</v>
      </c>
      <c r="F100" s="112">
        <v>0</v>
      </c>
      <c r="G100" s="112">
        <v>518348</v>
      </c>
      <c r="H100" s="113">
        <v>7775220</v>
      </c>
      <c r="I100" s="114" t="str">
        <f>VLOOKUP(C100,[2]Nacim!C:G,4,0)</f>
        <v>Femenino</v>
      </c>
      <c r="J100" s="114">
        <f>VLOOKUP(C100,[2]Nacim!C:G,5,0)</f>
        <v>35046</v>
      </c>
    </row>
    <row r="101" spans="2:10" x14ac:dyDescent="0.25">
      <c r="B101" s="109">
        <f t="shared" si="1"/>
        <v>98</v>
      </c>
      <c r="C101" s="110">
        <v>1016019641</v>
      </c>
      <c r="D101" s="111" t="s">
        <v>277</v>
      </c>
      <c r="E101" s="112">
        <v>22642069</v>
      </c>
      <c r="F101" s="112">
        <v>0</v>
      </c>
      <c r="G101" s="112">
        <v>780761</v>
      </c>
      <c r="H101" s="113">
        <v>21861308</v>
      </c>
      <c r="I101" s="114" t="str">
        <f>VLOOKUP(C101,[2]Nacim!C:G,4,0)</f>
        <v>Masculino</v>
      </c>
      <c r="J101" s="114">
        <f>VLOOKUP(C101,[2]Nacim!C:G,5,0)</f>
        <v>32724</v>
      </c>
    </row>
    <row r="102" spans="2:10" x14ac:dyDescent="0.25">
      <c r="B102" s="109">
        <f t="shared" si="1"/>
        <v>99</v>
      </c>
      <c r="C102" s="110">
        <v>1016061736</v>
      </c>
      <c r="D102" s="111" t="s">
        <v>278</v>
      </c>
      <c r="E102" s="112">
        <v>2500000</v>
      </c>
      <c r="F102" s="112">
        <v>20000000</v>
      </c>
      <c r="G102" s="112">
        <v>2500000</v>
      </c>
      <c r="H102" s="113">
        <v>20000000</v>
      </c>
      <c r="I102" s="114" t="str">
        <f>VLOOKUP(C102,[2]Nacim!C:G,4,0)</f>
        <v>Femenino</v>
      </c>
      <c r="J102" s="114">
        <f>VLOOKUP(C102,[2]Nacim!C:G,5,0)</f>
        <v>34308</v>
      </c>
    </row>
    <row r="103" spans="2:10" x14ac:dyDescent="0.25">
      <c r="B103" s="109">
        <f t="shared" si="1"/>
        <v>100</v>
      </c>
      <c r="C103" s="110">
        <v>1016088066</v>
      </c>
      <c r="D103" s="111" t="s">
        <v>399</v>
      </c>
      <c r="E103" s="112">
        <v>8127770</v>
      </c>
      <c r="F103" s="112">
        <v>0</v>
      </c>
      <c r="G103" s="112">
        <v>369445</v>
      </c>
      <c r="H103" s="113">
        <v>7758325</v>
      </c>
      <c r="I103" s="114" t="str">
        <f>VLOOKUP(C103,[2]Nacim!C:G,4,0)</f>
        <v>Femenino</v>
      </c>
      <c r="J103" s="114">
        <f>VLOOKUP(C103,[2]Nacim!C:G,5,0)</f>
        <v>35285</v>
      </c>
    </row>
    <row r="104" spans="2:10" x14ac:dyDescent="0.25">
      <c r="B104" s="109">
        <f t="shared" si="1"/>
        <v>101</v>
      </c>
      <c r="C104" s="110">
        <v>1018430921</v>
      </c>
      <c r="D104" s="111" t="s">
        <v>400</v>
      </c>
      <c r="E104" s="112">
        <v>21861308</v>
      </c>
      <c r="F104" s="112">
        <v>0</v>
      </c>
      <c r="G104" s="112">
        <v>780761</v>
      </c>
      <c r="H104" s="113">
        <v>21080547</v>
      </c>
      <c r="I104" s="114" t="str">
        <f>VLOOKUP(C104,[2]Nacim!C:G,4,0)</f>
        <v>Femenino</v>
      </c>
      <c r="J104" s="114">
        <f>VLOOKUP(C104,[2]Nacim!C:G,5,0)</f>
        <v>32835</v>
      </c>
    </row>
    <row r="105" spans="2:10" x14ac:dyDescent="0.25">
      <c r="B105" s="109">
        <f t="shared" si="1"/>
        <v>102</v>
      </c>
      <c r="C105" s="110">
        <v>1018444123</v>
      </c>
      <c r="D105" s="111" t="s">
        <v>401</v>
      </c>
      <c r="E105" s="112">
        <v>29041377</v>
      </c>
      <c r="F105" s="112">
        <v>0</v>
      </c>
      <c r="G105" s="112">
        <v>936819</v>
      </c>
      <c r="H105" s="113">
        <v>28104558</v>
      </c>
      <c r="I105" s="114" t="str">
        <f>VLOOKUP(C105,[2]Nacim!C:G,4,0)</f>
        <v>Femenino</v>
      </c>
      <c r="J105" s="114">
        <f>VLOOKUP(C105,[2]Nacim!C:G,5,0)</f>
        <v>33229</v>
      </c>
    </row>
    <row r="106" spans="2:10" x14ac:dyDescent="0.25">
      <c r="B106" s="109">
        <f t="shared" si="1"/>
        <v>103</v>
      </c>
      <c r="C106" s="110">
        <v>1019013709</v>
      </c>
      <c r="D106" s="111" t="s">
        <v>285</v>
      </c>
      <c r="E106" s="112">
        <v>12939162</v>
      </c>
      <c r="F106" s="112">
        <v>0</v>
      </c>
      <c r="G106" s="112">
        <v>404349</v>
      </c>
      <c r="H106" s="113">
        <v>12534813</v>
      </c>
      <c r="I106" s="114" t="str">
        <f>VLOOKUP(C106,[2]Nacim!C:G,4,0)</f>
        <v>Femenino</v>
      </c>
      <c r="J106" s="114">
        <f>VLOOKUP(C106,[2]Nacim!C:G,5,0)</f>
        <v>31868</v>
      </c>
    </row>
    <row r="107" spans="2:10" x14ac:dyDescent="0.25">
      <c r="B107" s="109">
        <f t="shared" si="1"/>
        <v>104</v>
      </c>
      <c r="C107" s="110">
        <v>1019065265</v>
      </c>
      <c r="D107" s="111" t="s">
        <v>286</v>
      </c>
      <c r="E107" s="112">
        <v>16703226</v>
      </c>
      <c r="F107" s="112">
        <v>0</v>
      </c>
      <c r="G107" s="112">
        <v>618638</v>
      </c>
      <c r="H107" s="113">
        <v>16084588</v>
      </c>
      <c r="I107" s="114" t="str">
        <f>VLOOKUP(C107,[2]Nacim!C:G,4,0)</f>
        <v>Masculino</v>
      </c>
      <c r="J107" s="114">
        <f>VLOOKUP(C107,[2]Nacim!C:G,5,0)</f>
        <v>33436</v>
      </c>
    </row>
    <row r="108" spans="2:10" x14ac:dyDescent="0.25">
      <c r="B108" s="109">
        <f t="shared" si="1"/>
        <v>105</v>
      </c>
      <c r="C108" s="110">
        <v>1019102485</v>
      </c>
      <c r="D108" s="111" t="s">
        <v>287</v>
      </c>
      <c r="E108" s="112">
        <v>28655552</v>
      </c>
      <c r="F108" s="112">
        <v>0</v>
      </c>
      <c r="G108" s="112">
        <v>0</v>
      </c>
      <c r="H108" s="113">
        <v>28655552</v>
      </c>
      <c r="I108" s="114" t="str">
        <f>VLOOKUP(C108,[2]Nacim!C:G,4,0)</f>
        <v>Masculino</v>
      </c>
      <c r="J108" s="114">
        <f>VLOOKUP(C108,[2]Nacim!C:G,5,0)</f>
        <v>34684</v>
      </c>
    </row>
    <row r="109" spans="2:10" x14ac:dyDescent="0.25">
      <c r="B109" s="109">
        <f t="shared" si="1"/>
        <v>106</v>
      </c>
      <c r="C109" s="110">
        <v>1019115538</v>
      </c>
      <c r="D109" s="111" t="s">
        <v>402</v>
      </c>
      <c r="E109" s="112">
        <v>14501139</v>
      </c>
      <c r="F109" s="112">
        <v>0</v>
      </c>
      <c r="G109" s="112">
        <v>439429</v>
      </c>
      <c r="H109" s="113">
        <v>14061710</v>
      </c>
      <c r="I109" s="114" t="str">
        <f>VLOOKUP(C109,[2]Nacim!C:G,4,0)</f>
        <v>Femenino</v>
      </c>
      <c r="J109" s="114">
        <f>VLOOKUP(C109,[2]Nacim!C:G,5,0)</f>
        <v>35047</v>
      </c>
    </row>
    <row r="110" spans="2:10" x14ac:dyDescent="0.25">
      <c r="B110" s="109">
        <f t="shared" si="1"/>
        <v>107</v>
      </c>
      <c r="C110" s="110">
        <v>1020715688</v>
      </c>
      <c r="D110" s="111" t="s">
        <v>289</v>
      </c>
      <c r="E110" s="112">
        <v>65458560</v>
      </c>
      <c r="F110" s="112">
        <v>0</v>
      </c>
      <c r="G110" s="112">
        <v>2045580</v>
      </c>
      <c r="H110" s="113">
        <v>63412980</v>
      </c>
      <c r="I110" s="114" t="str">
        <f>VLOOKUP(C110,[2]Nacim!C:G,4,0)</f>
        <v>Femenino</v>
      </c>
      <c r="J110" s="114">
        <f>VLOOKUP(C110,[2]Nacim!C:G,5,0)</f>
        <v>31574</v>
      </c>
    </row>
    <row r="111" spans="2:10" x14ac:dyDescent="0.25">
      <c r="B111" s="109">
        <f t="shared" si="1"/>
        <v>108</v>
      </c>
      <c r="C111" s="110">
        <v>1022332059</v>
      </c>
      <c r="D111" s="111" t="s">
        <v>291</v>
      </c>
      <c r="E111" s="112">
        <v>5333326</v>
      </c>
      <c r="F111" s="112">
        <v>0</v>
      </c>
      <c r="G111" s="112">
        <v>1333334</v>
      </c>
      <c r="H111" s="113">
        <v>3999992</v>
      </c>
      <c r="I111" s="114" t="str">
        <f>VLOOKUP(C111,[2]Nacim!C:G,4,0)</f>
        <v>Femenino</v>
      </c>
      <c r="J111" s="114">
        <f>VLOOKUP(C111,[2]Nacim!C:G,5,0)</f>
        <v>31871</v>
      </c>
    </row>
    <row r="112" spans="2:10" x14ac:dyDescent="0.25">
      <c r="B112" s="109">
        <f t="shared" si="1"/>
        <v>109</v>
      </c>
      <c r="C112" s="110">
        <v>1022422274</v>
      </c>
      <c r="D112" s="111" t="s">
        <v>403</v>
      </c>
      <c r="E112" s="112">
        <v>19347222</v>
      </c>
      <c r="F112" s="112">
        <v>0</v>
      </c>
      <c r="G112" s="112">
        <v>552778</v>
      </c>
      <c r="H112" s="113">
        <v>18794444</v>
      </c>
      <c r="I112" s="114" t="str">
        <f>VLOOKUP(C112,[2]Nacim!C:G,4,0)</f>
        <v>Femenino</v>
      </c>
      <c r="J112" s="114">
        <f>VLOOKUP(C112,[2]Nacim!C:G,5,0)</f>
        <v>35408</v>
      </c>
    </row>
    <row r="113" spans="2:10" x14ac:dyDescent="0.25">
      <c r="B113" s="109">
        <f t="shared" si="1"/>
        <v>110</v>
      </c>
      <c r="C113" s="110">
        <v>1023954839</v>
      </c>
      <c r="D113" s="111" t="s">
        <v>302</v>
      </c>
      <c r="E113" s="112">
        <v>16926151</v>
      </c>
      <c r="F113" s="112">
        <v>0</v>
      </c>
      <c r="G113" s="112">
        <v>583661</v>
      </c>
      <c r="H113" s="113">
        <v>16342490</v>
      </c>
      <c r="I113" s="114" t="str">
        <f>VLOOKUP(C113,[2]Nacim!C:G,4,0)</f>
        <v>Masculino</v>
      </c>
      <c r="J113" s="114">
        <f>VLOOKUP(C113,[2]Nacim!C:G,5,0)</f>
        <v>35351</v>
      </c>
    </row>
    <row r="114" spans="2:10" x14ac:dyDescent="0.25">
      <c r="B114" s="109">
        <f t="shared" si="1"/>
        <v>111</v>
      </c>
      <c r="C114" s="110">
        <v>1023961928</v>
      </c>
      <c r="D114" s="111" t="s">
        <v>303</v>
      </c>
      <c r="E114" s="112">
        <v>9066087</v>
      </c>
      <c r="F114" s="112">
        <v>0</v>
      </c>
      <c r="G114" s="112">
        <v>292455</v>
      </c>
      <c r="H114" s="113">
        <v>8773632</v>
      </c>
      <c r="I114" s="114" t="str">
        <f>VLOOKUP(C114,[2]Nacim!C:G,4,0)</f>
        <v>Masculino</v>
      </c>
      <c r="J114" s="114">
        <f>VLOOKUP(C114,[2]Nacim!C:G,5,0)</f>
        <v>35631</v>
      </c>
    </row>
    <row r="115" spans="2:10" x14ac:dyDescent="0.25">
      <c r="B115" s="109">
        <f t="shared" si="1"/>
        <v>112</v>
      </c>
      <c r="C115" s="110">
        <v>1026268222</v>
      </c>
      <c r="D115" s="111" t="s">
        <v>308</v>
      </c>
      <c r="E115" s="112">
        <v>3100000</v>
      </c>
      <c r="F115" s="112">
        <v>0</v>
      </c>
      <c r="G115" s="112">
        <v>775000</v>
      </c>
      <c r="H115" s="113">
        <v>2325000</v>
      </c>
      <c r="I115" s="114" t="str">
        <f>VLOOKUP(C115,[2]Nacim!C:G,4,0)</f>
        <v>Masculino</v>
      </c>
      <c r="J115" s="114">
        <f>VLOOKUP(C115,[2]Nacim!C:G,5,0)</f>
        <v>32973</v>
      </c>
    </row>
    <row r="116" spans="2:10" x14ac:dyDescent="0.25">
      <c r="B116" s="109">
        <f t="shared" si="1"/>
        <v>113</v>
      </c>
      <c r="C116" s="110">
        <v>1026293707</v>
      </c>
      <c r="D116" s="111" t="s">
        <v>404</v>
      </c>
      <c r="E116" s="112">
        <v>10991656</v>
      </c>
      <c r="F116" s="112">
        <v>0</v>
      </c>
      <c r="G116" s="112">
        <v>549584</v>
      </c>
      <c r="H116" s="113">
        <v>10442072</v>
      </c>
      <c r="I116" s="114" t="str">
        <f>VLOOKUP(C116,[2]Nacim!C:G,4,0)</f>
        <v>Masculino</v>
      </c>
      <c r="J116" s="114">
        <f>VLOOKUP(C116,[2]Nacim!C:G,5,0)</f>
        <v>35077</v>
      </c>
    </row>
    <row r="117" spans="2:10" x14ac:dyDescent="0.25">
      <c r="B117" s="109">
        <f t="shared" si="1"/>
        <v>114</v>
      </c>
      <c r="C117" s="110">
        <v>1026297284</v>
      </c>
      <c r="D117" s="111" t="s">
        <v>310</v>
      </c>
      <c r="E117" s="112">
        <v>16173954</v>
      </c>
      <c r="F117" s="112">
        <v>0</v>
      </c>
      <c r="G117" s="112">
        <v>735180</v>
      </c>
      <c r="H117" s="113">
        <v>15438774</v>
      </c>
      <c r="I117" s="114" t="str">
        <f>VLOOKUP(C117,[2]Nacim!C:G,4,0)</f>
        <v>Masculino</v>
      </c>
      <c r="J117" s="114">
        <f>VLOOKUP(C117,[2]Nacim!C:G,5,0)</f>
        <v>35730</v>
      </c>
    </row>
    <row r="118" spans="2:10" x14ac:dyDescent="0.25">
      <c r="B118" s="109">
        <f t="shared" si="1"/>
        <v>115</v>
      </c>
      <c r="C118" s="110">
        <v>1030611984</v>
      </c>
      <c r="D118" s="111" t="s">
        <v>405</v>
      </c>
      <c r="E118" s="112">
        <v>17883331</v>
      </c>
      <c r="F118" s="112">
        <v>0</v>
      </c>
      <c r="G118" s="112">
        <v>616667</v>
      </c>
      <c r="H118" s="113">
        <v>17266664</v>
      </c>
      <c r="I118" s="114" t="str">
        <f>VLOOKUP(C118,[2]Nacim!C:G,4,0)</f>
        <v>Femenino</v>
      </c>
      <c r="J118" s="114">
        <f>VLOOKUP(C118,[2]Nacim!C:G,5,0)</f>
        <v>33804</v>
      </c>
    </row>
    <row r="119" spans="2:10" x14ac:dyDescent="0.25">
      <c r="B119" s="109">
        <f t="shared" si="1"/>
        <v>116</v>
      </c>
      <c r="C119" s="110">
        <v>1032403590</v>
      </c>
      <c r="D119" s="111" t="s">
        <v>315</v>
      </c>
      <c r="E119" s="112">
        <v>4500000</v>
      </c>
      <c r="F119" s="112">
        <v>22428000</v>
      </c>
      <c r="G119" s="112">
        <v>4500000</v>
      </c>
      <c r="H119" s="113">
        <v>22428000</v>
      </c>
      <c r="I119" s="114" t="str">
        <f>VLOOKUP(C119,[2]Nacim!C:G,4,0)</f>
        <v>Femenino</v>
      </c>
      <c r="J119" s="114">
        <f>VLOOKUP(C119,[2]Nacim!C:G,5,0)</f>
        <v>32153</v>
      </c>
    </row>
    <row r="120" spans="2:10" x14ac:dyDescent="0.25">
      <c r="B120" s="109">
        <f t="shared" si="1"/>
        <v>117</v>
      </c>
      <c r="C120" s="110">
        <v>1032412995</v>
      </c>
      <c r="D120" s="111" t="s">
        <v>406</v>
      </c>
      <c r="E120" s="112">
        <v>12222216</v>
      </c>
      <c r="F120" s="112">
        <v>0</v>
      </c>
      <c r="G120" s="112">
        <v>555556</v>
      </c>
      <c r="H120" s="113">
        <v>11666660</v>
      </c>
      <c r="I120" s="114" t="str">
        <f>VLOOKUP(C120,[2]Nacim!C:G,4,0)</f>
        <v>Masculino</v>
      </c>
      <c r="J120" s="114">
        <f>VLOOKUP(C120,[2]Nacim!C:G,5,0)</f>
        <v>32300</v>
      </c>
    </row>
    <row r="121" spans="2:10" x14ac:dyDescent="0.25">
      <c r="B121" s="109">
        <f t="shared" si="1"/>
        <v>118</v>
      </c>
      <c r="C121" s="110">
        <v>1032447196</v>
      </c>
      <c r="D121" s="111" t="s">
        <v>317</v>
      </c>
      <c r="E121" s="112">
        <v>51994944</v>
      </c>
      <c r="F121" s="112">
        <v>0</v>
      </c>
      <c r="G121" s="112">
        <v>0</v>
      </c>
      <c r="H121" s="113">
        <v>51994944</v>
      </c>
      <c r="I121" s="114" t="str">
        <f>VLOOKUP(C121,[2]Nacim!C:G,4,0)</f>
        <v>Femenino</v>
      </c>
      <c r="J121" s="114">
        <f>VLOOKUP(C121,[2]Nacim!C:G,5,0)</f>
        <v>33547</v>
      </c>
    </row>
    <row r="122" spans="2:10" x14ac:dyDescent="0.25">
      <c r="B122" s="109">
        <f t="shared" si="1"/>
        <v>119</v>
      </c>
      <c r="C122" s="110">
        <v>1032488400</v>
      </c>
      <c r="D122" s="111" t="s">
        <v>318</v>
      </c>
      <c r="E122" s="112">
        <v>0</v>
      </c>
      <c r="F122" s="112">
        <v>46836000</v>
      </c>
      <c r="G122" s="112">
        <v>0</v>
      </c>
      <c r="H122" s="113">
        <v>46836000</v>
      </c>
      <c r="I122" s="114" t="str">
        <f>VLOOKUP(C122,[2]Nacim!C:G,4,0)</f>
        <v>Masculino</v>
      </c>
      <c r="J122" s="114">
        <f>VLOOKUP(C122,[2]Nacim!C:G,5,0)</f>
        <v>35439</v>
      </c>
    </row>
    <row r="123" spans="2:10" x14ac:dyDescent="0.25">
      <c r="B123" s="109">
        <f t="shared" si="1"/>
        <v>120</v>
      </c>
      <c r="C123" s="110">
        <v>1033738253</v>
      </c>
      <c r="D123" s="111" t="s">
        <v>320</v>
      </c>
      <c r="E123" s="112">
        <v>8313712</v>
      </c>
      <c r="F123" s="112">
        <v>0</v>
      </c>
      <c r="G123" s="112">
        <v>377896</v>
      </c>
      <c r="H123" s="113">
        <v>7935816</v>
      </c>
      <c r="I123" s="114" t="str">
        <f>VLOOKUP(C123,[2]Nacim!C:G,4,0)</f>
        <v>Femenino</v>
      </c>
      <c r="J123" s="114">
        <f>VLOOKUP(C123,[2]Nacim!C:G,5,0)</f>
        <v>33508</v>
      </c>
    </row>
    <row r="124" spans="2:10" x14ac:dyDescent="0.25">
      <c r="B124" s="109">
        <f t="shared" si="1"/>
        <v>121</v>
      </c>
      <c r="C124" s="110">
        <v>1053787124</v>
      </c>
      <c r="D124" s="111" t="s">
        <v>323</v>
      </c>
      <c r="E124" s="112">
        <v>68000000</v>
      </c>
      <c r="F124" s="112">
        <v>0</v>
      </c>
      <c r="G124" s="112">
        <v>2000000</v>
      </c>
      <c r="H124" s="113">
        <v>66000000</v>
      </c>
      <c r="I124" s="114" t="str">
        <f>VLOOKUP(C124,[2]Nacim!C:G,4,0)</f>
        <v>Masculino</v>
      </c>
      <c r="J124" s="114">
        <f>VLOOKUP(C124,[2]Nacim!C:G,5,0)</f>
        <v>32245</v>
      </c>
    </row>
    <row r="125" spans="2:10" x14ac:dyDescent="0.25">
      <c r="B125" s="109">
        <f t="shared" si="1"/>
        <v>122</v>
      </c>
      <c r="C125" s="110">
        <v>1053806029</v>
      </c>
      <c r="D125" s="111" t="s">
        <v>324</v>
      </c>
      <c r="E125" s="112">
        <v>7547212</v>
      </c>
      <c r="F125" s="112">
        <v>0</v>
      </c>
      <c r="G125" s="112">
        <v>580556</v>
      </c>
      <c r="H125" s="113">
        <v>6966656</v>
      </c>
      <c r="I125" s="114" t="str">
        <f>VLOOKUP(C125,[2]Nacim!C:G,4,0)</f>
        <v>Femenino</v>
      </c>
      <c r="J125" s="114">
        <f>VLOOKUP(C125,[2]Nacim!C:G,5,0)</f>
        <v>33178</v>
      </c>
    </row>
    <row r="126" spans="2:10" x14ac:dyDescent="0.25">
      <c r="B126" s="109">
        <f t="shared" si="1"/>
        <v>123</v>
      </c>
      <c r="C126" s="110">
        <v>1053807734</v>
      </c>
      <c r="D126" s="111" t="s">
        <v>325</v>
      </c>
      <c r="E126" s="112">
        <v>7774986</v>
      </c>
      <c r="F126" s="112">
        <v>0</v>
      </c>
      <c r="G126" s="112">
        <v>518334</v>
      </c>
      <c r="H126" s="113">
        <v>7256652</v>
      </c>
      <c r="I126" s="114" t="str">
        <f>VLOOKUP(C126,[2]Nacim!C:G,4,0)</f>
        <v>Femenino</v>
      </c>
      <c r="J126" s="114">
        <f>VLOOKUP(C126,[2]Nacim!C:G,5,0)</f>
        <v>33230</v>
      </c>
    </row>
    <row r="127" spans="2:10" x14ac:dyDescent="0.25">
      <c r="B127" s="109">
        <f t="shared" si="1"/>
        <v>124</v>
      </c>
      <c r="C127" s="110">
        <v>1068927789</v>
      </c>
      <c r="D127" s="111" t="s">
        <v>335</v>
      </c>
      <c r="E127" s="112">
        <v>19249998</v>
      </c>
      <c r="F127" s="112">
        <v>0</v>
      </c>
      <c r="G127" s="112">
        <v>583334</v>
      </c>
      <c r="H127" s="113">
        <v>18666664</v>
      </c>
      <c r="I127" s="114" t="str">
        <f>VLOOKUP(C127,[2]Nacim!C:G,4,0)</f>
        <v>Femenino</v>
      </c>
      <c r="J127" s="114">
        <f>VLOOKUP(C127,[2]Nacim!C:G,5,0)</f>
        <v>33140</v>
      </c>
    </row>
    <row r="128" spans="2:10" x14ac:dyDescent="0.25">
      <c r="B128" s="109">
        <f t="shared" si="1"/>
        <v>125</v>
      </c>
      <c r="C128" s="110">
        <v>1068974533</v>
      </c>
      <c r="D128" s="111" t="s">
        <v>336</v>
      </c>
      <c r="E128" s="112">
        <v>12541995</v>
      </c>
      <c r="F128" s="112">
        <v>0</v>
      </c>
      <c r="G128" s="112">
        <v>691667</v>
      </c>
      <c r="H128" s="113">
        <v>11850328</v>
      </c>
      <c r="I128" s="114" t="str">
        <f>VLOOKUP(C128,[2]Nacim!C:G,4,0)</f>
        <v>Femenino</v>
      </c>
      <c r="J128" s="114">
        <f>VLOOKUP(C128,[2]Nacim!C:G,5,0)</f>
        <v>33361</v>
      </c>
    </row>
    <row r="129" spans="2:10" x14ac:dyDescent="0.25">
      <c r="B129" s="109">
        <f t="shared" si="1"/>
        <v>126</v>
      </c>
      <c r="C129" s="110">
        <v>1069175415</v>
      </c>
      <c r="D129" s="111" t="s">
        <v>337</v>
      </c>
      <c r="E129" s="112">
        <v>3150000</v>
      </c>
      <c r="F129" s="112">
        <v>24000000</v>
      </c>
      <c r="G129" s="112">
        <v>3150000</v>
      </c>
      <c r="H129" s="113">
        <v>24000000</v>
      </c>
      <c r="I129" s="114" t="str">
        <f>VLOOKUP(C129,[2]Nacim!C:G,4,0)</f>
        <v>Femenino</v>
      </c>
      <c r="J129" s="114">
        <f>VLOOKUP(C129,[2]Nacim!C:G,5,0)</f>
        <v>32749</v>
      </c>
    </row>
    <row r="130" spans="2:10" x14ac:dyDescent="0.25">
      <c r="B130" s="109">
        <f t="shared" si="1"/>
        <v>127</v>
      </c>
      <c r="C130" s="110">
        <v>1073157818</v>
      </c>
      <c r="D130" s="111" t="s">
        <v>340</v>
      </c>
      <c r="E130" s="112">
        <v>334500</v>
      </c>
      <c r="F130" s="112">
        <v>0</v>
      </c>
      <c r="G130" s="112">
        <v>334500</v>
      </c>
      <c r="H130" s="113">
        <v>0</v>
      </c>
      <c r="I130" s="114" t="str">
        <f>VLOOKUP(C130,[2]Nacim!C:G,4,0)</f>
        <v>Masculino</v>
      </c>
      <c r="J130" s="114">
        <f>VLOOKUP(C130,[2]Nacim!C:G,5,0)</f>
        <v>32816</v>
      </c>
    </row>
    <row r="131" spans="2:10" x14ac:dyDescent="0.25">
      <c r="B131" s="109">
        <f t="shared" si="1"/>
        <v>128</v>
      </c>
      <c r="C131" s="110">
        <v>1073511506</v>
      </c>
      <c r="D131" s="111" t="s">
        <v>407</v>
      </c>
      <c r="E131" s="112">
        <v>6111108</v>
      </c>
      <c r="F131" s="112">
        <v>0</v>
      </c>
      <c r="G131" s="112">
        <v>277778</v>
      </c>
      <c r="H131" s="113">
        <v>5833330</v>
      </c>
      <c r="I131" s="114" t="str">
        <f>VLOOKUP(C131,[2]Nacim!C:G,4,0)</f>
        <v>Femenino</v>
      </c>
      <c r="J131" s="114">
        <f>VLOOKUP(C131,[2]Nacim!C:G,5,0)</f>
        <v>33887</v>
      </c>
    </row>
    <row r="132" spans="2:10" x14ac:dyDescent="0.25">
      <c r="B132" s="109">
        <f t="shared" ref="B132:B151" si="2">+B131+1</f>
        <v>129</v>
      </c>
      <c r="C132" s="110">
        <v>1075214751</v>
      </c>
      <c r="D132" s="111" t="s">
        <v>342</v>
      </c>
      <c r="E132" s="112">
        <v>4111108</v>
      </c>
      <c r="F132" s="112">
        <v>0</v>
      </c>
      <c r="G132" s="112">
        <v>513889</v>
      </c>
      <c r="H132" s="113">
        <v>3597219</v>
      </c>
      <c r="I132" s="114" t="str">
        <f>VLOOKUP(C132,[2]Nacim!C:G,4,0)</f>
        <v>Masculino</v>
      </c>
      <c r="J132" s="114">
        <f>VLOOKUP(C132,[2]Nacim!C:G,5,0)</f>
        <v>31659</v>
      </c>
    </row>
    <row r="133" spans="2:10" x14ac:dyDescent="0.25">
      <c r="B133" s="109">
        <f t="shared" si="2"/>
        <v>130</v>
      </c>
      <c r="C133" s="110">
        <v>1075226091</v>
      </c>
      <c r="D133" s="111" t="s">
        <v>343</v>
      </c>
      <c r="E133" s="112">
        <v>23833324</v>
      </c>
      <c r="F133" s="112">
        <v>0</v>
      </c>
      <c r="G133" s="112">
        <v>0</v>
      </c>
      <c r="H133" s="113">
        <v>23833324</v>
      </c>
      <c r="I133" s="114" t="str">
        <f>VLOOKUP(C133,[2]Nacim!C:G,4,0)</f>
        <v>Masculino</v>
      </c>
      <c r="J133" s="114">
        <f>VLOOKUP(C133,[2]Nacim!C:G,5,0)</f>
        <v>32132</v>
      </c>
    </row>
    <row r="134" spans="2:10" x14ac:dyDescent="0.25">
      <c r="B134" s="109">
        <f t="shared" si="2"/>
        <v>131</v>
      </c>
      <c r="C134" s="110">
        <v>1075274654</v>
      </c>
      <c r="D134" s="111" t="s">
        <v>346</v>
      </c>
      <c r="E134" s="112">
        <v>25959201</v>
      </c>
      <c r="F134" s="112">
        <v>0</v>
      </c>
      <c r="G134" s="112">
        <v>786643</v>
      </c>
      <c r="H134" s="113">
        <v>25172558</v>
      </c>
      <c r="I134" s="114" t="str">
        <f>VLOOKUP(C134,[2]Nacim!C:G,4,0)</f>
        <v>Femenino</v>
      </c>
      <c r="J134" s="114">
        <f>VLOOKUP(C134,[2]Nacim!C:G,5,0)</f>
        <v>34251</v>
      </c>
    </row>
    <row r="135" spans="2:10" x14ac:dyDescent="0.25">
      <c r="B135" s="109">
        <f t="shared" si="2"/>
        <v>132</v>
      </c>
      <c r="C135" s="110">
        <v>1075287958</v>
      </c>
      <c r="D135" s="111" t="s">
        <v>348</v>
      </c>
      <c r="E135" s="112">
        <v>17313328</v>
      </c>
      <c r="F135" s="112">
        <v>0</v>
      </c>
      <c r="G135" s="112">
        <v>618334</v>
      </c>
      <c r="H135" s="113">
        <v>16694994</v>
      </c>
      <c r="I135" s="114" t="str">
        <f>VLOOKUP(C135,[2]Nacim!C:G,4,0)</f>
        <v>Masculino</v>
      </c>
      <c r="J135" s="114">
        <f>VLOOKUP(C135,[2]Nacim!C:G,5,0)</f>
        <v>34818</v>
      </c>
    </row>
    <row r="136" spans="2:10" x14ac:dyDescent="0.25">
      <c r="B136" s="109">
        <f t="shared" si="2"/>
        <v>133</v>
      </c>
      <c r="C136" s="110">
        <v>1077869181</v>
      </c>
      <c r="D136" s="111" t="s">
        <v>349</v>
      </c>
      <c r="E136" s="112">
        <v>2166640</v>
      </c>
      <c r="F136" s="112">
        <v>0</v>
      </c>
      <c r="G136" s="112">
        <v>361112</v>
      </c>
      <c r="H136" s="113">
        <v>1805528</v>
      </c>
      <c r="I136" s="114" t="str">
        <f>VLOOKUP(C136,[2]Nacim!C:G,4,0)</f>
        <v>Masculino</v>
      </c>
      <c r="J136" s="114">
        <f>VLOOKUP(C136,[2]Nacim!C:G,5,0)</f>
        <v>34663</v>
      </c>
    </row>
    <row r="137" spans="2:10" x14ac:dyDescent="0.25">
      <c r="B137" s="109">
        <f t="shared" si="2"/>
        <v>134</v>
      </c>
      <c r="C137" s="110">
        <v>1079509317</v>
      </c>
      <c r="D137" s="111" t="s">
        <v>350</v>
      </c>
      <c r="E137" s="112">
        <v>10097048</v>
      </c>
      <c r="F137" s="112">
        <v>23976000</v>
      </c>
      <c r="G137" s="112">
        <v>10097048</v>
      </c>
      <c r="H137" s="113">
        <v>23976000</v>
      </c>
      <c r="I137" s="114" t="str">
        <f>VLOOKUP(C137,[2]Nacim!C:G,4,0)</f>
        <v>Masculino</v>
      </c>
      <c r="J137" s="114">
        <f>VLOOKUP(C137,[2]Nacim!C:G,5,0)</f>
        <v>34806</v>
      </c>
    </row>
    <row r="138" spans="2:10" x14ac:dyDescent="0.25">
      <c r="B138" s="109">
        <f t="shared" si="2"/>
        <v>135</v>
      </c>
      <c r="C138" s="110">
        <v>1082776261</v>
      </c>
      <c r="D138" s="111" t="s">
        <v>352</v>
      </c>
      <c r="E138" s="112">
        <v>8983324</v>
      </c>
      <c r="F138" s="112">
        <v>0</v>
      </c>
      <c r="G138" s="112">
        <v>408334</v>
      </c>
      <c r="H138" s="113">
        <v>8574990</v>
      </c>
      <c r="I138" s="114" t="str">
        <f>VLOOKUP(C138,[2]Nacim!C:G,4,0)</f>
        <v>Femenino</v>
      </c>
      <c r="J138" s="114">
        <f>VLOOKUP(C138,[2]Nacim!C:G,5,0)</f>
        <v>33389</v>
      </c>
    </row>
    <row r="139" spans="2:10" x14ac:dyDescent="0.25">
      <c r="B139" s="109">
        <f t="shared" si="2"/>
        <v>136</v>
      </c>
      <c r="C139" s="110">
        <v>1091664818</v>
      </c>
      <c r="D139" s="111" t="s">
        <v>408</v>
      </c>
      <c r="E139" s="112">
        <v>44721625</v>
      </c>
      <c r="F139" s="112">
        <v>0</v>
      </c>
      <c r="G139" s="112">
        <v>1542125</v>
      </c>
      <c r="H139" s="113">
        <v>43179500</v>
      </c>
      <c r="I139" s="114" t="str">
        <f>VLOOKUP(C139,[2]Nacim!C:G,4,0)</f>
        <v>Femenino</v>
      </c>
      <c r="J139" s="114">
        <f>VLOOKUP(C139,[2]Nacim!C:G,5,0)</f>
        <v>33176</v>
      </c>
    </row>
    <row r="140" spans="2:10" x14ac:dyDescent="0.25">
      <c r="B140" s="109">
        <f t="shared" si="2"/>
        <v>137</v>
      </c>
      <c r="C140" s="110">
        <v>1096197838</v>
      </c>
      <c r="D140" s="111" t="s">
        <v>361</v>
      </c>
      <c r="E140" s="112">
        <v>21666662</v>
      </c>
      <c r="F140" s="112">
        <v>0</v>
      </c>
      <c r="G140" s="112">
        <v>722223</v>
      </c>
      <c r="H140" s="113">
        <v>20944439</v>
      </c>
      <c r="I140" s="114" t="str">
        <f>VLOOKUP(C140,[2]Nacim!C:G,4,0)</f>
        <v>Masculino</v>
      </c>
      <c r="J140" s="114">
        <f>VLOOKUP(C140,[2]Nacim!C:G,5,0)</f>
        <v>32527</v>
      </c>
    </row>
    <row r="141" spans="2:10" x14ac:dyDescent="0.25">
      <c r="B141" s="109">
        <f t="shared" si="2"/>
        <v>138</v>
      </c>
      <c r="C141" s="110">
        <v>1107085677</v>
      </c>
      <c r="D141" s="111" t="s">
        <v>365</v>
      </c>
      <c r="E141" s="112">
        <v>14850000</v>
      </c>
      <c r="F141" s="112">
        <v>36000000</v>
      </c>
      <c r="G141" s="112">
        <v>14850000</v>
      </c>
      <c r="H141" s="113">
        <v>36000000</v>
      </c>
      <c r="I141" s="114" t="str">
        <f>VLOOKUP(C141,[2]Nacim!C:G,4,0)</f>
        <v>Masculino</v>
      </c>
      <c r="J141" s="114">
        <f>VLOOKUP(C141,[2]Nacim!C:G,5,0)</f>
        <v>34635</v>
      </c>
    </row>
    <row r="142" spans="2:10" x14ac:dyDescent="0.25">
      <c r="B142" s="109">
        <f t="shared" si="2"/>
        <v>139</v>
      </c>
      <c r="C142" s="110">
        <v>1109413386</v>
      </c>
      <c r="D142" s="111" t="s">
        <v>366</v>
      </c>
      <c r="E142" s="112">
        <v>10855552</v>
      </c>
      <c r="F142" s="112">
        <v>34000000</v>
      </c>
      <c r="G142" s="112">
        <v>10855552</v>
      </c>
      <c r="H142" s="113">
        <v>34000000</v>
      </c>
      <c r="I142" s="114" t="str">
        <f>VLOOKUP(C142,[2]Nacim!C:G,4,0)</f>
        <v>Femenino</v>
      </c>
      <c r="J142" s="114">
        <f>VLOOKUP(C142,[2]Nacim!C:G,5,0)</f>
        <v>32287</v>
      </c>
    </row>
    <row r="143" spans="2:10" x14ac:dyDescent="0.25">
      <c r="B143" s="109">
        <f t="shared" si="2"/>
        <v>140</v>
      </c>
      <c r="C143" s="110">
        <v>1110553675</v>
      </c>
      <c r="D143" s="111" t="s">
        <v>367</v>
      </c>
      <c r="E143" s="112">
        <v>3324985</v>
      </c>
      <c r="F143" s="112">
        <v>0</v>
      </c>
      <c r="G143" s="112">
        <v>369445</v>
      </c>
      <c r="H143" s="113">
        <v>2955540</v>
      </c>
      <c r="I143" s="114" t="str">
        <f>VLOOKUP(C143,[2]Nacim!C:G,4,0)</f>
        <v>Masculino</v>
      </c>
      <c r="J143" s="114">
        <f>VLOOKUP(C143,[2]Nacim!C:G,5,0)</f>
        <v>34667</v>
      </c>
    </row>
    <row r="144" spans="2:10" x14ac:dyDescent="0.25">
      <c r="B144" s="109">
        <f t="shared" si="2"/>
        <v>141</v>
      </c>
      <c r="C144" s="110">
        <v>1112482969</v>
      </c>
      <c r="D144" s="111" t="s">
        <v>369</v>
      </c>
      <c r="E144" s="112">
        <v>5416663</v>
      </c>
      <c r="F144" s="112">
        <v>0</v>
      </c>
      <c r="G144" s="112">
        <v>416667</v>
      </c>
      <c r="H144" s="113">
        <v>4999996</v>
      </c>
      <c r="I144" s="114" t="str">
        <f>VLOOKUP(C144,[2]Nacim!C:G,4,0)</f>
        <v>Masculino</v>
      </c>
      <c r="J144" s="114">
        <f>VLOOKUP(C144,[2]Nacim!C:G,5,0)</f>
        <v>34632</v>
      </c>
    </row>
    <row r="145" spans="2:10" x14ac:dyDescent="0.25">
      <c r="B145" s="109">
        <f t="shared" si="2"/>
        <v>142</v>
      </c>
      <c r="C145" s="110">
        <v>1118831307</v>
      </c>
      <c r="D145" s="111" t="s">
        <v>371</v>
      </c>
      <c r="E145" s="112">
        <v>3000000</v>
      </c>
      <c r="F145" s="112">
        <v>0</v>
      </c>
      <c r="G145" s="112">
        <v>750000</v>
      </c>
      <c r="H145" s="113">
        <v>2250000</v>
      </c>
      <c r="I145" s="114" t="str">
        <f>VLOOKUP(C145,[2]Nacim!C:G,4,0)</f>
        <v>Femenino</v>
      </c>
      <c r="J145" s="114">
        <f>VLOOKUP(C145,[2]Nacim!C:G,5,0)</f>
        <v>33008</v>
      </c>
    </row>
    <row r="146" spans="2:10" x14ac:dyDescent="0.25">
      <c r="B146" s="109">
        <f t="shared" si="2"/>
        <v>143</v>
      </c>
      <c r="C146" s="110">
        <v>1121872125</v>
      </c>
      <c r="D146" s="111" t="s">
        <v>372</v>
      </c>
      <c r="E146" s="112">
        <v>15464576</v>
      </c>
      <c r="F146" s="112">
        <v>0</v>
      </c>
      <c r="G146" s="112">
        <v>618584</v>
      </c>
      <c r="H146" s="113">
        <v>14845992</v>
      </c>
      <c r="I146" s="114" t="str">
        <f>VLOOKUP(C146,[2]Nacim!C:G,4,0)</f>
        <v>Masculino</v>
      </c>
      <c r="J146" s="114">
        <f>VLOOKUP(C146,[2]Nacim!C:G,5,0)</f>
        <v>33240</v>
      </c>
    </row>
    <row r="147" spans="2:10" x14ac:dyDescent="0.25">
      <c r="B147" s="109">
        <f t="shared" si="2"/>
        <v>144</v>
      </c>
      <c r="C147" s="110">
        <v>1129578021</v>
      </c>
      <c r="D147" s="111" t="s">
        <v>409</v>
      </c>
      <c r="E147" s="112">
        <v>3100064</v>
      </c>
      <c r="F147" s="112">
        <v>0</v>
      </c>
      <c r="G147" s="112">
        <v>775016</v>
      </c>
      <c r="H147" s="113">
        <v>2325048</v>
      </c>
      <c r="I147" s="114" t="str">
        <f>VLOOKUP(C147,[2]Nacim!C:G,4,0)</f>
        <v>Femenino</v>
      </c>
      <c r="J147" s="114">
        <f>VLOOKUP(C147,[2]Nacim!C:G,5,0)</f>
        <v>31955</v>
      </c>
    </row>
    <row r="148" spans="2:10" x14ac:dyDescent="0.25">
      <c r="B148" s="109">
        <f t="shared" si="2"/>
        <v>145</v>
      </c>
      <c r="C148" s="110">
        <v>1130592766</v>
      </c>
      <c r="D148" s="111" t="s">
        <v>375</v>
      </c>
      <c r="E148" s="112">
        <v>71575000</v>
      </c>
      <c r="F148" s="112">
        <v>0</v>
      </c>
      <c r="G148" s="112">
        <v>2045000</v>
      </c>
      <c r="H148" s="113">
        <v>69530000</v>
      </c>
      <c r="I148" s="114" t="str">
        <f>VLOOKUP(C148,[2]Nacim!C:G,4,0)</f>
        <v>Masculino</v>
      </c>
      <c r="J148" s="114">
        <f>VLOOKUP(C148,[2]Nacim!C:G,5,0)</f>
        <v>31799</v>
      </c>
    </row>
    <row r="149" spans="2:10" x14ac:dyDescent="0.25">
      <c r="B149" s="109">
        <f t="shared" si="2"/>
        <v>146</v>
      </c>
      <c r="C149" s="110">
        <v>1136884974</v>
      </c>
      <c r="D149" s="111" t="s">
        <v>376</v>
      </c>
      <c r="E149" s="112">
        <v>23375000</v>
      </c>
      <c r="F149" s="112">
        <v>0</v>
      </c>
      <c r="G149" s="112">
        <v>1375000</v>
      </c>
      <c r="H149" s="113">
        <v>22000000</v>
      </c>
      <c r="I149" s="114" t="str">
        <f>VLOOKUP(C149,[2]Nacim!C:G,4,0)</f>
        <v>Femenino</v>
      </c>
      <c r="J149" s="114">
        <f>VLOOKUP(C149,[2]Nacim!C:G,5,0)</f>
        <v>33983</v>
      </c>
    </row>
    <row r="150" spans="2:10" x14ac:dyDescent="0.25">
      <c r="B150" s="109">
        <f t="shared" si="2"/>
        <v>147</v>
      </c>
      <c r="C150" s="110">
        <v>1143836513</v>
      </c>
      <c r="D150" s="111" t="s">
        <v>378</v>
      </c>
      <c r="E150" s="112">
        <v>6111100</v>
      </c>
      <c r="F150" s="112">
        <v>0</v>
      </c>
      <c r="G150" s="112">
        <v>555556</v>
      </c>
      <c r="H150" s="113">
        <v>5555544</v>
      </c>
      <c r="I150" s="114" t="str">
        <f>VLOOKUP(C150,[2]Nacim!C:G,4,0)</f>
        <v>Masculino</v>
      </c>
      <c r="J150" s="114">
        <f>VLOOKUP(C150,[2]Nacim!C:G,5,0)</f>
        <v>33320</v>
      </c>
    </row>
    <row r="151" spans="2:10" x14ac:dyDescent="0.25">
      <c r="B151" s="109">
        <f t="shared" si="2"/>
        <v>148</v>
      </c>
      <c r="C151" s="110">
        <v>1144045061</v>
      </c>
      <c r="D151" s="111" t="s">
        <v>379</v>
      </c>
      <c r="E151" s="112">
        <v>0</v>
      </c>
      <c r="F151" s="112">
        <v>49350000</v>
      </c>
      <c r="G151" s="112">
        <v>0</v>
      </c>
      <c r="H151" s="113">
        <v>49350000</v>
      </c>
      <c r="I151" s="114" t="str">
        <f>VLOOKUP(C151,[2]Nacim!C:G,4,0)</f>
        <v>Femenino</v>
      </c>
      <c r="J151" s="114">
        <f>VLOOKUP(C151,[2]Nacim!C:G,5,0)</f>
        <v>33414</v>
      </c>
    </row>
    <row r="152" spans="2:10" x14ac:dyDescent="0.25">
      <c r="C152" s="116">
        <v>14146005</v>
      </c>
      <c r="D152" s="117" t="s">
        <v>410</v>
      </c>
      <c r="E152" s="118">
        <f>SUM(E3:E151)</f>
        <v>3027873177</v>
      </c>
      <c r="F152" s="118">
        <f>SUM(F3:F151)</f>
        <v>442974000</v>
      </c>
      <c r="G152" s="118">
        <f>SUM(G3:G151)</f>
        <v>230785333</v>
      </c>
      <c r="H152" s="118">
        <f>SUM(H3:H151)</f>
        <v>3240061844</v>
      </c>
    </row>
  </sheetData>
  <conditionalFormatting sqref="I4:J151">
    <cfRule type="cellIs" dxfId="3" priority="1" operator="equal">
      <formula>"OJO REVISAR"</formula>
    </cfRule>
  </conditionalFormatting>
  <printOptions horizontalCentered="1" verticalCentered="1"/>
  <pageMargins left="0" right="0" top="0.59055118110236227" bottom="0.59055118110236227" header="0" footer="0"/>
  <pageSetup paperSize="123" scale="8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53B0E7-82C8-4346-8A4C-347E5FD2998A}">
  <dimension ref="B1:J17"/>
  <sheetViews>
    <sheetView showGridLines="0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J23" sqref="J23"/>
    </sheetView>
  </sheetViews>
  <sheetFormatPr baseColWidth="10" defaultColWidth="17.42578125" defaultRowHeight="11.25" x14ac:dyDescent="0.25"/>
  <cols>
    <col min="1" max="1" width="17.42578125" style="101"/>
    <col min="2" max="2" width="3.5703125" style="115" bestFit="1" customWidth="1"/>
    <col min="3" max="3" width="9.5703125" style="101" bestFit="1" customWidth="1"/>
    <col min="4" max="4" width="30.5703125" style="101" bestFit="1" customWidth="1"/>
    <col min="5" max="8" width="13.42578125" style="101" customWidth="1"/>
    <col min="9" max="9" width="8" style="101" bestFit="1" customWidth="1"/>
    <col min="10" max="10" width="9.5703125" style="101" bestFit="1" customWidth="1"/>
    <col min="11" max="16384" width="17.42578125" style="101"/>
  </cols>
  <sheetData>
    <row r="1" spans="2:10" x14ac:dyDescent="0.25">
      <c r="B1" s="99"/>
      <c r="C1" s="100"/>
      <c r="E1" s="100"/>
      <c r="F1" s="100"/>
      <c r="G1" s="100"/>
      <c r="H1" s="100"/>
      <c r="I1" s="100"/>
      <c r="J1" s="100"/>
    </row>
    <row r="2" spans="2:10" s="106" customFormat="1" ht="15.75" x14ac:dyDescent="0.25">
      <c r="B2" s="102" t="s">
        <v>411</v>
      </c>
      <c r="C2" s="103"/>
      <c r="D2" s="103"/>
      <c r="E2" s="104"/>
      <c r="F2" s="105" t="s">
        <v>430</v>
      </c>
      <c r="G2" s="105"/>
      <c r="H2" s="104"/>
      <c r="I2" s="104"/>
      <c r="J2" s="104"/>
    </row>
    <row r="3" spans="2:10" x14ac:dyDescent="0.25">
      <c r="B3" s="107"/>
      <c r="C3" s="108" t="s">
        <v>45</v>
      </c>
      <c r="D3" s="108" t="s">
        <v>384</v>
      </c>
      <c r="E3" s="108" t="s">
        <v>385</v>
      </c>
      <c r="F3" s="108" t="s">
        <v>386</v>
      </c>
      <c r="G3" s="108" t="s">
        <v>387</v>
      </c>
      <c r="H3" s="108" t="s">
        <v>388</v>
      </c>
      <c r="I3" s="108" t="s">
        <v>389</v>
      </c>
      <c r="J3" s="108" t="s">
        <v>52</v>
      </c>
    </row>
    <row r="4" spans="2:10" x14ac:dyDescent="0.25">
      <c r="B4" s="109">
        <f t="shared" ref="B4:B16" si="0">+B3+1</f>
        <v>1</v>
      </c>
      <c r="C4" s="110">
        <v>40420855</v>
      </c>
      <c r="D4" s="111" t="s">
        <v>111</v>
      </c>
      <c r="E4" s="112">
        <v>6496011</v>
      </c>
      <c r="F4" s="112">
        <v>0</v>
      </c>
      <c r="G4" s="112">
        <v>0</v>
      </c>
      <c r="H4" s="113">
        <v>6496011</v>
      </c>
      <c r="I4" s="114" t="str">
        <f>VLOOKUP(C4,[3]Nacim!C:G,4,0)</f>
        <v>Femenino</v>
      </c>
      <c r="J4" s="114">
        <f>VLOOKUP(C4,[3]Nacim!C:G,5,0)</f>
        <v>27394</v>
      </c>
    </row>
    <row r="5" spans="2:10" x14ac:dyDescent="0.25">
      <c r="B5" s="109">
        <f t="shared" si="0"/>
        <v>2</v>
      </c>
      <c r="C5" s="110">
        <v>52437492</v>
      </c>
      <c r="D5" s="111" t="s">
        <v>147</v>
      </c>
      <c r="E5" s="112">
        <v>12159000</v>
      </c>
      <c r="F5" s="112">
        <v>0</v>
      </c>
      <c r="G5" s="112">
        <v>0</v>
      </c>
      <c r="H5" s="113">
        <v>12159000</v>
      </c>
      <c r="I5" s="114" t="str">
        <f>VLOOKUP(C5,[3]Nacim!C:G,4,0)</f>
        <v>Femenino</v>
      </c>
      <c r="J5" s="114">
        <f>VLOOKUP(C5,[3]Nacim!C:G,5,0)</f>
        <v>28427</v>
      </c>
    </row>
    <row r="6" spans="2:10" x14ac:dyDescent="0.25">
      <c r="B6" s="109">
        <f t="shared" si="0"/>
        <v>3</v>
      </c>
      <c r="C6" s="110">
        <v>53013790</v>
      </c>
      <c r="D6" s="111" t="s">
        <v>165</v>
      </c>
      <c r="E6" s="112">
        <v>10571400</v>
      </c>
      <c r="F6" s="112">
        <v>0</v>
      </c>
      <c r="G6" s="112">
        <v>0</v>
      </c>
      <c r="H6" s="113">
        <v>10571400</v>
      </c>
      <c r="I6" s="114" t="str">
        <f>VLOOKUP(C6,[3]Nacim!C:G,4,0)</f>
        <v>Femenino</v>
      </c>
      <c r="J6" s="114">
        <f>VLOOKUP(C6,[3]Nacim!C:G,5,0)</f>
        <v>30895</v>
      </c>
    </row>
    <row r="7" spans="2:10" x14ac:dyDescent="0.25">
      <c r="B7" s="109">
        <f t="shared" si="0"/>
        <v>4</v>
      </c>
      <c r="C7" s="110">
        <v>75072130</v>
      </c>
      <c r="D7" s="111" t="s">
        <v>178</v>
      </c>
      <c r="E7" s="112">
        <v>1922897</v>
      </c>
      <c r="F7" s="112">
        <v>0</v>
      </c>
      <c r="G7" s="112">
        <v>0</v>
      </c>
      <c r="H7" s="113">
        <v>1922897</v>
      </c>
      <c r="I7" s="114" t="str">
        <f>VLOOKUP(C7,[3]Nacim!C:G,4,0)</f>
        <v>Masculino</v>
      </c>
      <c r="J7" s="114">
        <f>VLOOKUP(C7,[3]Nacim!C:G,5,0)</f>
        <v>26948.587187500001</v>
      </c>
    </row>
    <row r="8" spans="2:10" x14ac:dyDescent="0.25">
      <c r="B8" s="109">
        <f t="shared" si="0"/>
        <v>5</v>
      </c>
      <c r="C8" s="110">
        <v>79847575</v>
      </c>
      <c r="D8" s="111" t="s">
        <v>206</v>
      </c>
      <c r="E8" s="112">
        <v>13392000</v>
      </c>
      <c r="F8" s="112">
        <v>0</v>
      </c>
      <c r="G8" s="112">
        <v>0</v>
      </c>
      <c r="H8" s="113">
        <v>13392000</v>
      </c>
      <c r="I8" s="114" t="str">
        <f>VLOOKUP(C8,[3]Nacim!C:G,4,0)</f>
        <v>Masculino</v>
      </c>
      <c r="J8" s="114">
        <f>VLOOKUP(C8,[3]Nacim!C:G,5,0)</f>
        <v>27464</v>
      </c>
    </row>
    <row r="9" spans="2:10" x14ac:dyDescent="0.25">
      <c r="B9" s="109">
        <f t="shared" si="0"/>
        <v>6</v>
      </c>
      <c r="C9" s="110">
        <v>79925900</v>
      </c>
      <c r="D9" s="111" t="s">
        <v>395</v>
      </c>
      <c r="E9" s="112">
        <v>16658362</v>
      </c>
      <c r="F9" s="112">
        <v>0</v>
      </c>
      <c r="G9" s="112">
        <v>0</v>
      </c>
      <c r="H9" s="113">
        <v>16658362</v>
      </c>
      <c r="I9" s="114" t="str">
        <f>VLOOKUP(C9,[3]Nacim!C:G,4,0)</f>
        <v>Masculino</v>
      </c>
      <c r="J9" s="114">
        <f>VLOOKUP(C9,[3]Nacim!C:G,5,0)</f>
        <v>30009</v>
      </c>
    </row>
    <row r="10" spans="2:10" x14ac:dyDescent="0.25">
      <c r="B10" s="109">
        <f t="shared" si="0"/>
        <v>7</v>
      </c>
      <c r="C10" s="110">
        <v>80073258</v>
      </c>
      <c r="D10" s="111" t="s">
        <v>216</v>
      </c>
      <c r="E10" s="112">
        <v>19691680</v>
      </c>
      <c r="F10" s="112">
        <v>0</v>
      </c>
      <c r="G10" s="112">
        <v>0</v>
      </c>
      <c r="H10" s="113">
        <v>19691680</v>
      </c>
      <c r="I10" s="114" t="str">
        <f>VLOOKUP(C10,[3]Nacim!C:G,4,0)</f>
        <v>Masculino</v>
      </c>
      <c r="J10" s="114">
        <f>VLOOKUP(C10,[3]Nacim!C:G,5,0)</f>
        <v>30840</v>
      </c>
    </row>
    <row r="11" spans="2:10" x14ac:dyDescent="0.25">
      <c r="B11" s="109">
        <f t="shared" si="0"/>
        <v>8</v>
      </c>
      <c r="C11" s="110">
        <v>1010226526</v>
      </c>
      <c r="D11" s="111" t="s">
        <v>268</v>
      </c>
      <c r="E11" s="112">
        <v>11138400</v>
      </c>
      <c r="F11" s="112">
        <v>0</v>
      </c>
      <c r="G11" s="112">
        <v>0</v>
      </c>
      <c r="H11" s="113">
        <v>11138400</v>
      </c>
      <c r="I11" s="114" t="str">
        <f>VLOOKUP(C11,[3]Nacim!C:G,4,0)</f>
        <v>Masculino</v>
      </c>
      <c r="J11" s="114">
        <f>VLOOKUP(C11,[3]Nacim!C:G,5,0)</f>
        <v>35089</v>
      </c>
    </row>
    <row r="12" spans="2:10" x14ac:dyDescent="0.25">
      <c r="B12" s="109">
        <f t="shared" si="0"/>
        <v>9</v>
      </c>
      <c r="C12" s="110">
        <v>1013592581</v>
      </c>
      <c r="D12" s="111" t="s">
        <v>271</v>
      </c>
      <c r="E12" s="112">
        <v>13069960</v>
      </c>
      <c r="F12" s="112">
        <v>0</v>
      </c>
      <c r="G12" s="112">
        <v>674907</v>
      </c>
      <c r="H12" s="113">
        <v>12395053</v>
      </c>
      <c r="I12" s="114" t="str">
        <f>VLOOKUP(C12,[3]Nacim!C:G,4,0)</f>
        <v>Masculino</v>
      </c>
      <c r="J12" s="114">
        <f>VLOOKUP(C12,[3]Nacim!C:G,5,0)</f>
        <v>32120</v>
      </c>
    </row>
    <row r="13" spans="2:10" x14ac:dyDescent="0.25">
      <c r="B13" s="109">
        <f t="shared" si="0"/>
        <v>10</v>
      </c>
      <c r="C13" s="110">
        <v>1015458759</v>
      </c>
      <c r="D13" s="111" t="s">
        <v>398</v>
      </c>
      <c r="E13" s="112">
        <v>15104700</v>
      </c>
      <c r="F13" s="112">
        <v>0</v>
      </c>
      <c r="G13" s="112">
        <v>0</v>
      </c>
      <c r="H13" s="113">
        <v>15104700</v>
      </c>
      <c r="I13" s="114" t="str">
        <f>VLOOKUP(C13,[3]Nacim!C:G,4,0)</f>
        <v>Femenino</v>
      </c>
      <c r="J13" s="114">
        <f>VLOOKUP(C13,[3]Nacim!C:G,5,0)</f>
        <v>35046</v>
      </c>
    </row>
    <row r="14" spans="2:10" x14ac:dyDescent="0.25">
      <c r="B14" s="109">
        <f t="shared" si="0"/>
        <v>11</v>
      </c>
      <c r="C14" s="110">
        <v>1019065265</v>
      </c>
      <c r="D14" s="111" t="s">
        <v>286</v>
      </c>
      <c r="E14" s="112">
        <v>31810000</v>
      </c>
      <c r="F14" s="112">
        <v>0</v>
      </c>
      <c r="G14" s="112">
        <v>0</v>
      </c>
      <c r="H14" s="113">
        <v>31810000</v>
      </c>
      <c r="I14" s="114" t="str">
        <f>VLOOKUP(C14,[3]Nacim!C:G,4,0)</f>
        <v>Masculino</v>
      </c>
      <c r="J14" s="114">
        <f>VLOOKUP(C14,[3]Nacim!C:G,5,0)</f>
        <v>33436</v>
      </c>
    </row>
    <row r="15" spans="2:10" x14ac:dyDescent="0.25">
      <c r="B15" s="109">
        <f t="shared" si="0"/>
        <v>12</v>
      </c>
      <c r="C15" s="110">
        <v>1030611984</v>
      </c>
      <c r="D15" s="111" t="s">
        <v>405</v>
      </c>
      <c r="E15" s="112">
        <v>2501220</v>
      </c>
      <c r="F15" s="112">
        <v>0</v>
      </c>
      <c r="G15" s="112">
        <v>0</v>
      </c>
      <c r="H15" s="113">
        <v>2501220</v>
      </c>
      <c r="I15" s="114" t="str">
        <f>VLOOKUP(C15,[3]Nacim!C:G,4,0)</f>
        <v>Femenino</v>
      </c>
      <c r="J15" s="114">
        <f>VLOOKUP(C15,[3]Nacim!C:G,5,0)</f>
        <v>33804</v>
      </c>
    </row>
    <row r="16" spans="2:10" x14ac:dyDescent="0.25">
      <c r="B16" s="109">
        <f t="shared" si="0"/>
        <v>13</v>
      </c>
      <c r="C16" s="110">
        <v>1077869181</v>
      </c>
      <c r="D16" s="111" t="s">
        <v>349</v>
      </c>
      <c r="E16" s="112">
        <v>5312250</v>
      </c>
      <c r="F16" s="112">
        <v>0</v>
      </c>
      <c r="G16" s="112">
        <v>0</v>
      </c>
      <c r="H16" s="113">
        <v>5312250</v>
      </c>
      <c r="I16" s="114" t="str">
        <f>VLOOKUP(C16,[3]Nacim!C:G,4,0)</f>
        <v>Masculino</v>
      </c>
      <c r="J16" s="114">
        <f>VLOOKUP(C16,[3]Nacim!C:G,5,0)</f>
        <v>34663</v>
      </c>
    </row>
    <row r="17" spans="3:8" x14ac:dyDescent="0.25">
      <c r="C17" s="116">
        <v>14146005</v>
      </c>
      <c r="D17" s="117" t="s">
        <v>410</v>
      </c>
      <c r="E17" s="118">
        <f>SUM(E3:E16)</f>
        <v>159827880</v>
      </c>
      <c r="F17" s="118">
        <f>SUM(F3:F16)</f>
        <v>0</v>
      </c>
      <c r="G17" s="118">
        <f>SUM(G3:G16)</f>
        <v>674907</v>
      </c>
      <c r="H17" s="118">
        <f>SUM(H3:H16)</f>
        <v>159152973</v>
      </c>
    </row>
  </sheetData>
  <conditionalFormatting sqref="I4:J16">
    <cfRule type="cellIs" dxfId="2" priority="1" operator="equal">
      <formula>"OJO REVISAR"</formula>
    </cfRule>
  </conditionalFormatting>
  <printOptions horizontalCentered="1" verticalCentered="1"/>
  <pageMargins left="0" right="0" top="0.59055118110236227" bottom="0.59055118110236227" header="0" footer="0"/>
  <pageSetup paperSize="123" scale="8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69049-38BB-42FB-A2F7-A363CB347773}">
  <dimension ref="B1:K24"/>
  <sheetViews>
    <sheetView showGridLines="0" workbookViewId="0">
      <pane xSplit="4" ySplit="3" topLeftCell="E10" activePane="bottomRight" state="frozen"/>
      <selection pane="topRight" activeCell="E1" sqref="E1"/>
      <selection pane="bottomLeft" activeCell="A4" sqref="A4"/>
      <selection pane="bottomRight" activeCell="K11" sqref="K11"/>
    </sheetView>
  </sheetViews>
  <sheetFormatPr baseColWidth="10" defaultColWidth="16.85546875" defaultRowHeight="11.25" x14ac:dyDescent="0.25"/>
  <cols>
    <col min="1" max="1" width="16.85546875" style="101"/>
    <col min="2" max="2" width="3.5703125" style="115" bestFit="1" customWidth="1"/>
    <col min="3" max="3" width="9.5703125" style="101" bestFit="1" customWidth="1"/>
    <col min="4" max="4" width="32.85546875" style="101" bestFit="1" customWidth="1"/>
    <col min="5" max="5" width="14.140625" style="101" bestFit="1" customWidth="1"/>
    <col min="6" max="7" width="12.85546875" style="101" bestFit="1" customWidth="1"/>
    <col min="8" max="8" width="14.140625" style="101" bestFit="1" customWidth="1"/>
    <col min="9" max="10" width="9.5703125" style="101" bestFit="1" customWidth="1"/>
    <col min="11" max="16384" width="16.85546875" style="101"/>
  </cols>
  <sheetData>
    <row r="1" spans="2:11" x14ac:dyDescent="0.25">
      <c r="B1" s="99"/>
      <c r="C1" s="100"/>
      <c r="E1" s="100"/>
      <c r="F1" s="100"/>
      <c r="G1" s="100"/>
      <c r="H1" s="100"/>
      <c r="I1" s="100"/>
      <c r="J1" s="100"/>
    </row>
    <row r="2" spans="2:11" s="106" customFormat="1" ht="15.75" x14ac:dyDescent="0.25">
      <c r="B2" s="102" t="s">
        <v>412</v>
      </c>
      <c r="C2" s="103"/>
      <c r="D2" s="103"/>
      <c r="E2" s="104"/>
      <c r="F2" s="105" t="s">
        <v>430</v>
      </c>
      <c r="G2" s="105"/>
      <c r="H2" s="104"/>
      <c r="I2" s="104"/>
      <c r="J2" s="104"/>
    </row>
    <row r="3" spans="2:11" x14ac:dyDescent="0.25">
      <c r="B3" s="107"/>
      <c r="C3" s="108" t="s">
        <v>413</v>
      </c>
      <c r="D3" s="108" t="s">
        <v>384</v>
      </c>
      <c r="E3" s="108" t="s">
        <v>385</v>
      </c>
      <c r="F3" s="108" t="s">
        <v>414</v>
      </c>
      <c r="G3" s="108" t="s">
        <v>415</v>
      </c>
      <c r="H3" s="108" t="s">
        <v>388</v>
      </c>
      <c r="I3" s="108" t="s">
        <v>389</v>
      </c>
      <c r="J3" s="108" t="s">
        <v>52</v>
      </c>
    </row>
    <row r="4" spans="2:11" x14ac:dyDescent="0.25">
      <c r="B4" s="109">
        <f>B3+1</f>
        <v>1</v>
      </c>
      <c r="C4" s="110">
        <v>17414490</v>
      </c>
      <c r="D4" s="111" t="s">
        <v>416</v>
      </c>
      <c r="E4" s="112">
        <v>11410628</v>
      </c>
      <c r="F4" s="112">
        <v>0</v>
      </c>
      <c r="G4" s="112">
        <v>0</v>
      </c>
      <c r="H4" s="113">
        <v>11410628</v>
      </c>
      <c r="I4" s="114" t="str">
        <f>VLOOKUP(C4,[4]Nacim!C:G,4,0)</f>
        <v>Masculino</v>
      </c>
      <c r="J4" s="114">
        <f>VLOOKUP(C4,[4]Nacim!C:G,5,0)</f>
        <v>24746</v>
      </c>
    </row>
    <row r="5" spans="2:11" x14ac:dyDescent="0.25">
      <c r="D5" s="117" t="s">
        <v>417</v>
      </c>
      <c r="E5" s="118">
        <f>+SUM(E3:E4)</f>
        <v>11410628</v>
      </c>
      <c r="F5" s="118">
        <f>+SUM(F3:F4)</f>
        <v>0</v>
      </c>
      <c r="G5" s="118">
        <f>+SUM(G3:G4)</f>
        <v>0</v>
      </c>
      <c r="H5" s="118">
        <f>+SUM(H3:H4)</f>
        <v>11410628</v>
      </c>
    </row>
    <row r="7" spans="2:11" x14ac:dyDescent="0.25">
      <c r="D7" s="119"/>
    </row>
    <row r="8" spans="2:11" x14ac:dyDescent="0.25">
      <c r="C8" s="108" t="s">
        <v>413</v>
      </c>
      <c r="D8" s="108" t="s">
        <v>384</v>
      </c>
      <c r="E8" s="108" t="s">
        <v>385</v>
      </c>
      <c r="F8" s="108" t="s">
        <v>414</v>
      </c>
      <c r="G8" s="108" t="s">
        <v>415</v>
      </c>
      <c r="H8" s="108" t="s">
        <v>388</v>
      </c>
      <c r="I8" s="108" t="s">
        <v>389</v>
      </c>
      <c r="J8" s="108" t="s">
        <v>52</v>
      </c>
    </row>
    <row r="9" spans="2:11" x14ac:dyDescent="0.25">
      <c r="C9" s="110">
        <v>9859794</v>
      </c>
      <c r="D9" s="111" t="s">
        <v>418</v>
      </c>
      <c r="E9" s="112">
        <v>3700009</v>
      </c>
      <c r="F9" s="112">
        <v>0</v>
      </c>
      <c r="G9" s="112">
        <v>1454374</v>
      </c>
      <c r="H9" s="113">
        <v>2245635</v>
      </c>
      <c r="I9" s="114" t="s">
        <v>465</v>
      </c>
      <c r="J9" s="114">
        <v>30192</v>
      </c>
    </row>
    <row r="10" spans="2:11" x14ac:dyDescent="0.25">
      <c r="C10" s="110">
        <v>30308547</v>
      </c>
      <c r="D10" s="111" t="s">
        <v>87</v>
      </c>
      <c r="E10" s="112">
        <v>80949000</v>
      </c>
      <c r="F10" s="112">
        <v>0</v>
      </c>
      <c r="G10" s="112">
        <v>19428703</v>
      </c>
      <c r="H10" s="113">
        <v>61520297</v>
      </c>
      <c r="I10" s="114" t="s">
        <v>466</v>
      </c>
      <c r="J10" s="114">
        <v>25115</v>
      </c>
    </row>
    <row r="11" spans="2:11" x14ac:dyDescent="0.25">
      <c r="C11" s="128">
        <v>49607255</v>
      </c>
      <c r="D11" s="129" t="s">
        <v>419</v>
      </c>
      <c r="E11" s="130">
        <v>20874362</v>
      </c>
      <c r="F11" s="130">
        <v>0</v>
      </c>
      <c r="G11" s="130">
        <v>0</v>
      </c>
      <c r="H11" s="130"/>
      <c r="I11" s="114" t="s">
        <v>466</v>
      </c>
      <c r="J11" s="114">
        <v>25027</v>
      </c>
      <c r="K11" s="132" t="s">
        <v>464</v>
      </c>
    </row>
    <row r="12" spans="2:11" x14ac:dyDescent="0.25">
      <c r="C12" s="110">
        <v>51899656</v>
      </c>
      <c r="D12" s="111" t="s">
        <v>391</v>
      </c>
      <c r="E12" s="112">
        <v>13933322</v>
      </c>
      <c r="F12" s="112">
        <v>0</v>
      </c>
      <c r="G12" s="112">
        <v>0</v>
      </c>
      <c r="H12" s="113">
        <v>13933322</v>
      </c>
      <c r="I12" s="114" t="s">
        <v>466</v>
      </c>
      <c r="J12" s="114">
        <v>26766</v>
      </c>
    </row>
    <row r="13" spans="2:11" x14ac:dyDescent="0.25">
      <c r="C13" s="110">
        <v>52115932</v>
      </c>
      <c r="D13" s="111" t="s">
        <v>420</v>
      </c>
      <c r="E13" s="112">
        <v>6075512</v>
      </c>
      <c r="F13" s="112">
        <v>0</v>
      </c>
      <c r="G13" s="112">
        <v>409485</v>
      </c>
      <c r="H13" s="113">
        <v>5666027</v>
      </c>
      <c r="I13" s="114" t="s">
        <v>466</v>
      </c>
      <c r="J13" s="114">
        <v>29394</v>
      </c>
    </row>
    <row r="14" spans="2:11" x14ac:dyDescent="0.25">
      <c r="C14" s="110">
        <v>79955214</v>
      </c>
      <c r="D14" s="111" t="s">
        <v>421</v>
      </c>
      <c r="E14" s="112">
        <v>61614363</v>
      </c>
      <c r="F14" s="112">
        <v>0</v>
      </c>
      <c r="G14" s="112">
        <v>3074493</v>
      </c>
      <c r="H14" s="113">
        <v>58539870</v>
      </c>
      <c r="I14" s="114" t="s">
        <v>465</v>
      </c>
      <c r="J14" s="114">
        <v>29394</v>
      </c>
    </row>
    <row r="15" spans="2:11" x14ac:dyDescent="0.25">
      <c r="C15" s="110">
        <v>80221743</v>
      </c>
      <c r="D15" s="111" t="s">
        <v>422</v>
      </c>
      <c r="E15" s="112">
        <v>360297</v>
      </c>
      <c r="F15" s="112">
        <v>0</v>
      </c>
      <c r="G15" s="112">
        <v>0</v>
      </c>
      <c r="H15" s="113">
        <v>360297</v>
      </c>
      <c r="I15" s="114" t="s">
        <v>465</v>
      </c>
      <c r="J15" s="114">
        <v>30142</v>
      </c>
    </row>
    <row r="16" spans="2:11" x14ac:dyDescent="0.25">
      <c r="C16" s="110">
        <v>80504894</v>
      </c>
      <c r="D16" s="111" t="s">
        <v>423</v>
      </c>
      <c r="E16" s="112">
        <v>51433766</v>
      </c>
      <c r="F16" s="112">
        <v>0</v>
      </c>
      <c r="G16" s="112">
        <v>0</v>
      </c>
      <c r="H16" s="113">
        <v>51433766</v>
      </c>
      <c r="I16" s="114" t="s">
        <v>465</v>
      </c>
      <c r="J16" s="114">
        <v>27078</v>
      </c>
    </row>
    <row r="17" spans="3:10" x14ac:dyDescent="0.25">
      <c r="C17" s="110">
        <v>1020715688</v>
      </c>
      <c r="D17" s="111" t="s">
        <v>463</v>
      </c>
      <c r="E17" s="112">
        <v>17631504</v>
      </c>
      <c r="F17" s="112">
        <v>0</v>
      </c>
      <c r="G17" s="112">
        <v>0</v>
      </c>
      <c r="H17" s="113">
        <v>17631504</v>
      </c>
      <c r="I17" s="114" t="s">
        <v>466</v>
      </c>
      <c r="J17" s="114">
        <v>31574</v>
      </c>
    </row>
    <row r="18" spans="3:10" x14ac:dyDescent="0.25">
      <c r="H18" s="131">
        <f>SUM(H5:H17)</f>
        <v>222741346</v>
      </c>
    </row>
    <row r="19" spans="3:10" x14ac:dyDescent="0.25">
      <c r="C19" s="120" t="s">
        <v>424</v>
      </c>
      <c r="D19" s="121"/>
    </row>
    <row r="20" spans="3:10" x14ac:dyDescent="0.25">
      <c r="C20" s="116">
        <v>140805</v>
      </c>
      <c r="D20" s="117" t="s">
        <v>425</v>
      </c>
    </row>
    <row r="21" spans="3:10" x14ac:dyDescent="0.25">
      <c r="C21" s="116">
        <v>140810</v>
      </c>
      <c r="D21" s="117" t="s">
        <v>426</v>
      </c>
    </row>
    <row r="22" spans="3:10" x14ac:dyDescent="0.25">
      <c r="C22" s="116">
        <v>140815</v>
      </c>
      <c r="D22" s="117" t="s">
        <v>427</v>
      </c>
    </row>
    <row r="23" spans="3:10" x14ac:dyDescent="0.25">
      <c r="C23" s="116">
        <v>140820</v>
      </c>
      <c r="D23" s="117" t="s">
        <v>428</v>
      </c>
    </row>
    <row r="24" spans="3:10" x14ac:dyDescent="0.25">
      <c r="C24" s="116">
        <v>140825</v>
      </c>
      <c r="D24" s="117" t="s">
        <v>429</v>
      </c>
    </row>
  </sheetData>
  <conditionalFormatting sqref="I4:J4">
    <cfRule type="cellIs" dxfId="1" priority="3" operator="equal">
      <formula>"OJO REVISAR"</formula>
    </cfRule>
  </conditionalFormatting>
  <conditionalFormatting sqref="I9:J17">
    <cfRule type="cellIs" dxfId="0" priority="1" operator="equal">
      <formula>"OJO REVISAR"</formula>
    </cfRule>
  </conditionalFormatting>
  <printOptions horizontalCentered="1" verticalCentered="1"/>
  <pageMargins left="0" right="0" top="0.59055118110236227" bottom="0.59055118110236227" header="0" footer="0"/>
  <pageSetup paperSize="123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8</vt:i4>
      </vt:variant>
    </vt:vector>
  </HeadingPairs>
  <TitlesOfParts>
    <vt:vector size="14" baseType="lpstr">
      <vt:lpstr>VF 2026 PROYECCION VG </vt:lpstr>
      <vt:lpstr>TASAS PROMEDIO </vt:lpstr>
      <vt:lpstr>Planta VG</vt:lpstr>
      <vt:lpstr>VD</vt:lpstr>
      <vt:lpstr>VDEducativo</vt:lpstr>
      <vt:lpstr>VDExfun.</vt:lpstr>
      <vt:lpstr>'Planta VG'!Área_de_impresión</vt:lpstr>
      <vt:lpstr>VD!Área_de_impresión</vt:lpstr>
      <vt:lpstr>VDEducativo!Área_de_impresión</vt:lpstr>
      <vt:lpstr>VDExfun.!Área_de_impresión</vt:lpstr>
      <vt:lpstr>'Planta VG'!Títulos_a_imprimir</vt:lpstr>
      <vt:lpstr>VD!Títulos_a_imprimir</vt:lpstr>
      <vt:lpstr>VDEducativo!Títulos_a_imprimir</vt:lpstr>
      <vt:lpstr>VDExfun.!Títulos_a_imprimir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Jenifer Andrea Gomez Lote</dc:creator>
  <cp:lastModifiedBy>Martha Milena Combita Leguizamo</cp:lastModifiedBy>
  <dcterms:created xsi:type="dcterms:W3CDTF">2023-03-29T20:41:31Z</dcterms:created>
  <dcterms:modified xsi:type="dcterms:W3CDTF">2026-04-28T04:26:17Z</dcterms:modified>
</cp:coreProperties>
</file>