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213" codeName="{6BE1CDB9-6C1C-A5B6-3FC1-E231EC3C600E}"/>
  <workbookPr codeName="ThisWorkbook"/>
  <mc:AlternateContent xmlns:mc="http://schemas.openxmlformats.org/markup-compatibility/2006">
    <mc:Choice Requires="x15">
      <x15ac:absPath xmlns:x15ac="http://schemas.microsoft.com/office/spreadsheetml/2010/11/ac" url="/Users/eliana/Documents/ELIANA INVIAS/EVALUACION ECONOMICA/**LP-DO-SMF-053-2020/PARA PUBLICAR/"/>
    </mc:Choice>
  </mc:AlternateContent>
  <xr:revisionPtr revIDLastSave="0" documentId="13_ncr:1_{1A478CAC-1AFB-8B44-8968-3E976547296C}" xr6:coauthVersionLast="46" xr6:coauthVersionMax="46" xr10:uidLastSave="{00000000-0000-0000-0000-000000000000}"/>
  <bookViews>
    <workbookView xWindow="0" yWindow="460" windowWidth="38320" windowHeight="19700" tabRatio="597" activeTab="1" xr2:uid="{00000000-000D-0000-FFFF-FFFF00000000}"/>
  </bookViews>
  <sheets>
    <sheet name="PAB" sheetId="108" state="hidden" r:id="rId1"/>
    <sheet name="RESUMEN" sheetId="13" r:id="rId2"/>
    <sheet name="VR-PROP" sheetId="15" r:id="rId3"/>
    <sheet name="FORMULA" sheetId="107" r:id="rId4"/>
    <sheet name="Listas" sheetId="106" state="hidden" r:id="rId5"/>
  </sheets>
  <externalReferences>
    <externalReference r:id="rId6"/>
  </externalReferences>
  <definedNames>
    <definedName name="_xlnm._FilterDatabase" localSheetId="2" hidden="1">'VR-PROP'!$I$102:$K$106</definedName>
    <definedName name="_xlnm.Print_Area" localSheetId="1">RESUMEN!$B$1:$I$28</definedName>
    <definedName name="_xlnm.Print_Area" localSheetId="2">'VR-PROP'!$A$1:$K$110</definedName>
    <definedName name="DEPENDENCIAS" localSheetId="0">[1]Listas!$B$2:$B$16</definedName>
    <definedName name="DEPENDENCIAS">Listas!$B$2:$B$16</definedName>
    <definedName name="METEVA" localSheetId="0">[1]Listas!$D$2:$D$7</definedName>
    <definedName name="METEVA">Listas!$D$2:$D$7</definedName>
    <definedName name="RESULTADO" localSheetId="0">[1]Listas!$C$2:$C$4</definedName>
    <definedName name="RESULTADO">Listas!$C$2:$C$4</definedName>
    <definedName name="_xlnm.Print_Titles" localSheetId="3">FORMULA!$1:$11</definedName>
    <definedName name="_xlnm.Print_Titles" localSheetId="0">PAB!#REF!</definedName>
    <definedName name="_xlnm.Print_Titles" localSheetId="2">'VR-PROP'!$B:$H</definedName>
  </definedNames>
  <calcPr calcId="191028"/>
</workbook>
</file>

<file path=xl/calcChain.xml><?xml version="1.0" encoding="utf-8"?>
<calcChain xmlns="http://schemas.openxmlformats.org/spreadsheetml/2006/main">
  <c r="J221" i="106" l="1"/>
  <c r="I221" i="106"/>
  <c r="I220" i="106"/>
  <c r="J220" i="106"/>
  <c r="J219" i="106"/>
  <c r="I219" i="106"/>
  <c r="J218" i="106"/>
  <c r="I218" i="106"/>
  <c r="J217" i="106"/>
  <c r="I217" i="106"/>
  <c r="J216" i="106"/>
  <c r="I216" i="106"/>
  <c r="J215" i="106"/>
  <c r="I215" i="106"/>
  <c r="J214" i="106"/>
  <c r="I214" i="106"/>
  <c r="I213" i="106"/>
  <c r="J213" i="106"/>
  <c r="J212" i="106"/>
  <c r="I212" i="106"/>
  <c r="J211" i="106"/>
  <c r="I211" i="106"/>
  <c r="J210" i="106"/>
  <c r="I210" i="106"/>
  <c r="J209" i="106"/>
  <c r="I209" i="106"/>
  <c r="J208" i="106"/>
  <c r="I208" i="106"/>
  <c r="J207" i="106"/>
  <c r="I207" i="106"/>
  <c r="J206" i="106"/>
  <c r="I206" i="106"/>
  <c r="J205" i="106"/>
  <c r="I205" i="106"/>
  <c r="J204" i="106"/>
  <c r="I204" i="106"/>
  <c r="J203" i="106"/>
  <c r="I203" i="106"/>
  <c r="J202" i="106"/>
  <c r="I202" i="106"/>
  <c r="J201" i="106"/>
  <c r="I201" i="106"/>
  <c r="J200" i="106"/>
  <c r="I200" i="106"/>
  <c r="J199" i="106"/>
  <c r="I199" i="106"/>
  <c r="J198" i="106"/>
  <c r="I198" i="106"/>
  <c r="J197" i="106"/>
  <c r="I197" i="106"/>
  <c r="J196" i="106"/>
  <c r="I196" i="106"/>
  <c r="J195" i="106"/>
  <c r="I195" i="106"/>
  <c r="J194" i="106"/>
  <c r="I194" i="106"/>
  <c r="J193" i="106"/>
  <c r="I193" i="106"/>
  <c r="J192" i="106"/>
  <c r="I192" i="106"/>
  <c r="I191" i="106"/>
  <c r="J191" i="106"/>
  <c r="L45" i="108" l="1"/>
  <c r="L47" i="108" s="1"/>
  <c r="E39" i="108"/>
  <c r="E38" i="108"/>
  <c r="H37" i="108"/>
  <c r="E37" i="108" s="1"/>
  <c r="H36" i="108"/>
  <c r="I41" i="108" s="1"/>
  <c r="H35" i="108"/>
  <c r="H41" i="108" s="1"/>
  <c r="G34" i="108"/>
  <c r="J41" i="108" s="1"/>
  <c r="E33" i="108"/>
  <c r="E32" i="108"/>
  <c r="E31" i="108"/>
  <c r="E30" i="108"/>
  <c r="E29" i="108"/>
  <c r="E28" i="108"/>
  <c r="E27" i="108"/>
  <c r="E34" i="108" l="1"/>
  <c r="I70" i="108"/>
  <c r="I66" i="108"/>
  <c r="I62" i="108"/>
  <c r="I58" i="108"/>
  <c r="I54" i="108"/>
  <c r="I50" i="108"/>
  <c r="I45" i="108"/>
  <c r="I49" i="108"/>
  <c r="I44" i="108"/>
  <c r="I46" i="108"/>
  <c r="I55" i="108"/>
  <c r="I67" i="108"/>
  <c r="I63" i="108"/>
  <c r="I59" i="108"/>
  <c r="I51" i="108"/>
  <c r="I42" i="108"/>
  <c r="I61" i="108"/>
  <c r="I47" i="108"/>
  <c r="I53" i="108"/>
  <c r="I68" i="108"/>
  <c r="I64" i="108"/>
  <c r="I60" i="108"/>
  <c r="I56" i="108"/>
  <c r="I52" i="108"/>
  <c r="I48" i="108"/>
  <c r="I43" i="108"/>
  <c r="I69" i="108"/>
  <c r="I65" i="108"/>
  <c r="I57" i="108"/>
  <c r="J70" i="108"/>
  <c r="J66" i="108"/>
  <c r="J62" i="108"/>
  <c r="J58" i="108"/>
  <c r="J54" i="108"/>
  <c r="J50" i="108"/>
  <c r="J45" i="108"/>
  <c r="H40" i="108"/>
  <c r="J46" i="108"/>
  <c r="J67" i="108"/>
  <c r="J63" i="108"/>
  <c r="J59" i="108"/>
  <c r="J55" i="108"/>
  <c r="J51" i="108"/>
  <c r="J42" i="108"/>
  <c r="J47" i="108"/>
  <c r="I40" i="108"/>
  <c r="J68" i="108"/>
  <c r="J64" i="108"/>
  <c r="J60" i="108"/>
  <c r="J56" i="108"/>
  <c r="J52" i="108"/>
  <c r="J48" i="108"/>
  <c r="J43" i="108"/>
  <c r="J69" i="108"/>
  <c r="J65" i="108"/>
  <c r="J61" i="108"/>
  <c r="J57" i="108"/>
  <c r="J53" i="108"/>
  <c r="J49" i="108"/>
  <c r="J44" i="108"/>
  <c r="H69" i="108"/>
  <c r="H65" i="108"/>
  <c r="H61" i="108"/>
  <c r="H57" i="108"/>
  <c r="H53" i="108"/>
  <c r="H49" i="108"/>
  <c r="H44" i="108"/>
  <c r="H70" i="108"/>
  <c r="H66" i="108"/>
  <c r="H62" i="108"/>
  <c r="H58" i="108"/>
  <c r="H54" i="108"/>
  <c r="H50" i="108"/>
  <c r="H45" i="108"/>
  <c r="H46" i="108"/>
  <c r="H67" i="108"/>
  <c r="H63" i="108"/>
  <c r="H59" i="108"/>
  <c r="H55" i="108"/>
  <c r="H51" i="108"/>
  <c r="H42" i="108"/>
  <c r="H47" i="108"/>
  <c r="H68" i="108"/>
  <c r="H64" i="108"/>
  <c r="H60" i="108"/>
  <c r="H56" i="108"/>
  <c r="H52" i="108"/>
  <c r="H48" i="108"/>
  <c r="H43" i="108"/>
  <c r="I36" i="108"/>
  <c r="E35" i="108"/>
  <c r="J190" i="106"/>
  <c r="I190" i="106"/>
  <c r="J189" i="106"/>
  <c r="I189" i="106"/>
  <c r="J188" i="106"/>
  <c r="I188" i="106"/>
  <c r="J187" i="106"/>
  <c r="I187" i="106"/>
  <c r="J186" i="106"/>
  <c r="I186" i="106"/>
  <c r="J185" i="106"/>
  <c r="I185" i="106"/>
  <c r="J184" i="106"/>
  <c r="I184" i="106"/>
  <c r="J183" i="106"/>
  <c r="I183" i="106"/>
  <c r="J182" i="106"/>
  <c r="I182" i="106"/>
  <c r="J181" i="106"/>
  <c r="I181" i="106"/>
  <c r="J180" i="106"/>
  <c r="I180" i="106"/>
  <c r="J179" i="106"/>
  <c r="I179" i="106"/>
  <c r="J178" i="106"/>
  <c r="I178" i="106"/>
  <c r="J177" i="106"/>
  <c r="I177" i="106"/>
  <c r="J176" i="106"/>
  <c r="I176" i="106"/>
  <c r="J175" i="106"/>
  <c r="I175" i="106"/>
  <c r="J174" i="106"/>
  <c r="I174" i="106"/>
  <c r="J173" i="106"/>
  <c r="I173" i="106"/>
  <c r="J172" i="106"/>
  <c r="I172" i="106"/>
  <c r="J171" i="106"/>
  <c r="I171" i="106"/>
  <c r="J170" i="106"/>
  <c r="I170" i="106"/>
  <c r="J169" i="106"/>
  <c r="I169" i="106"/>
  <c r="J168" i="106"/>
  <c r="I168" i="106"/>
  <c r="J167" i="106"/>
  <c r="I167" i="106"/>
  <c r="J166" i="106"/>
  <c r="I166" i="106"/>
  <c r="J165" i="106"/>
  <c r="I165" i="106"/>
  <c r="J164" i="106"/>
  <c r="I164" i="106"/>
  <c r="J163" i="106"/>
  <c r="I163" i="106"/>
  <c r="J162" i="106"/>
  <c r="I162" i="106"/>
  <c r="J161" i="106"/>
  <c r="I161" i="106"/>
  <c r="J160" i="106"/>
  <c r="I160" i="106"/>
  <c r="J159" i="106"/>
  <c r="I159" i="106"/>
  <c r="J158" i="106"/>
  <c r="I158" i="106"/>
  <c r="J157" i="106"/>
  <c r="I157" i="106"/>
  <c r="J156" i="106"/>
  <c r="I156" i="106"/>
  <c r="J155" i="106"/>
  <c r="I155" i="106"/>
  <c r="J154" i="106"/>
  <c r="I154" i="106"/>
  <c r="J153" i="106"/>
  <c r="I153" i="106"/>
  <c r="J152" i="106"/>
  <c r="I152" i="106"/>
  <c r="J151" i="106"/>
  <c r="I151" i="106"/>
  <c r="J150" i="106"/>
  <c r="I150" i="106"/>
  <c r="J149" i="106"/>
  <c r="I149" i="106"/>
  <c r="J148" i="106"/>
  <c r="I148" i="106"/>
  <c r="J147" i="106"/>
  <c r="I147" i="106"/>
  <c r="J146" i="106"/>
  <c r="I146" i="106"/>
  <c r="J145" i="106"/>
  <c r="I145" i="106"/>
  <c r="J144" i="106"/>
  <c r="I144" i="106"/>
  <c r="J143" i="106"/>
  <c r="I143" i="106"/>
  <c r="J142" i="106"/>
  <c r="I142" i="106"/>
  <c r="J141" i="106"/>
  <c r="I141" i="106"/>
  <c r="J140" i="106"/>
  <c r="I140" i="106"/>
  <c r="J139" i="106"/>
  <c r="I139" i="106"/>
  <c r="J138" i="106"/>
  <c r="I138" i="106"/>
  <c r="J137" i="106"/>
  <c r="I137" i="106"/>
  <c r="J136" i="106"/>
  <c r="I136" i="106"/>
  <c r="J135" i="106"/>
  <c r="I135" i="106"/>
  <c r="J134" i="106"/>
  <c r="I134" i="106"/>
  <c r="J133" i="106"/>
  <c r="I133" i="106"/>
  <c r="J132" i="106"/>
  <c r="I132" i="106"/>
  <c r="J131" i="106"/>
  <c r="I131" i="106"/>
  <c r="J130" i="106"/>
  <c r="I130" i="106"/>
  <c r="J129" i="106"/>
  <c r="I129" i="106"/>
  <c r="J128" i="106"/>
  <c r="I128" i="106"/>
  <c r="J127" i="106"/>
  <c r="I127" i="106"/>
  <c r="J126" i="106"/>
  <c r="I126" i="106"/>
  <c r="J125" i="106"/>
  <c r="I125" i="106"/>
  <c r="J124" i="106"/>
  <c r="I124" i="106"/>
  <c r="J123" i="106"/>
  <c r="I123" i="106"/>
  <c r="J122" i="106"/>
  <c r="I122" i="106"/>
  <c r="J121" i="106"/>
  <c r="I121" i="106"/>
  <c r="J120" i="106"/>
  <c r="I120" i="106"/>
  <c r="J119" i="106"/>
  <c r="I119" i="106"/>
  <c r="J118" i="106"/>
  <c r="I118" i="106"/>
  <c r="J117" i="106"/>
  <c r="I117" i="106"/>
  <c r="J116" i="106"/>
  <c r="I116" i="106"/>
  <c r="J115" i="106"/>
  <c r="I115" i="106"/>
  <c r="J114" i="106"/>
  <c r="I114" i="106"/>
  <c r="J113" i="106"/>
  <c r="I113" i="106"/>
  <c r="J112" i="106"/>
  <c r="I112" i="106"/>
  <c r="J111" i="106"/>
  <c r="I111" i="106"/>
  <c r="J110" i="106"/>
  <c r="I110" i="106"/>
  <c r="J109" i="106"/>
  <c r="I109" i="106"/>
  <c r="J108" i="106"/>
  <c r="I108" i="106"/>
  <c r="J107" i="106"/>
  <c r="I107" i="106"/>
  <c r="J106" i="106"/>
  <c r="I106" i="106"/>
  <c r="J105" i="106"/>
  <c r="I105" i="106"/>
  <c r="J104" i="106"/>
  <c r="I104" i="106"/>
  <c r="J103" i="106"/>
  <c r="I103" i="106"/>
  <c r="J102" i="106"/>
  <c r="I102" i="106"/>
  <c r="J101" i="106"/>
  <c r="I101" i="106"/>
  <c r="J100" i="106"/>
  <c r="I100" i="106"/>
  <c r="J99" i="106"/>
  <c r="I99" i="106"/>
  <c r="J98" i="106"/>
  <c r="I98" i="106"/>
  <c r="J97" i="106"/>
  <c r="I97" i="106"/>
  <c r="J96" i="106"/>
  <c r="I96" i="106"/>
  <c r="J95" i="106"/>
  <c r="I95" i="106"/>
  <c r="J94" i="106"/>
  <c r="I94" i="106"/>
  <c r="J93" i="106"/>
  <c r="I93" i="106"/>
  <c r="J92" i="106"/>
  <c r="I92" i="106"/>
  <c r="J91" i="106"/>
  <c r="I91" i="106"/>
  <c r="J90" i="106"/>
  <c r="I90" i="106"/>
  <c r="J89" i="106"/>
  <c r="I89" i="106"/>
  <c r="J88" i="106"/>
  <c r="I88" i="106"/>
  <c r="J87" i="106"/>
  <c r="I87" i="106"/>
  <c r="J86" i="106"/>
  <c r="I86" i="106"/>
  <c r="J85" i="106"/>
  <c r="I85" i="106"/>
  <c r="J84" i="106"/>
  <c r="I84" i="106"/>
  <c r="J83" i="106"/>
  <c r="I83" i="106"/>
  <c r="J82" i="106"/>
  <c r="I82" i="106"/>
  <c r="J81" i="106"/>
  <c r="I81" i="106"/>
  <c r="J80" i="106"/>
  <c r="I80" i="106"/>
  <c r="J79" i="106"/>
  <c r="I79" i="106"/>
  <c r="J78" i="106"/>
  <c r="I78" i="106"/>
  <c r="J77" i="106"/>
  <c r="I77" i="106"/>
  <c r="J76" i="106"/>
  <c r="I76" i="106"/>
  <c r="J75" i="106"/>
  <c r="I75" i="106"/>
  <c r="J74" i="106"/>
  <c r="I74" i="106"/>
  <c r="J73" i="106"/>
  <c r="I73" i="106"/>
  <c r="J72" i="106"/>
  <c r="I72" i="106"/>
  <c r="J71" i="106"/>
  <c r="I71" i="106"/>
  <c r="J70" i="106"/>
  <c r="I70" i="106"/>
  <c r="J69" i="106"/>
  <c r="I69" i="106"/>
  <c r="J68" i="106"/>
  <c r="I68" i="106"/>
  <c r="J67" i="106"/>
  <c r="I67" i="106"/>
  <c r="J66" i="106"/>
  <c r="I66" i="106"/>
  <c r="J65" i="106"/>
  <c r="I65" i="106"/>
  <c r="J64" i="106"/>
  <c r="I64" i="106"/>
  <c r="J63" i="106"/>
  <c r="I63" i="106"/>
  <c r="J62" i="106"/>
  <c r="I62" i="106"/>
  <c r="J61" i="106"/>
  <c r="I61" i="106"/>
  <c r="J60" i="106"/>
  <c r="I60" i="106"/>
  <c r="J59" i="106"/>
  <c r="I59" i="106"/>
  <c r="J58" i="106"/>
  <c r="I58" i="106"/>
  <c r="J57" i="106"/>
  <c r="I57" i="106"/>
  <c r="J56" i="106"/>
  <c r="I56" i="106"/>
  <c r="J55" i="106"/>
  <c r="I55" i="106"/>
  <c r="J54" i="106"/>
  <c r="I54" i="106"/>
  <c r="J53" i="106"/>
  <c r="I53" i="106"/>
  <c r="J52" i="106"/>
  <c r="I52" i="106"/>
  <c r="J51" i="106"/>
  <c r="I51" i="106"/>
  <c r="J50" i="106"/>
  <c r="I50" i="106"/>
  <c r="J49" i="106"/>
  <c r="I49" i="106"/>
  <c r="J48" i="106"/>
  <c r="I48" i="106"/>
  <c r="J47" i="106"/>
  <c r="I47" i="106"/>
  <c r="J46" i="106"/>
  <c r="I46" i="106"/>
  <c r="J45" i="106"/>
  <c r="I45" i="106"/>
  <c r="J44" i="106"/>
  <c r="I44" i="106"/>
  <c r="J43" i="106"/>
  <c r="I43" i="106"/>
  <c r="J42" i="106"/>
  <c r="I42" i="106"/>
  <c r="J41" i="106"/>
  <c r="I41" i="106"/>
  <c r="J40" i="106"/>
  <c r="I40" i="106"/>
  <c r="J39" i="106"/>
  <c r="I39" i="106"/>
  <c r="J38" i="106"/>
  <c r="I38" i="106"/>
  <c r="J37" i="106"/>
  <c r="I37" i="106"/>
  <c r="J36" i="106"/>
  <c r="I36" i="106"/>
  <c r="J35" i="106"/>
  <c r="I35" i="106"/>
  <c r="J34" i="106"/>
  <c r="I34" i="106"/>
  <c r="J33" i="106"/>
  <c r="I33" i="106"/>
  <c r="J32" i="106"/>
  <c r="I32" i="106"/>
  <c r="J31" i="106"/>
  <c r="I31" i="106"/>
  <c r="J30" i="106"/>
  <c r="I30" i="106"/>
  <c r="J29" i="106"/>
  <c r="I29" i="106"/>
  <c r="J28" i="106"/>
  <c r="I28" i="106"/>
  <c r="J27" i="106"/>
  <c r="I27" i="106"/>
  <c r="J26" i="106"/>
  <c r="I26" i="106"/>
  <c r="J25" i="106"/>
  <c r="I25" i="106"/>
  <c r="J24" i="106"/>
  <c r="I24" i="106"/>
  <c r="J23" i="106"/>
  <c r="I23" i="106"/>
  <c r="J22" i="106"/>
  <c r="I22" i="106"/>
  <c r="J21" i="106"/>
  <c r="I21" i="106"/>
  <c r="J20" i="106"/>
  <c r="I20" i="106"/>
  <c r="J19" i="106"/>
  <c r="I19" i="106"/>
  <c r="J18" i="106"/>
  <c r="I18" i="106"/>
  <c r="J17" i="106"/>
  <c r="I17" i="106"/>
  <c r="J16" i="106"/>
  <c r="I16" i="106"/>
  <c r="J15" i="106"/>
  <c r="I15" i="106"/>
  <c r="J14" i="106"/>
  <c r="I14" i="106"/>
  <c r="J13" i="106"/>
  <c r="I13" i="106"/>
  <c r="J12" i="106"/>
  <c r="I12" i="106"/>
  <c r="J11" i="106"/>
  <c r="I11" i="106"/>
  <c r="J10" i="106"/>
  <c r="I10" i="106"/>
  <c r="J9" i="106"/>
  <c r="I9" i="106"/>
  <c r="J8" i="106"/>
  <c r="I8" i="106"/>
  <c r="J7" i="106"/>
  <c r="I7" i="106"/>
  <c r="J6" i="106"/>
  <c r="I6" i="106"/>
  <c r="J5" i="106"/>
  <c r="I5" i="106"/>
  <c r="J4" i="106"/>
  <c r="I4" i="106"/>
  <c r="J3" i="106"/>
  <c r="I3" i="106"/>
  <c r="J2" i="106"/>
  <c r="I2" i="106"/>
  <c r="F68" i="108" l="1"/>
  <c r="F64" i="108"/>
  <c r="F60" i="108"/>
  <c r="F56" i="108"/>
  <c r="F52" i="108"/>
  <c r="F48" i="108"/>
  <c r="F43" i="108"/>
  <c r="F37" i="108"/>
  <c r="F32" i="108"/>
  <c r="F28" i="108"/>
  <c r="F22" i="108"/>
  <c r="F14" i="108"/>
  <c r="F6" i="108"/>
  <c r="F35" i="108"/>
  <c r="F21" i="108"/>
  <c r="F13" i="108"/>
  <c r="F40" i="108"/>
  <c r="F69" i="108"/>
  <c r="F65" i="108"/>
  <c r="F61" i="108"/>
  <c r="F57" i="108"/>
  <c r="F53" i="108"/>
  <c r="F49" i="108"/>
  <c r="F44" i="108"/>
  <c r="J36" i="108"/>
  <c r="E36" i="108" s="1"/>
  <c r="F31" i="108"/>
  <c r="F27" i="108"/>
  <c r="F20" i="108"/>
  <c r="F12" i="108"/>
  <c r="F19" i="108"/>
  <c r="F11" i="108"/>
  <c r="F18" i="108"/>
  <c r="F15" i="108"/>
  <c r="G41" i="108"/>
  <c r="F39" i="108"/>
  <c r="F47" i="108"/>
  <c r="F70" i="108"/>
  <c r="F66" i="108"/>
  <c r="F62" i="108"/>
  <c r="F58" i="108"/>
  <c r="F54" i="108"/>
  <c r="F50" i="108"/>
  <c r="F45" i="108"/>
  <c r="F41" i="108"/>
  <c r="F34" i="108"/>
  <c r="F30" i="108"/>
  <c r="F26" i="108"/>
  <c r="F10" i="108"/>
  <c r="F25" i="108"/>
  <c r="F17" i="108"/>
  <c r="F9" i="108"/>
  <c r="F23" i="108"/>
  <c r="F7" i="108"/>
  <c r="F46" i="108"/>
  <c r="F38" i="108"/>
  <c r="F36" i="108"/>
  <c r="F67" i="108"/>
  <c r="F63" i="108"/>
  <c r="F59" i="108"/>
  <c r="F55" i="108"/>
  <c r="F51" i="108"/>
  <c r="F42" i="108"/>
  <c r="F33" i="108"/>
  <c r="F29" i="108"/>
  <c r="F24" i="108"/>
  <c r="F16" i="108"/>
  <c r="F8" i="108"/>
  <c r="J40" i="108"/>
  <c r="E40" i="108"/>
  <c r="G69" i="108" l="1"/>
  <c r="E69" i="108" s="1"/>
  <c r="G65" i="108"/>
  <c r="E65" i="108" s="1"/>
  <c r="G61" i="108"/>
  <c r="E61" i="108" s="1"/>
  <c r="G57" i="108"/>
  <c r="E57" i="108" s="1"/>
  <c r="G53" i="108"/>
  <c r="E53" i="108" s="1"/>
  <c r="G49" i="108"/>
  <c r="E49" i="108" s="1"/>
  <c r="G44" i="108"/>
  <c r="E44" i="108" s="1"/>
  <c r="G56" i="108"/>
  <c r="E56" i="108" s="1"/>
  <c r="G70" i="108"/>
  <c r="E70" i="108" s="1"/>
  <c r="G66" i="108"/>
  <c r="E66" i="108" s="1"/>
  <c r="G62" i="108"/>
  <c r="E62" i="108" s="1"/>
  <c r="G58" i="108"/>
  <c r="E58" i="108" s="1"/>
  <c r="G54" i="108"/>
  <c r="E54" i="108" s="1"/>
  <c r="G50" i="108"/>
  <c r="E50" i="108" s="1"/>
  <c r="G45" i="108"/>
  <c r="E45" i="108" s="1"/>
  <c r="G52" i="108"/>
  <c r="E52" i="108" s="1"/>
  <c r="G46" i="108"/>
  <c r="E46" i="108" s="1"/>
  <c r="G60" i="108"/>
  <c r="E60" i="108" s="1"/>
  <c r="G48" i="108"/>
  <c r="E48" i="108" s="1"/>
  <c r="G43" i="108"/>
  <c r="E43" i="108" s="1"/>
  <c r="G67" i="108"/>
  <c r="E67" i="108" s="1"/>
  <c r="G63" i="108"/>
  <c r="E63" i="108" s="1"/>
  <c r="G59" i="108"/>
  <c r="E59" i="108" s="1"/>
  <c r="G55" i="108"/>
  <c r="E55" i="108" s="1"/>
  <c r="G51" i="108"/>
  <c r="E51" i="108" s="1"/>
  <c r="G42" i="108"/>
  <c r="E41" i="108"/>
  <c r="G47" i="108"/>
  <c r="E47" i="108" s="1"/>
  <c r="G68" i="108"/>
  <c r="E68" i="108" s="1"/>
  <c r="G64" i="108"/>
  <c r="E64" i="108" s="1"/>
  <c r="E42" i="108" l="1"/>
  <c r="K35" i="108"/>
</calcChain>
</file>

<file path=xl/sharedStrings.xml><?xml version="1.0" encoding="utf-8"?>
<sst xmlns="http://schemas.openxmlformats.org/spreadsheetml/2006/main" count="1215" uniqueCount="300">
  <si>
    <t>CONDICION DE LAS PROPUESTAS FRENTE AL MINIMO ACEPTABLE</t>
  </si>
  <si>
    <t/>
  </si>
  <si>
    <t>PRESUPUESTO OFICIAL</t>
  </si>
  <si>
    <t>MEDIA ARITMETICA=</t>
  </si>
  <si>
    <t>VALOR MINIMO ACEPTABLE</t>
  </si>
  <si>
    <t>CON RESPECTO AL PO</t>
  </si>
  <si>
    <t>MEDIANA=</t>
  </si>
  <si>
    <t>DESVIACION ESTANDAR=</t>
  </si>
  <si>
    <t>ANALISIS DE ACUERDO A COLOMBIA COMPRA EFICIENTE</t>
  </si>
  <si>
    <t>PROMEDIO DE LOS TRES AÑOS COMO REFERENTE</t>
  </si>
  <si>
    <t>PROMEDIO</t>
  </si>
  <si>
    <t>MEDIANA</t>
  </si>
  <si>
    <t>PROMEDIO HISTORICO DE OFERTAS Y CONTRATOS DE LOS AÑOS 2017, 2018 y 2019 DE ADJUDICACIONES POR DEBAJO DEL PRESUPUESTO OFICIAL</t>
  </si>
  <si>
    <t>MINIMO ADMISIBLE</t>
  </si>
  <si>
    <t>AÑO 2017</t>
  </si>
  <si>
    <t>IPC-PROYECTADO PARA EL AÑO 2020 POR BANREPUBLICA</t>
  </si>
  <si>
    <t>AÑO 2018</t>
  </si>
  <si>
    <t>AÑO 2019</t>
  </si>
  <si>
    <t>IPC + PROMEDIO</t>
  </si>
  <si>
    <t>INSTITUTO NACIONAL DE VÍAS</t>
  </si>
  <si>
    <t>DIRECCIÓN GENERAL</t>
  </si>
  <si>
    <t>DIRECCIÓN DE CONTRATACIÓN</t>
  </si>
  <si>
    <t>DIRECCIÓN OPERATIVA - SUBDIRECCIÓN RED NACIONAL DE CARRETERAS</t>
  </si>
  <si>
    <t>LICITACIÓN PÚBLICA LP-DT-053-2020</t>
  </si>
  <si>
    <t>CUADRO No. 1</t>
  </si>
  <si>
    <t>RESULTADO FINAL DEL PROCESO DE EVALUACIÓN</t>
  </si>
  <si>
    <t>CONSECUTIVO</t>
  </si>
  <si>
    <t>PROPONENTE NÚMERO</t>
  </si>
  <si>
    <t>NOMBRE PROPONENTE</t>
  </si>
  <si>
    <t>CALIFICACIÓN OBTENIDA</t>
  </si>
  <si>
    <t>PUNTAJES OTORGADOS A LOS SIGUIENTES CRITERIOS:</t>
  </si>
  <si>
    <t>Apoyo a la industria nacional</t>
  </si>
  <si>
    <t>Factor de Calidad</t>
  </si>
  <si>
    <t>Vinculación trabajadores con discapacidad en planta de personal</t>
  </si>
  <si>
    <t>KMA CONSTRUCCIONES SAS</t>
  </si>
  <si>
    <t>ADMISIBLE</t>
  </si>
  <si>
    <t>CONSTRUCCIONES EL CONDOR SA</t>
  </si>
  <si>
    <t>CONSORCIO CAU 053</t>
  </si>
  <si>
    <t xml:space="preserve">CONSORCIO SAN PEDRO </t>
  </si>
  <si>
    <t xml:space="preserve">CONSORCIO MECO VIAL </t>
  </si>
  <si>
    <t xml:space="preserve">OBRASCON  HUARTE LAIN SA SUCURSAL COLOMBIA </t>
  </si>
  <si>
    <t>CONSORCIO TRANSVERSAL  DEL LIBERTADOR 2022</t>
  </si>
  <si>
    <t>CONSORCIO SANTA CLARA 053-1</t>
  </si>
  <si>
    <t>TOTALES</t>
  </si>
  <si>
    <t>NO ADMISIBLE</t>
  </si>
  <si>
    <t>RECHAZO</t>
  </si>
  <si>
    <t>TOTAL</t>
  </si>
  <si>
    <t>*</t>
  </si>
  <si>
    <t>CUADRO No. 2 - VERIFICACIÓN DE LAS PROPUESTAS ECONÓMICAS</t>
  </si>
  <si>
    <t>MOVILIZAR</t>
  </si>
  <si>
    <t>INMOVILIZAR</t>
  </si>
  <si>
    <t>No.</t>
  </si>
  <si>
    <t>Ítem
Pago</t>
  </si>
  <si>
    <t>DESCRIPCIÓN</t>
  </si>
  <si>
    <t>UNIDAD</t>
  </si>
  <si>
    <t>CANTIDAD</t>
  </si>
  <si>
    <t>P/UNIT</t>
  </si>
  <si>
    <t>VR PARCIAL
(1)</t>
  </si>
  <si>
    <t>VR PARCIAL</t>
  </si>
  <si>
    <t>PU vs PO</t>
  </si>
  <si>
    <t>I - EXPLANACIONES</t>
  </si>
  <si>
    <t>200.1</t>
  </si>
  <si>
    <t>Desmonte y limpieza en bosque</t>
  </si>
  <si>
    <t>Ha</t>
  </si>
  <si>
    <t>200.2</t>
  </si>
  <si>
    <t>Desmonte y limpieza en zonas no boscosas</t>
  </si>
  <si>
    <t>201.7</t>
  </si>
  <si>
    <t xml:space="preserve">Demolición de Estructuras </t>
  </si>
  <si>
    <t>m3</t>
  </si>
  <si>
    <t>201.15</t>
  </si>
  <si>
    <t xml:space="preserve">Remoción de alcantarillas   </t>
  </si>
  <si>
    <t>m</t>
  </si>
  <si>
    <t>201.16</t>
  </si>
  <si>
    <t xml:space="preserve">Remoción de cercas de alambre     </t>
  </si>
  <si>
    <t>210.1.2</t>
  </si>
  <si>
    <t>Excavación sin clasificar de préstamos</t>
  </si>
  <si>
    <t>210.2.1</t>
  </si>
  <si>
    <t>Excavación en roca de la explanación y canales</t>
  </si>
  <si>
    <t>210.2.2</t>
  </si>
  <si>
    <t>Excavaciones en material común de la Explanación y Canales</t>
  </si>
  <si>
    <t>211.1</t>
  </si>
  <si>
    <t>Remoción de Derrumbes</t>
  </si>
  <si>
    <t>220.1</t>
  </si>
  <si>
    <t xml:space="preserve">Terraplenes </t>
  </si>
  <si>
    <t>230.1P</t>
  </si>
  <si>
    <t>Mejoramiento de la subrasante con adición de materiales</t>
  </si>
  <si>
    <t>231.1</t>
  </si>
  <si>
    <t>Geotextil para separación de suelos de subrasante y capas granulares</t>
  </si>
  <si>
    <t>m2</t>
  </si>
  <si>
    <t>II - SUBBASES, BASES Y AFIRMADOS</t>
  </si>
  <si>
    <t>310.1</t>
  </si>
  <si>
    <t>Conformación de la calzada existente</t>
  </si>
  <si>
    <t>311.1</t>
  </si>
  <si>
    <t>Afirmado</t>
  </si>
  <si>
    <t>320.1</t>
  </si>
  <si>
    <t>Subbase Granular clase A</t>
  </si>
  <si>
    <t>330.1</t>
  </si>
  <si>
    <t>Base granular clase A</t>
  </si>
  <si>
    <t>330.4</t>
  </si>
  <si>
    <t>Base granular  para bacheo clase A</t>
  </si>
  <si>
    <t xml:space="preserve">III - PAVIMENTOS ASFÁLTICOS </t>
  </si>
  <si>
    <t>420.2</t>
  </si>
  <si>
    <t>Riego de imprimación con emulsión  asfáltica  CRL‐1</t>
  </si>
  <si>
    <t>421.1</t>
  </si>
  <si>
    <t>Riego de liga con emulsión asfáltica CRR-1</t>
  </si>
  <si>
    <t>450.2P</t>
  </si>
  <si>
    <t>Mezcla densa en caliente Tipo MDC-19</t>
  </si>
  <si>
    <t>450.9P</t>
  </si>
  <si>
    <t>Mezcla densa en caliente Tipo MDC-19 para bacheos</t>
  </si>
  <si>
    <t>460.1P</t>
  </si>
  <si>
    <t>Fresado de pavimento asfaltico</t>
  </si>
  <si>
    <t>465.1</t>
  </si>
  <si>
    <t>Excavación para reparación de pavimento asfáltico existente incluyendo el corte y la remoción de las capas asfálticas y de las subyacentes.</t>
  </si>
  <si>
    <t>IV- PAVIMENTOS DE CONCRETO</t>
  </si>
  <si>
    <t>500.1</t>
  </si>
  <si>
    <t>Pavimento de concreto Hidraulico</t>
  </si>
  <si>
    <t>V - ESTRUCTURAS Y DRENAJES</t>
  </si>
  <si>
    <t>600.1.1</t>
  </si>
  <si>
    <t>Excavaciones varias sin clasificar</t>
  </si>
  <si>
    <t>600.2.1</t>
  </si>
  <si>
    <t>Excavaciones varias en roca en seco</t>
  </si>
  <si>
    <t>600.2.3</t>
  </si>
  <si>
    <t>Excavaciones varias en material comun en seco</t>
  </si>
  <si>
    <t>610.1</t>
  </si>
  <si>
    <t>Rellenos para Estructuras con suelo</t>
  </si>
  <si>
    <t>610.2</t>
  </si>
  <si>
    <t>Relleno para estructuras con recebo</t>
  </si>
  <si>
    <t>621,1.1P</t>
  </si>
  <si>
    <t>Pilote de concreto vaciado in situ de diametro 1,20 m. (incluye excavación y No incluye refuerzo)</t>
  </si>
  <si>
    <t>623,1.4</t>
  </si>
  <si>
    <t>Anclaje activo con tres (3) cables o torones de 1/2"</t>
  </si>
  <si>
    <t>623,1,5</t>
  </si>
  <si>
    <t>Anclaje activo con cuatro (4) cables o torones de 1/2"</t>
  </si>
  <si>
    <t>630.1</t>
  </si>
  <si>
    <t>Concreto Clase 35 MPA</t>
  </si>
  <si>
    <t>630.3</t>
  </si>
  <si>
    <t>Concreto clase  28 MPA</t>
  </si>
  <si>
    <t>630.4</t>
  </si>
  <si>
    <t>Concreto clase 21 MPA</t>
  </si>
  <si>
    <t>630.4.1P</t>
  </si>
  <si>
    <t>Concreto lanzado para pantallas ancladas (f'c = 21 Mpa)</t>
  </si>
  <si>
    <t>630.6</t>
  </si>
  <si>
    <t>Concreto clase 14 MPA</t>
  </si>
  <si>
    <t>630.7</t>
  </si>
  <si>
    <t>Concreto clase 14 MPA Ciclòpeo</t>
  </si>
  <si>
    <t>640.1</t>
  </si>
  <si>
    <t>Acero de refuerzo Fy=420 Mpa.</t>
  </si>
  <si>
    <t>kg</t>
  </si>
  <si>
    <t>661.1</t>
  </si>
  <si>
    <t>Tubería de Concreto Reforzado CLASE III, de 900mm de diámetro interior</t>
  </si>
  <si>
    <t>671.1</t>
  </si>
  <si>
    <t xml:space="preserve">Cuneta de concreto vaciada insitu, no incluye la conformacion de la superficie de apoyo </t>
  </si>
  <si>
    <t xml:space="preserve">Bordillos en concreto vaciado in situ, incluye la preparación de la superficie de apoyo </t>
  </si>
  <si>
    <t>673.1</t>
  </si>
  <si>
    <t>Geotextil Tipo II no tejido</t>
  </si>
  <si>
    <t>673.2</t>
  </si>
  <si>
    <t>Material granular drenante</t>
  </si>
  <si>
    <t>681.1</t>
  </si>
  <si>
    <t>Gaviones de malla de alambre de acero entrelazado clase 1: recubrimiento de zinc (galvanizado)</t>
  </si>
  <si>
    <t>VI. SEÑALIZACIÓN Y SEGURIDAD VIAL</t>
  </si>
  <si>
    <t>1P</t>
  </si>
  <si>
    <t>Suministro y aplicación de pintura en frío acrílica pura base agua para líneas de demarcación de pavimentos</t>
  </si>
  <si>
    <t>2P</t>
  </si>
  <si>
    <t>Suministro y aplicación de pintura en frío acrílica pura base agua para marca Vial con pintura en frío</t>
  </si>
  <si>
    <t>4P</t>
  </si>
  <si>
    <t>Suministro e instalación de tachas reflectiva bidireccionales</t>
  </si>
  <si>
    <t>u</t>
  </si>
  <si>
    <t>5P</t>
  </si>
  <si>
    <t>Suministro e instalación de señal vertical de transito sp, sr y si  (75cm*75cm) con lamina acero galvanizado retroreflectiva</t>
  </si>
  <si>
    <t>6P</t>
  </si>
  <si>
    <t xml:space="preserve">Suministro e instalación de  Señal delineador horizontal con lamina acero galvanizado retroreflectiva 60x 75 cm </t>
  </si>
  <si>
    <t>7P</t>
  </si>
  <si>
    <t>Suministro e instalación de  Señal vertical de transito SP,SR y SI (90 cm *90 cm) con lamina acero galvanizado retroreflectiva</t>
  </si>
  <si>
    <t>720.1</t>
  </si>
  <si>
    <t>Poste de referencia</t>
  </si>
  <si>
    <t>730.1</t>
  </si>
  <si>
    <t xml:space="preserve">Defensa metalica </t>
  </si>
  <si>
    <t>730.2</t>
  </si>
  <si>
    <t>Sección final</t>
  </si>
  <si>
    <t>740.1</t>
  </si>
  <si>
    <t>Captafaros</t>
  </si>
  <si>
    <t>VII - OBRAS VARIAS</t>
  </si>
  <si>
    <t>800.2</t>
  </si>
  <si>
    <t>Cerca de Alambre de Púas con postes de concreto</t>
  </si>
  <si>
    <t>810.1</t>
  </si>
  <si>
    <t>Protección de Taludes con bloques de césped</t>
  </si>
  <si>
    <t>VIII - TRANSPORTES</t>
  </si>
  <si>
    <t>Transporte de materiales provenientes de la excavación de la explanación, canales y préstamos, entre cien metros(100 m) y mil metros(1.000 m) de distancia.</t>
  </si>
  <si>
    <t>m3-E</t>
  </si>
  <si>
    <t>900.2</t>
  </si>
  <si>
    <t>Transporte de materiales provenientes de la excavación de la explanación, canales y préstamos para distancias mayores de mil metros (1000 m), medido a partir de cien metros (100 m)</t>
  </si>
  <si>
    <t>m3-km</t>
  </si>
  <si>
    <t>900.3</t>
  </si>
  <si>
    <t>Transporte de materiales provenientes de derrumbes, medido a partir de cien metros (100m)</t>
  </si>
  <si>
    <t>SUBTOTAL BÁSICO DE OBRA</t>
  </si>
  <si>
    <t xml:space="preserve">PROVISIÓN PARA AJUSTES, OBRAS COMPLEMENTARIAS Y/O ADICIONALES </t>
  </si>
  <si>
    <t>NO MODIFICAR</t>
  </si>
  <si>
    <t>PROVISIÓN PARA JORNADAS DE TRABAJO 24 HORAS DIARIAS 7 DIAS DE LA SEMANA</t>
  </si>
  <si>
    <t>SUBTOTAL BÁSICO DE OBRA (A)</t>
  </si>
  <si>
    <t>ADMINISTRACIÓN</t>
  </si>
  <si>
    <t>IMPREVISTOS</t>
  </si>
  <si>
    <t>UTILIDAD</t>
  </si>
  <si>
    <t>AIU</t>
  </si>
  <si>
    <t>VALOR IVA (OBRA) (19% SOBRE UTILIDAD OBRA)</t>
  </si>
  <si>
    <t>TOTAL OBRAS (INCLUYE IVA)</t>
  </si>
  <si>
    <t>REVISIÓN, AJUSTE Y/O ACTUALIZACIÓN Y/O MODIFICACIÓN Y/O COMPLEMENTACIÓN DE LOS ESTUDIOS Y DISEÑOS Y/O ELABORACION DEL CÁLCULO DE LA ESTRUCTURA DEL PAVIMENTO Y/O CÁLCULOS ESTRUCTURALES Y/O DE OBRAS REQUERIDAS PARA GARANTIZAR LA ESTABILIDAD DE LA INFRAESTRUCTURA VIAL</t>
  </si>
  <si>
    <t>IVA - REVISIÓN, AJUSTE Y/O ACTUALIZACIÓN Y/O MODIFICACIÓN Y/O COMPLEMENTACIÓN DE LOS ESTUDIOS Y DISEÑOS Y/O ELABORACION DEL CÁLCULO DE LA ESTRUCTURA DEL PAVIMENTO Y/O CÁLCULOS ESTRUCTURALES Y/O DE OBRAS REQUERIDAS PARA GARANTIZAR LA ESTABILIDAD DE LA INFRAESTRUCTURA VIAL</t>
  </si>
  <si>
    <t>TOTAL ESTUDIOS Y DISEÑOS, REVISIÓN, AJUSTE Y/O ACTUALIZACIÓN Y/O MODIFICACIÓN Y/O COMPLEMENTACIÓN DE LOS ESTUDIOS Y DISEÑOS Y/O ELABORACION DEL CÁLCULO DE LA ESTRUCTURA DEL PAVIMENTO Y/O CÁLCULOS ESTRUCTURALES Y/O DE OBRAS REQUERIDAS PARA GARANTIZAR LA ESTABILIDAD DE LA INFRAESTRUCTURA VIAL</t>
  </si>
  <si>
    <t>GESTIÓN SOCIAL, PREDIAL Y AMBIENTAL (incluye PAGA e IVA 19%)</t>
  </si>
  <si>
    <t>PROVISION PARA IMPLEMENTACIÓN DEL PROTOCOLO DE BIOSEGURIDAD POR COVID-19 (INCLUYE IVA)</t>
  </si>
  <si>
    <t xml:space="preserve">VALOR TOTAL TOTAL DEL CONTRATO </t>
  </si>
  <si>
    <t>VALOR INICIAL DE LA PROPUESTA ECONÓMICA SEGÚN FORMULARIO No. 1</t>
  </si>
  <si>
    <t>% DE ERROR FRENTE AL VALOR DE LA OFERTA ECONÓMICA INICIAL</t>
  </si>
  <si>
    <t>NOTAS ACLARATORIAS PARA RECHAZO DE LA PROPUESTA ECONÓMICA</t>
  </si>
  <si>
    <t>NOTAS ACLARATORIAS DE LA PROPUESTA ECONÓMICA</t>
  </si>
  <si>
    <t>CUADRO No. 3</t>
  </si>
  <si>
    <t>DETERMINACIÓN DEL PUNTAJE POR VALOR DE LA PROPUESTA</t>
  </si>
  <si>
    <t>MODULO A EJECUTAR</t>
  </si>
  <si>
    <t>No. de Módulos del Proceso</t>
  </si>
  <si>
    <t>Determinación del Método para la Ponderación de la Propuesta Económica</t>
  </si>
  <si>
    <t>TRM DEL DÍA DE LA INSTALACIÓN DE LA AUDIENCIA DE ASIGNACIÓN DE PUNTAJE</t>
  </si>
  <si>
    <t xml:space="preserve">Valor = </t>
  </si>
  <si>
    <t>Último Método Utilizado</t>
  </si>
  <si>
    <t>CENTESIMAS =</t>
  </si>
  <si>
    <t>MEDIA ARITMÉTICA BAJA</t>
  </si>
  <si>
    <t>MÉTODO DE PONDERACIÓN =</t>
  </si>
  <si>
    <t>NO APLICA</t>
  </si>
  <si>
    <t>Parámetros para la ponderación de la propuesta económica</t>
  </si>
  <si>
    <t>Número de propuestas válidas</t>
  </si>
  <si>
    <t>Mínimo</t>
  </si>
  <si>
    <t>Media Aritmética = X</t>
  </si>
  <si>
    <t>Mediana= Me</t>
  </si>
  <si>
    <t>Presupuesto Oficial</t>
  </si>
  <si>
    <t>Puntaje propuesta Económica</t>
  </si>
  <si>
    <t>1. Mediana con Valor Absoluto</t>
  </si>
  <si>
    <t>¿Número de Propuestas Válidas es Par o Impar?</t>
  </si>
  <si>
    <t xml:space="preserve">2. Media Geométrica </t>
  </si>
  <si>
    <r>
      <t>Producto (1x10</t>
    </r>
    <r>
      <rPr>
        <b/>
        <vertAlign val="superscript"/>
        <sz val="9"/>
        <rFont val="Arial"/>
        <family val="2"/>
      </rPr>
      <t>9</t>
    </r>
    <r>
      <rPr>
        <b/>
        <sz val="10"/>
        <rFont val="Arial"/>
        <family val="2"/>
      </rPr>
      <t>)</t>
    </r>
  </si>
  <si>
    <t>Valor de la Propuesta más cercana al valor de la Media Geometrica:</t>
  </si>
  <si>
    <t>Media geométrica aproximada a números enteros = Mg</t>
  </si>
  <si>
    <t>3. Media Aritmética Baja</t>
  </si>
  <si>
    <r>
      <t>Media artimética baja (X</t>
    </r>
    <r>
      <rPr>
        <b/>
        <sz val="6"/>
        <rFont val="Arial"/>
        <family val="2"/>
      </rPr>
      <t>B</t>
    </r>
    <r>
      <rPr>
        <b/>
        <sz val="8"/>
        <rFont val="Arial"/>
        <family val="2"/>
      </rPr>
      <t>)</t>
    </r>
  </si>
  <si>
    <t>4. Menor Valor</t>
  </si>
  <si>
    <t>Menor Valor (Vmin)</t>
  </si>
  <si>
    <t>Estadistico usado para ponderar :</t>
  </si>
  <si>
    <t>PONDERACIÓN</t>
  </si>
  <si>
    <t>PROP. No.</t>
  </si>
  <si>
    <t>PROPONENTE</t>
  </si>
  <si>
    <t>PROPUESTA ECONÓMICA INICIAL</t>
  </si>
  <si>
    <t>PROPUESTA ECONÓMICA CORREGIDA</t>
  </si>
  <si>
    <t>PROPUESTA ECONÓMICA</t>
  </si>
  <si>
    <t>PORCENTAJE DE MEJORA</t>
  </si>
  <si>
    <t>PUNTAJE</t>
  </si>
  <si>
    <t>CON RESPECTO A PO</t>
  </si>
  <si>
    <t>CON RESPECTO A M1</t>
  </si>
  <si>
    <t>CON RESPECTO A M2</t>
  </si>
  <si>
    <t>CON RESPECTO A M3</t>
  </si>
  <si>
    <t>CON RESPECTO A M4</t>
  </si>
  <si>
    <t>($)</t>
  </si>
  <si>
    <t>(%)</t>
  </si>
  <si>
    <r>
      <t>($1x10</t>
    </r>
    <r>
      <rPr>
        <b/>
        <vertAlign val="superscript"/>
        <sz val="11"/>
        <rFont val="Arial"/>
        <family val="2"/>
      </rPr>
      <t>9</t>
    </r>
    <r>
      <rPr>
        <b/>
        <sz val="11"/>
        <rFont val="Arial"/>
        <family val="2"/>
      </rPr>
      <t>)</t>
    </r>
  </si>
  <si>
    <t>(Puntos)</t>
  </si>
  <si>
    <t>Estado de la Ponderación</t>
  </si>
  <si>
    <t>Indicador</t>
  </si>
  <si>
    <t>Cantidad</t>
  </si>
  <si>
    <t>Número total de propuestas descartadas</t>
  </si>
  <si>
    <t>Número de propuestas inferiores o iguales al estadistico de ponderación</t>
  </si>
  <si>
    <t>Número de propuestas superiores al estadistico de ponderación</t>
  </si>
  <si>
    <t>Descuento de la propuesta con mayor ponderación</t>
  </si>
  <si>
    <t>Número propuesta con mayor ponderación</t>
  </si>
  <si>
    <t>Propuesta con mayor ponderación</t>
  </si>
  <si>
    <t>&lt;0</t>
  </si>
  <si>
    <t>ID</t>
  </si>
  <si>
    <t>DEPENDENCIAS</t>
  </si>
  <si>
    <t>RESULTADO</t>
  </si>
  <si>
    <t>MÉTODOS DE EVALUACIÓN</t>
  </si>
  <si>
    <t>PROPUESTA</t>
  </si>
  <si>
    <t>MEDIANA CON VALOR ABSOLUTO</t>
  </si>
  <si>
    <t>SECRETARIA GENERAL - SUBDIRECCIÓN ADMINISTRATIVA</t>
  </si>
  <si>
    <t>MEDIA GEOMÉTRICA</t>
  </si>
  <si>
    <t>SECRETARIA GENERAL - SUBDIRECCIÓN FINANCIERA</t>
  </si>
  <si>
    <t>DIRECCIÓN OPERATIVA - DIRECCIONES TERRITORIALES</t>
  </si>
  <si>
    <t>MENOR VALOR</t>
  </si>
  <si>
    <t>DIRECCIÓN OPERATIVA - GERENCIA DE GRANDES PROYECTOS</t>
  </si>
  <si>
    <t>DIRECCIÓN OPERATIVA - GRUPO PLAN 2500</t>
  </si>
  <si>
    <t>DIRECCIÓN TÉCNICA - SUBDIRECCIÓN DE ESTUDIOS DE INNOVACIÓN</t>
  </si>
  <si>
    <t>DIRECCIÓN TÉCNICA - SUBDIRECCIÓN DE MEDIO AMBIENTE Y GESTIÓN SOCIAL</t>
  </si>
  <si>
    <t>DIRECCIÓN TÉCNICA - SUBDIRECCIÓN DE PREVENCIÓN Y ATENCIÓN DE EMERGENCIAS</t>
  </si>
  <si>
    <t>DIRECCIÓN OPERATIVA - SUBDIRECCIÓN MARÍTIMA Y FLUVIAL</t>
  </si>
  <si>
    <t>DIRECCIÓN OPERATIVA - SUBDIRECCIÓN RED TERCIARIA Y FERREA</t>
  </si>
  <si>
    <t>DIRECCIÓN TÉCNICA</t>
  </si>
  <si>
    <t>DIRECCIÓN OPERATIVA - GRUPO TÚNEL DE LA LÍNEA</t>
  </si>
  <si>
    <t>DIRECCIÓN OPERATIVA</t>
  </si>
  <si>
    <t>OBJETO: REALIZAR LA CONTRATACION DE LAS OBRAS DE CONSTRUCCION Y/O MEJORAMIENTO Y/O REHABILITACION Y/O MANTENIMIENTO DE LOS CORREDORES VIALES INCLUIDOS EN EL PROGRAMA DE OBRA PUBLICA "CONCLUIR Y CONCLUIR PARA LA REACTIVACIÓN DE LAS REGIONES", LOCALIZADOS EN LOS DEPARTAMENTOS DE CAUCA,HUILA,CAQUETA Y AMAZONAS, REGIONES PACIFICO- CENTRAL-AMAZONIA</t>
  </si>
  <si>
    <t xml:space="preserve">CONSORCIO INFRAESTRUCTURA VIAL PARA COLOMBIA </t>
  </si>
  <si>
    <t>Impar</t>
  </si>
  <si>
    <t>Valor de la Mediana</t>
  </si>
  <si>
    <t>MÍNIMO</t>
  </si>
  <si>
    <t>VÁLIDA</t>
  </si>
  <si>
    <t>CORRECTO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</si>
</sst>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7">
    <numFmt numFmtId="41" formatCode="_-* #,##0_-;\-* #,##0_-;_-* &quot;-&quot;_-;_-@_-"/>
    <numFmt numFmtId="164" formatCode="_-&quot;$&quot;\ * #,##0_-;\-&quot;$&quot;\ * #,##0_-;_-&quot;$&quot;\ * &quot;-&quot;_-;_-@_-"/>
    <numFmt numFmtId="165" formatCode="_-* #,##0.00\ _€_-;\-* #,##0.00\ _€_-;_-* &quot;-&quot;??\ _€_-;_-@_-"/>
    <numFmt numFmtId="166" formatCode="_(* #,##0_);_(* \(#,##0\);_(* &quot;-&quot;_);_(@_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_(&quot;$&quot;* #,##0.00_);_(&quot;$&quot;* \(#,##0.00\);_(&quot;$&quot;* &quot;-&quot;??_);_(@_)"/>
    <numFmt numFmtId="170" formatCode="_-* #,##0.00\ &quot;Pts&quot;_-;\-* #,##0.00\ &quot;Pts&quot;_-;_-* &quot;-&quot;??\ &quot;Pts&quot;_-;_-@_-"/>
    <numFmt numFmtId="171" formatCode="_-* #,##0.00\ _P_t_s_-;\-* #,##0.00\ _P_t_s_-;_-* &quot;-&quot;??\ _P_t_s_-;_-@_-"/>
    <numFmt numFmtId="172" formatCode="#,##0.0"/>
    <numFmt numFmtId="173" formatCode="#,##0.00;[Red]#,##0.00"/>
    <numFmt numFmtId="174" formatCode="&quot;NN&quot;\ 0"/>
    <numFmt numFmtId="175" formatCode="0.0%"/>
    <numFmt numFmtId="179" formatCode="_ [$€-2]\ * #,##0.00_ ;_ [$€-2]\ * \-#,##0.00_ ;_ [$€-2]\ * &quot;-&quot;??_ "/>
    <numFmt numFmtId="180" formatCode="_(* #,##0_);_(* \(#,##0\);_(* &quot;-&quot;??_);_(@_)"/>
    <numFmt numFmtId="182" formatCode="_([$$-240A]\ * #,##0.00_);_([$$-240A]\ * \(#,##0.00\);_([$$-240A]\ * &quot;-&quot;??_);_(@_)"/>
    <numFmt numFmtId="183" formatCode="0.000000000000000E+00"/>
    <numFmt numFmtId="184" formatCode="_-* #,##0\ _P_t_s_-;\-* #,##0\ _P_t_s_-;_-* &quot;-&quot;??\ _P_t_s_-;_-@_-"/>
    <numFmt numFmtId="185" formatCode="0.0000000000000"/>
    <numFmt numFmtId="186" formatCode="0.000E+00"/>
    <numFmt numFmtId="187" formatCode="##0"/>
    <numFmt numFmtId="188" formatCode="0.000"/>
    <numFmt numFmtId="189" formatCode="0.0000"/>
    <numFmt numFmtId="190" formatCode="&quot;$&quot;#,##0\ ;\(&quot;$&quot;#,##0\)"/>
    <numFmt numFmtId="191" formatCode="\(0%\)"/>
    <numFmt numFmtId="192" formatCode="d\ \d\e\ mmmm\ \d\e\ yyyy"/>
    <numFmt numFmtId="193" formatCode="000\°00&quot;´&quot;00&quot;´´&quot;"/>
    <numFmt numFmtId="194" formatCode="0%;\-0%;&quot;&quot;"/>
    <numFmt numFmtId="195" formatCode="#0&quot;.&quot;000&quot;´&quot;000&quot;.&quot;000"/>
    <numFmt numFmtId="196" formatCode="##0&quot;.&quot;000"/>
    <numFmt numFmtId="197" formatCode="&quot;$&quot;\ #,##0.00"/>
    <numFmt numFmtId="198" formatCode="#,##0.0000"/>
    <numFmt numFmtId="199" formatCode="_-* #,##0.00\ _P_t_a_-;\-* #,##0.00\ _P_t_a_-;_-* &quot;-&quot;??\ _P_t_a_-;_-@_-"/>
    <numFmt numFmtId="200" formatCode="_ * #,##0.00_ ;_ * \-#,##0.00_ ;_ * &quot;-&quot;??_ ;_ @_ "/>
    <numFmt numFmtId="201" formatCode="##0&quot;´&quot;000&quot;.&quot;000"/>
    <numFmt numFmtId="202" formatCode="[$$-240A]\ #,##0.00"/>
    <numFmt numFmtId="203" formatCode="_ &quot;$&quot;* #,##0.00_ ;_ &quot;$&quot;* \-#,##0.00_ ;_ &quot;$&quot;* &quot;-&quot;??_ ;_ @_ "/>
    <numFmt numFmtId="204" formatCode="#.##\ \K\g"/>
    <numFmt numFmtId="205" formatCode="_(* #,##0.0_);_(* \(#,##0.0\);_(* &quot;-&quot;??_);_(@_)"/>
    <numFmt numFmtId="206" formatCode="#0&quot;.&quot;"/>
    <numFmt numFmtId="207" formatCode="_([$€]* #,##0.00_);_([$€]* \(#,##0.00\);_([$€]* &quot;-&quot;??_);_(@_)"/>
    <numFmt numFmtId="208" formatCode="&quot;$&quot;\ #,##0.00;&quot;$&quot;\ \-#,##0.00"/>
    <numFmt numFmtId="209" formatCode="0\+000"/>
    <numFmt numFmtId="210" formatCode="#,##0.0000000"/>
    <numFmt numFmtId="211" formatCode="0.0000%"/>
    <numFmt numFmtId="212" formatCode="#,##0.000"/>
    <numFmt numFmtId="213" formatCode="_([$$-240A]\ * #,##0.0000000_);_([$$-240A]\ * \(#,##0.0000000\);_([$$-240A]\ * &quot;-&quot;??_);_(@_)"/>
    <numFmt numFmtId="214" formatCode="_-&quot;$&quot;\ * #,##0.00_-;\-&quot;$&quot;\ * #,##0.00_-;_-&quot;$&quot;\ * &quot;-&quot;_-;_-@_-"/>
    <numFmt numFmtId="215" formatCode="&quot;$&quot;\ #,##0.000"/>
    <numFmt numFmtId="216" formatCode="0.000%"/>
    <numFmt numFmtId="217" formatCode="&quot;$&quot;\ \ \ #,##0.00"/>
    <numFmt numFmtId="218" formatCode="&quot;(PO-P½  )/PO= &quot;0.000%"/>
    <numFmt numFmtId="219" formatCode="&quot;(PO-½ANA ) = &quot;0\ .000%"/>
    <numFmt numFmtId="220" formatCode="&quot;(PO - MinAC)/PO = &quot;0.000%"/>
    <numFmt numFmtId="221" formatCode="&quot;MODULO No. &quot;0&quot;→→&quot;"/>
    <numFmt numFmtId="222" formatCode="&quot;No. &quot;0"/>
    <numFmt numFmtId="223" formatCode="0&quot; MODULOS&quot;"/>
  </numFmts>
  <fonts count="75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b/>
      <sz val="11"/>
      <name val="Arial"/>
      <family val="2"/>
    </font>
    <font>
      <b/>
      <sz val="12"/>
      <name val="Times New Roman"/>
      <family val="1"/>
    </font>
    <font>
      <b/>
      <sz val="16"/>
      <name val="Times New Roman"/>
      <family val="1"/>
    </font>
    <font>
      <sz val="12"/>
      <name val="Times New Roman"/>
      <family val="1"/>
    </font>
    <font>
      <sz val="14"/>
      <name val="Arial"/>
      <family val="2"/>
    </font>
    <font>
      <b/>
      <sz val="14"/>
      <name val="Times New Roman"/>
      <family val="1"/>
    </font>
    <font>
      <b/>
      <sz val="14"/>
      <color indexed="10"/>
      <name val="Times New Roman"/>
      <family val="1"/>
    </font>
    <font>
      <sz val="10"/>
      <color indexed="8"/>
      <name val="Arial"/>
      <family val="2"/>
    </font>
    <font>
      <b/>
      <i/>
      <sz val="10"/>
      <name val="Arial"/>
      <family val="2"/>
    </font>
    <font>
      <b/>
      <sz val="16"/>
      <name val="Arial"/>
      <family val="2"/>
    </font>
    <font>
      <b/>
      <sz val="6"/>
      <name val="Arial"/>
      <family val="2"/>
    </font>
    <font>
      <b/>
      <vertAlign val="superscript"/>
      <sz val="9"/>
      <name val="Arial"/>
      <family val="2"/>
    </font>
    <font>
      <b/>
      <sz val="11"/>
      <color theme="1"/>
      <name val="Calibri"/>
      <family val="2"/>
      <scheme val="minor"/>
    </font>
    <font>
      <b/>
      <vertAlign val="superscript"/>
      <sz val="11"/>
      <name val="Arial"/>
      <family val="2"/>
    </font>
    <font>
      <i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color indexed="24"/>
      <name val="Modern"/>
      <family val="3"/>
      <charset val="255"/>
    </font>
    <font>
      <sz val="10"/>
      <name val="Helv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sz val="11"/>
      <color indexed="17"/>
      <name val="Calibri"/>
      <family val="2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b/>
      <sz val="11"/>
      <color indexed="56"/>
      <name val="Calibri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8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sz val="11"/>
      <color indexed="10"/>
      <name val="Calibri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b/>
      <sz val="20"/>
      <name val="Arial"/>
      <family val="2"/>
    </font>
    <font>
      <b/>
      <sz val="11"/>
      <color theme="0"/>
      <name val="Arial"/>
      <family val="2"/>
    </font>
    <font>
      <b/>
      <sz val="10"/>
      <color theme="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11"/>
      <color rgb="FF000000"/>
      <name val="Calibri"/>
      <family val="2"/>
    </font>
    <font>
      <sz val="10"/>
      <color rgb="FFFFFFFF"/>
      <name val="Arial"/>
      <family val="2"/>
    </font>
    <font>
      <sz val="10"/>
      <color rgb="FF000000"/>
      <name val="Arial"/>
      <family val="2"/>
    </font>
    <font>
      <sz val="14"/>
      <color rgb="FF0000FF"/>
      <name val="Arial"/>
      <family val="2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b/>
      <sz val="8"/>
      <name val="Calibri"/>
      <family val="2"/>
    </font>
    <font>
      <sz val="16"/>
      <name val="Calibri"/>
      <family val="2"/>
    </font>
    <font>
      <sz val="10"/>
      <name val="Calibri"/>
      <family val="2"/>
    </font>
    <font>
      <sz val="16"/>
      <color rgb="FF000000"/>
      <name val="Calibri"/>
      <family val="2"/>
    </font>
    <font>
      <b/>
      <sz val="18"/>
      <color rgb="FF000000"/>
      <name val="Calibri"/>
      <family val="2"/>
    </font>
    <font>
      <b/>
      <sz val="20"/>
      <color rgb="FF000000"/>
      <name val="Calibri"/>
      <family val="2"/>
    </font>
    <font>
      <b/>
      <sz val="11"/>
      <color theme="2"/>
      <name val="Arial"/>
      <family val="2"/>
    </font>
    <font>
      <b/>
      <sz val="25"/>
      <color rgb="FF0000FF"/>
      <name val="Swis721 BdCnOul BT"/>
      <family val="5"/>
    </font>
    <font>
      <b/>
      <sz val="24"/>
      <name val="Arial"/>
      <family val="2"/>
    </font>
  </fonts>
  <fills count="6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CC8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8B4C8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96CC"/>
        <bgColor indexed="64"/>
      </patternFill>
    </fill>
    <fill>
      <patternFill patternType="solid">
        <fgColor rgb="FFFFC8C8"/>
        <bgColor indexed="64"/>
      </patternFill>
    </fill>
    <fill>
      <patternFill patternType="solid">
        <fgColor rgb="FF00FFCC"/>
        <bgColor rgb="FF000000"/>
      </patternFill>
    </fill>
    <fill>
      <patternFill patternType="solid">
        <fgColor rgb="FF66FF66"/>
        <bgColor rgb="FF000000"/>
      </patternFill>
    </fill>
    <fill>
      <patternFill patternType="solid">
        <fgColor theme="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CC81"/>
        <bgColor rgb="FF000000"/>
      </patternFill>
    </fill>
    <fill>
      <patternFill patternType="solid">
        <fgColor rgb="FFC8B4C8"/>
        <bgColor rgb="FF000000"/>
      </patternFill>
    </fill>
    <fill>
      <patternFill patternType="solid">
        <fgColor rgb="FFE7E6E6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theme="2" tint="-9.9978637043366805E-2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AEAAAA"/>
        <bgColor rgb="FF000000"/>
      </patternFill>
    </fill>
    <fill>
      <patternFill patternType="solid">
        <fgColor rgb="FFD0CECE"/>
        <bgColor rgb="FF000000"/>
      </patternFill>
    </fill>
    <fill>
      <patternFill patternType="solid">
        <fgColor rgb="FFE3D9E3"/>
        <bgColor rgb="FF000000"/>
      </patternFill>
    </fill>
  </fills>
  <borders count="132">
    <border>
      <left/>
      <right/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double">
        <color indexed="64"/>
      </right>
      <top style="dotted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tted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tted">
        <color indexed="64"/>
      </bottom>
      <diagonal/>
    </border>
    <border>
      <left style="double">
        <color indexed="64"/>
      </left>
      <right style="double">
        <color indexed="64"/>
      </right>
      <top/>
      <bottom style="dotted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dotted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/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228">
    <xf numFmtId="0" fontId="0" fillId="0" borderId="0"/>
    <xf numFmtId="0" fontId="20" fillId="0" borderId="0">
      <alignment vertical="top"/>
    </xf>
    <xf numFmtId="179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0" fontId="9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1" fillId="0" borderId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13" borderId="0" applyNumberFormat="0" applyBorder="0" applyAlignment="0" applyProtection="0"/>
    <xf numFmtId="0" fontId="28" fillId="14" borderId="0" applyNumberFormat="0" applyBorder="0" applyAlignment="0" applyProtection="0"/>
    <xf numFmtId="2" fontId="2" fillId="0" borderId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2" borderId="0" applyNumberFormat="0" applyBorder="0" applyAlignment="0" applyProtection="0"/>
    <xf numFmtId="0" fontId="28" fillId="15" borderId="0" applyNumberFormat="0" applyBorder="0" applyAlignment="0" applyProtection="0"/>
    <xf numFmtId="0" fontId="28" fillId="18" borderId="0" applyNumberFormat="0" applyBorder="0" applyAlignment="0" applyProtection="0"/>
    <xf numFmtId="0" fontId="29" fillId="19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20" borderId="0" applyNumberFormat="0" applyBorder="0" applyAlignment="0" applyProtection="0"/>
    <xf numFmtId="0" fontId="29" fillId="21" borderId="0" applyNumberFormat="0" applyBorder="0" applyAlignment="0" applyProtection="0"/>
    <xf numFmtId="0" fontId="29" fillId="22" borderId="0" applyNumberFormat="0" applyBorder="0" applyAlignment="0" applyProtection="0"/>
    <xf numFmtId="0" fontId="29" fillId="23" borderId="0" applyNumberFormat="0" applyBorder="0" applyAlignment="0" applyProtection="0"/>
    <xf numFmtId="0" fontId="29" fillId="24" borderId="0" applyNumberFormat="0" applyBorder="0" applyAlignment="0" applyProtection="0"/>
    <xf numFmtId="0" fontId="29" fillId="25" borderId="0" applyNumberFormat="0" applyBorder="0" applyAlignment="0" applyProtection="0"/>
    <xf numFmtId="0" fontId="29" fillId="20" borderId="0" applyNumberFormat="0" applyBorder="0" applyAlignment="0" applyProtection="0"/>
    <xf numFmtId="0" fontId="29" fillId="21" borderId="0" applyNumberFormat="0" applyBorder="0" applyAlignment="0" applyProtection="0"/>
    <xf numFmtId="0" fontId="29" fillId="26" borderId="0" applyNumberFormat="0" applyBorder="0" applyAlignment="0" applyProtection="0"/>
    <xf numFmtId="0" fontId="30" fillId="10" borderId="0" applyNumberFormat="0" applyBorder="0" applyAlignment="0" applyProtection="0"/>
    <xf numFmtId="0" fontId="31" fillId="27" borderId="86" applyNumberFormat="0" applyAlignment="0" applyProtection="0"/>
    <xf numFmtId="0" fontId="32" fillId="28" borderId="87" applyNumberFormat="0" applyAlignment="0" applyProtection="0"/>
    <xf numFmtId="187" fontId="8" fillId="0" borderId="80">
      <alignment horizontal="right"/>
    </xf>
    <xf numFmtId="2" fontId="8" fillId="0" borderId="0"/>
    <xf numFmtId="188" fontId="8" fillId="0" borderId="0"/>
    <xf numFmtId="189" fontId="7" fillId="0" borderId="0"/>
    <xf numFmtId="187" fontId="8" fillId="0" borderId="80">
      <alignment horizontal="right"/>
    </xf>
    <xf numFmtId="3" fontId="33" fillId="0" borderId="0" applyFont="0" applyFill="0" applyBorder="0" applyAlignment="0" applyProtection="0"/>
    <xf numFmtId="0" fontId="34" fillId="0" borderId="0"/>
    <xf numFmtId="0" fontId="34" fillId="0" borderId="0"/>
    <xf numFmtId="0" fontId="34" fillId="0" borderId="0"/>
    <xf numFmtId="190" fontId="33" fillId="0" borderId="0" applyFont="0" applyFill="0" applyBorder="0" applyAlignment="0" applyProtection="0"/>
    <xf numFmtId="191" fontId="2" fillId="0" borderId="0">
      <protection locked="0"/>
    </xf>
    <xf numFmtId="0" fontId="35" fillId="29" borderId="0" applyNumberFormat="0" applyBorder="0" applyAlignment="0" applyProtection="0"/>
    <xf numFmtId="0" fontId="35" fillId="30" borderId="0" applyNumberFormat="0" applyBorder="0" applyAlignment="0" applyProtection="0"/>
    <xf numFmtId="0" fontId="35" fillId="31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9" fillId="33" borderId="0" applyNumberFormat="0" applyBorder="0" applyAlignment="0" applyProtection="0"/>
    <xf numFmtId="0" fontId="28" fillId="34" borderId="0" applyNumberFormat="0" applyBorder="0" applyAlignment="0" applyProtection="0"/>
    <xf numFmtId="0" fontId="28" fillId="35" borderId="0" applyNumberFormat="0" applyBorder="0" applyAlignment="0" applyProtection="0"/>
    <xf numFmtId="0" fontId="29" fillId="36" borderId="0" applyNumberFormat="0" applyBorder="0" applyAlignment="0" applyProtection="0"/>
    <xf numFmtId="0" fontId="28" fillId="34" borderId="0" applyNumberFormat="0" applyBorder="0" applyAlignment="0" applyProtection="0"/>
    <xf numFmtId="0" fontId="28" fillId="37" borderId="0" applyNumberFormat="0" applyBorder="0" applyAlignment="0" applyProtection="0"/>
    <xf numFmtId="0" fontId="29" fillId="35" borderId="0" applyNumberFormat="0" applyBorder="0" applyAlignment="0" applyProtection="0"/>
    <xf numFmtId="0" fontId="28" fillId="32" borderId="0" applyNumberFormat="0" applyBorder="0" applyAlignment="0" applyProtection="0"/>
    <xf numFmtId="0" fontId="28" fillId="35" borderId="0" applyNumberFormat="0" applyBorder="0" applyAlignment="0" applyProtection="0"/>
    <xf numFmtId="0" fontId="29" fillId="35" borderId="0" applyNumberFormat="0" applyBorder="0" applyAlignment="0" applyProtection="0"/>
    <xf numFmtId="0" fontId="28" fillId="38" borderId="0" applyNumberFormat="0" applyBorder="0" applyAlignment="0" applyProtection="0"/>
    <xf numFmtId="0" fontId="28" fillId="32" borderId="0" applyNumberFormat="0" applyBorder="0" applyAlignment="0" applyProtection="0"/>
    <xf numFmtId="0" fontId="29" fillId="33" borderId="0" applyNumberFormat="0" applyBorder="0" applyAlignment="0" applyProtection="0"/>
    <xf numFmtId="0" fontId="28" fillId="34" borderId="0" applyNumberFormat="0" applyBorder="0" applyAlignment="0" applyProtection="0"/>
    <xf numFmtId="0" fontId="28" fillId="39" borderId="0" applyNumberFormat="0" applyBorder="0" applyAlignment="0" applyProtection="0"/>
    <xf numFmtId="0" fontId="29" fillId="39" borderId="0" applyNumberFormat="0" applyBorder="0" applyAlignment="0" applyProtection="0"/>
    <xf numFmtId="1" fontId="2" fillId="0" borderId="0"/>
    <xf numFmtId="0" fontId="2" fillId="0" borderId="0" applyFont="0" applyFill="0" applyBorder="0" applyAlignment="0" applyProtection="0"/>
    <xf numFmtId="0" fontId="36" fillId="0" borderId="0" applyNumberFormat="0" applyFill="0" applyBorder="0" applyAlignment="0" applyProtection="0"/>
    <xf numFmtId="4" fontId="37" fillId="0" borderId="0">
      <protection locked="0"/>
    </xf>
    <xf numFmtId="4" fontId="37" fillId="0" borderId="0">
      <protection locked="0"/>
    </xf>
    <xf numFmtId="4" fontId="38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8" fillId="0" borderId="0">
      <protection locked="0"/>
    </xf>
    <xf numFmtId="192" fontId="2" fillId="0" borderId="0">
      <protection locked="0"/>
    </xf>
    <xf numFmtId="0" fontId="39" fillId="11" borderId="0" applyNumberFormat="0" applyBorder="0" applyAlignment="0" applyProtection="0"/>
    <xf numFmtId="193" fontId="2" fillId="0" borderId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88" applyNumberFormat="0" applyFill="0" applyAlignment="0" applyProtection="0"/>
    <xf numFmtId="0" fontId="42" fillId="0" borderId="0" applyNumberFormat="0" applyFill="0" applyBorder="0" applyAlignment="0" applyProtection="0"/>
    <xf numFmtId="194" fontId="2" fillId="0" borderId="0">
      <protection locked="0"/>
    </xf>
    <xf numFmtId="194" fontId="2" fillId="0" borderId="0">
      <protection locked="0"/>
    </xf>
    <xf numFmtId="0" fontId="43" fillId="0" borderId="0" applyNumberFormat="0" applyFill="0" applyBorder="0" applyAlignment="0" applyProtection="0">
      <alignment vertical="top"/>
      <protection locked="0"/>
    </xf>
    <xf numFmtId="0" fontId="44" fillId="14" borderId="86" applyNumberFormat="0" applyAlignment="0" applyProtection="0"/>
    <xf numFmtId="0" fontId="45" fillId="0" borderId="89" applyNumberFormat="0" applyFill="0" applyAlignment="0" applyProtection="0"/>
    <xf numFmtId="195" fontId="8" fillId="0" borderId="0">
      <alignment horizontal="right"/>
    </xf>
    <xf numFmtId="196" fontId="8" fillId="0" borderId="0" applyFont="0" applyFill="0" applyBorder="0" applyAlignment="0">
      <alignment horizontal="center"/>
    </xf>
    <xf numFmtId="166" fontId="1" fillId="0" borderId="0" applyFont="0" applyFill="0" applyBorder="0" applyAlignment="0" applyProtection="0"/>
    <xf numFmtId="172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65" fontId="46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68" fontId="1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201" fontId="8" fillId="0" borderId="0">
      <alignment horizontal="right"/>
    </xf>
    <xf numFmtId="202" fontId="8" fillId="0" borderId="51"/>
    <xf numFmtId="203" fontId="2" fillId="0" borderId="0"/>
    <xf numFmtId="204" fontId="2" fillId="0" borderId="0" applyFont="0" applyFill="0" applyBorder="0" applyAlignment="0" applyProtection="0"/>
    <xf numFmtId="204" fontId="2" fillId="0" borderId="0" applyFont="0" applyFill="0" applyBorder="0" applyAlignment="0" applyProtection="0"/>
    <xf numFmtId="167" fontId="28" fillId="0" borderId="0" applyFont="0" applyFill="0" applyBorder="0" applyAlignment="0" applyProtection="0"/>
    <xf numFmtId="205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206" fontId="8" fillId="0" borderId="0" applyFont="0" applyFill="0" applyBorder="0" applyAlignment="0">
      <alignment horizont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1" fillId="0" borderId="0" applyFont="0" applyFill="0" applyBorder="0" applyAlignment="0" applyProtection="0"/>
    <xf numFmtId="0" fontId="2" fillId="0" borderId="0"/>
    <xf numFmtId="168" fontId="1" fillId="0" borderId="0" applyFont="0" applyFill="0" applyBorder="0" applyAlignment="0" applyProtection="0"/>
    <xf numFmtId="0" fontId="2" fillId="0" borderId="0"/>
    <xf numFmtId="0" fontId="2" fillId="0" borderId="0"/>
    <xf numFmtId="0" fontId="28" fillId="0" borderId="0"/>
    <xf numFmtId="0" fontId="28" fillId="40" borderId="90" applyNumberFormat="0" applyFont="0" applyAlignment="0" applyProtection="0"/>
    <xf numFmtId="0" fontId="47" fillId="27" borderId="91" applyNumberFormat="0" applyAlignment="0" applyProtection="0"/>
    <xf numFmtId="0" fontId="34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48" fillId="0" borderId="0" applyNumberFormat="0" applyFill="0" applyBorder="0" applyAlignment="0" applyProtection="0"/>
    <xf numFmtId="49" fontId="5" fillId="0" borderId="0">
      <alignment horizontal="center" vertical="center"/>
    </xf>
    <xf numFmtId="0" fontId="49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167" fontId="1" fillId="0" borderId="0" applyFont="0" applyFill="0" applyBorder="0" applyAlignment="0" applyProtection="0"/>
    <xf numFmtId="207" fontId="2" fillId="0" borderId="0" applyFont="0" applyFill="0" applyBorder="0" applyAlignment="0" applyProtection="0"/>
    <xf numFmtId="168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168" fontId="1" fillId="0" borderId="0" applyFont="0" applyFill="0" applyBorder="0" applyAlignment="0" applyProtection="0"/>
    <xf numFmtId="200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209" fontId="2" fillId="0" borderId="0" applyFont="0" applyFill="0" applyBorder="0" applyAlignment="0" applyProtection="0"/>
    <xf numFmtId="0" fontId="28" fillId="0" borderId="0"/>
    <xf numFmtId="167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/>
    <xf numFmtId="208" fontId="2" fillId="0" borderId="0" applyFont="0" applyFill="0" applyBorder="0" applyAlignment="0" applyProtection="0"/>
    <xf numFmtId="0" fontId="1" fillId="0" borderId="0"/>
    <xf numFmtId="0" fontId="1" fillId="0" borderId="0"/>
    <xf numFmtId="9" fontId="52" fillId="0" borderId="0" applyFont="0" applyFill="0" applyBorder="0" applyAlignment="0" applyProtection="0"/>
    <xf numFmtId="41" fontId="57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489">
    <xf numFmtId="0" fontId="0" fillId="0" borderId="0" xfId="0"/>
    <xf numFmtId="0" fontId="9" fillId="0" borderId="0" xfId="0" applyFont="1" applyProtection="1">
      <protection hidden="1"/>
    </xf>
    <xf numFmtId="0" fontId="9" fillId="0" borderId="0" xfId="0" applyFont="1" applyAlignment="1" applyProtection="1">
      <protection hidden="1"/>
    </xf>
    <xf numFmtId="0" fontId="3" fillId="0" borderId="0" xfId="0" applyFont="1" applyAlignment="1" applyProtection="1">
      <alignment horizontal="left"/>
      <protection hidden="1"/>
    </xf>
    <xf numFmtId="0" fontId="9" fillId="0" borderId="0" xfId="0" applyFont="1" applyAlignment="1" applyProtection="1">
      <alignment horizontal="left" vertical="center"/>
      <protection hidden="1"/>
    </xf>
    <xf numFmtId="0" fontId="8" fillId="0" borderId="0" xfId="0" applyFont="1" applyProtection="1">
      <protection hidden="1"/>
    </xf>
    <xf numFmtId="0" fontId="15" fillId="0" borderId="0" xfId="0" applyFont="1" applyFill="1" applyAlignment="1" applyProtection="1">
      <alignment horizontal="centerContinuous" vertical="center" wrapText="1"/>
      <protection hidden="1"/>
    </xf>
    <xf numFmtId="0" fontId="11" fillId="0" borderId="0" xfId="0" applyFont="1" applyFill="1" applyAlignment="1" applyProtection="1">
      <alignment horizontal="centerContinuous" vertical="center" wrapText="1"/>
      <protection hidden="1"/>
    </xf>
    <xf numFmtId="0" fontId="12" fillId="0" borderId="0" xfId="0" applyFont="1" applyFill="1" applyProtection="1">
      <protection hidden="1"/>
    </xf>
    <xf numFmtId="0" fontId="8" fillId="0" borderId="0" xfId="0" applyFont="1" applyAlignment="1" applyProtection="1">
      <alignment horizontal="center"/>
      <protection hidden="1"/>
    </xf>
    <xf numFmtId="0" fontId="9" fillId="0" borderId="0" xfId="0" applyFont="1" applyAlignment="1" applyProtection="1">
      <alignment horizontal="center"/>
      <protection hidden="1"/>
    </xf>
    <xf numFmtId="0" fontId="16" fillId="0" borderId="0" xfId="0" applyFont="1" applyFill="1" applyAlignment="1" applyProtection="1">
      <alignment horizontal="centerContinuous" vertical="center" wrapText="1"/>
      <protection hidden="1"/>
    </xf>
    <xf numFmtId="0" fontId="8" fillId="0" borderId="0" xfId="0" applyFont="1" applyFill="1" applyAlignment="1" applyProtection="1">
      <alignment horizontal="centerContinuous" vertical="center" wrapText="1"/>
      <protection hidden="1"/>
    </xf>
    <xf numFmtId="0" fontId="3" fillId="0" borderId="0" xfId="0" applyFont="1" applyFill="1" applyAlignment="1" applyProtection="1">
      <alignment horizontal="left"/>
      <protection hidden="1"/>
    </xf>
    <xf numFmtId="0" fontId="3" fillId="0" borderId="0" xfId="0" applyFont="1" applyFill="1" applyAlignment="1" applyProtection="1">
      <alignment horizontal="centerContinuous" vertical="center" wrapText="1"/>
      <protection hidden="1"/>
    </xf>
    <xf numFmtId="0" fontId="8" fillId="0" borderId="0" xfId="0" applyFont="1" applyFill="1" applyBorder="1" applyAlignment="1" applyProtection="1">
      <alignment horizontal="center"/>
      <protection hidden="1"/>
    </xf>
    <xf numFmtId="0" fontId="8" fillId="0" borderId="0" xfId="0" quotePrefix="1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Alignment="1" applyProtection="1">
      <alignment horizontal="centerContinuous" vertical="center"/>
      <protection hidden="1"/>
    </xf>
    <xf numFmtId="0" fontId="8" fillId="0" borderId="0" xfId="0" applyFont="1" applyFill="1" applyProtection="1">
      <protection hidden="1"/>
    </xf>
    <xf numFmtId="1" fontId="18" fillId="0" borderId="0" xfId="0" applyNumberFormat="1" applyFont="1" applyFill="1" applyAlignment="1" applyProtection="1">
      <alignment horizontal="centerContinuous" vertical="center" wrapText="1"/>
      <protection hidden="1"/>
    </xf>
    <xf numFmtId="1" fontId="19" fillId="0" borderId="0" xfId="0" applyNumberFormat="1" applyFont="1" applyFill="1" applyAlignment="1" applyProtection="1">
      <alignment horizontal="centerContinuous" vertical="center" wrapText="1"/>
      <protection hidden="1"/>
    </xf>
    <xf numFmtId="0" fontId="17" fillId="0" borderId="0" xfId="0" applyFont="1" applyProtection="1">
      <protection hidden="1"/>
    </xf>
    <xf numFmtId="0" fontId="17" fillId="0" borderId="0" xfId="0" applyFont="1" applyAlignment="1" applyProtection="1">
      <protection hidden="1"/>
    </xf>
    <xf numFmtId="0" fontId="17" fillId="0" borderId="0" xfId="0" applyFont="1" applyFill="1" applyAlignment="1" applyProtection="1">
      <protection hidden="1"/>
    </xf>
    <xf numFmtId="0" fontId="17" fillId="0" borderId="0" xfId="0" quotePrefix="1" applyFont="1" applyFill="1" applyAlignment="1" applyProtection="1">
      <alignment vertical="center"/>
      <protection hidden="1"/>
    </xf>
    <xf numFmtId="0" fontId="17" fillId="0" borderId="0" xfId="0" applyFont="1" applyFill="1" applyAlignment="1" applyProtection="1">
      <alignment horizontal="center"/>
      <protection hidden="1"/>
    </xf>
    <xf numFmtId="0" fontId="18" fillId="0" borderId="0" xfId="0" applyFont="1" applyAlignment="1" applyProtection="1">
      <alignment horizontal="centerContinuous" vertical="center" wrapText="1"/>
      <protection locked="0"/>
    </xf>
    <xf numFmtId="0" fontId="2" fillId="0" borderId="0" xfId="0" applyFont="1" applyFill="1" applyProtection="1">
      <protection hidden="1"/>
    </xf>
    <xf numFmtId="0" fontId="2" fillId="0" borderId="0" xfId="0" applyFont="1" applyProtection="1">
      <protection hidden="1"/>
    </xf>
    <xf numFmtId="0" fontId="2" fillId="2" borderId="0" xfId="12" applyFont="1" applyFill="1" applyAlignment="1">
      <alignment horizontal="left" vertical="top" wrapText="1"/>
    </xf>
    <xf numFmtId="0" fontId="2" fillId="2" borderId="0" xfId="12" applyFont="1" applyFill="1" applyAlignment="1">
      <alignment wrapText="1"/>
    </xf>
    <xf numFmtId="0" fontId="2" fillId="2" borderId="0" xfId="12" applyFont="1" applyFill="1"/>
    <xf numFmtId="0" fontId="4" fillId="2" borderId="0" xfId="12" applyFont="1" applyFill="1" applyAlignment="1">
      <alignment horizontal="centerContinuous" vertical="center" wrapText="1"/>
    </xf>
    <xf numFmtId="0" fontId="2" fillId="2" borderId="0" xfId="12" applyFont="1" applyFill="1" applyAlignment="1">
      <alignment horizontal="center" vertical="center"/>
    </xf>
    <xf numFmtId="0" fontId="7" fillId="2" borderId="2" xfId="12" applyFont="1" applyFill="1" applyBorder="1" applyAlignment="1">
      <alignment horizontal="center" vertical="center"/>
    </xf>
    <xf numFmtId="1" fontId="14" fillId="0" borderId="0" xfId="12" applyNumberFormat="1" applyFont="1" applyAlignment="1">
      <alignment horizontal="centerContinuous" vertical="center" wrapText="1"/>
    </xf>
    <xf numFmtId="1" fontId="5" fillId="0" borderId="0" xfId="12" applyNumberFormat="1" applyFont="1" applyAlignment="1">
      <alignment horizontal="centerContinuous" vertical="center" wrapText="1"/>
    </xf>
    <xf numFmtId="0" fontId="5" fillId="0" borderId="0" xfId="12" applyFont="1" applyAlignment="1">
      <alignment horizontal="centerContinuous" vertical="center"/>
    </xf>
    <xf numFmtId="0" fontId="7" fillId="0" borderId="3" xfId="0" applyFont="1" applyBorder="1" applyAlignment="1" applyProtection="1">
      <alignment horizontal="centerContinuous"/>
      <protection hidden="1"/>
    </xf>
    <xf numFmtId="0" fontId="7" fillId="0" borderId="4" xfId="0" applyFont="1" applyBorder="1" applyAlignment="1" applyProtection="1">
      <alignment horizontal="center" vertical="center"/>
      <protection hidden="1"/>
    </xf>
    <xf numFmtId="0" fontId="25" fillId="3" borderId="13" xfId="13" applyFont="1" applyFill="1" applyBorder="1" applyAlignment="1">
      <alignment horizontal="center" vertical="center"/>
    </xf>
    <xf numFmtId="0" fontId="21" fillId="4" borderId="14" xfId="11" applyFont="1" applyFill="1" applyBorder="1"/>
    <xf numFmtId="0" fontId="21" fillId="4" borderId="15" xfId="11" applyFont="1" applyFill="1" applyBorder="1"/>
    <xf numFmtId="0" fontId="2" fillId="0" borderId="16" xfId="11" applyBorder="1"/>
    <xf numFmtId="0" fontId="21" fillId="4" borderId="17" xfId="11" applyFont="1" applyFill="1" applyBorder="1"/>
    <xf numFmtId="0" fontId="2" fillId="0" borderId="18" xfId="11" applyBorder="1"/>
    <xf numFmtId="0" fontId="21" fillId="4" borderId="19" xfId="11" applyFont="1" applyFill="1" applyBorder="1"/>
    <xf numFmtId="0" fontId="2" fillId="0" borderId="20" xfId="11" applyBorder="1"/>
    <xf numFmtId="0" fontId="2" fillId="0" borderId="20" xfId="11" applyFont="1" applyBorder="1"/>
    <xf numFmtId="0" fontId="2" fillId="0" borderId="21" xfId="11" applyFont="1" applyFill="1" applyBorder="1"/>
    <xf numFmtId="0" fontId="2" fillId="0" borderId="25" xfId="11" applyFont="1" applyFill="1" applyBorder="1"/>
    <xf numFmtId="0" fontId="2" fillId="0" borderId="26" xfId="11" applyFont="1" applyFill="1" applyBorder="1"/>
    <xf numFmtId="0" fontId="2" fillId="0" borderId="27" xfId="11" applyFont="1" applyFill="1" applyBorder="1"/>
    <xf numFmtId="0" fontId="7" fillId="0" borderId="4" xfId="0" applyFont="1" applyBorder="1" applyAlignment="1" applyProtection="1">
      <alignment horizontal="centerContinuous"/>
      <protection hidden="1"/>
    </xf>
    <xf numFmtId="0" fontId="7" fillId="2" borderId="0" xfId="12" applyFont="1" applyFill="1" applyBorder="1" applyAlignment="1">
      <alignment vertical="center"/>
    </xf>
    <xf numFmtId="182" fontId="13" fillId="2" borderId="0" xfId="7" applyNumberFormat="1" applyFont="1" applyFill="1" applyBorder="1" applyAlignment="1"/>
    <xf numFmtId="10" fontId="5" fillId="2" borderId="34" xfId="12" applyNumberFormat="1" applyFont="1" applyFill="1" applyBorder="1" applyAlignment="1">
      <alignment horizontal="center" vertical="center" wrapText="1"/>
    </xf>
    <xf numFmtId="10" fontId="5" fillId="2" borderId="56" xfId="12" applyNumberFormat="1" applyFont="1" applyFill="1" applyBorder="1" applyAlignment="1">
      <alignment horizontal="center" vertical="center" wrapText="1"/>
    </xf>
    <xf numFmtId="0" fontId="2" fillId="2" borderId="49" xfId="12" applyFont="1" applyFill="1" applyBorder="1"/>
    <xf numFmtId="0" fontId="2" fillId="2" borderId="50" xfId="12" applyFont="1" applyFill="1" applyBorder="1"/>
    <xf numFmtId="0" fontId="2" fillId="0" borderId="50" xfId="12" applyFont="1" applyFill="1" applyBorder="1"/>
    <xf numFmtId="0" fontId="2" fillId="2" borderId="53" xfId="12" applyFont="1" applyFill="1" applyBorder="1"/>
    <xf numFmtId="0" fontId="2" fillId="0" borderId="53" xfId="12" applyFont="1" applyFill="1" applyBorder="1"/>
    <xf numFmtId="0" fontId="5" fillId="0" borderId="50" xfId="12" applyFont="1" applyFill="1" applyBorder="1" applyAlignment="1">
      <alignment horizontal="right" vertical="center"/>
    </xf>
    <xf numFmtId="0" fontId="5" fillId="0" borderId="49" xfId="12" applyFont="1" applyFill="1" applyBorder="1" applyAlignment="1">
      <alignment horizontal="left" vertical="center"/>
    </xf>
    <xf numFmtId="0" fontId="5" fillId="0" borderId="50" xfId="12" applyFont="1" applyFill="1" applyBorder="1" applyAlignment="1">
      <alignment vertical="center"/>
    </xf>
    <xf numFmtId="0" fontId="5" fillId="0" borderId="49" xfId="12" applyFont="1" applyFill="1" applyBorder="1" applyAlignment="1">
      <alignment horizontal="center" vertical="center" wrapText="1"/>
    </xf>
    <xf numFmtId="0" fontId="5" fillId="0" borderId="50" xfId="12" applyFont="1" applyFill="1" applyBorder="1" applyAlignment="1">
      <alignment horizontal="center" vertical="center" wrapText="1"/>
    </xf>
    <xf numFmtId="0" fontId="5" fillId="0" borderId="52" xfId="12" applyFont="1" applyFill="1" applyBorder="1" applyAlignment="1">
      <alignment horizontal="center" vertical="center" wrapText="1"/>
    </xf>
    <xf numFmtId="0" fontId="5" fillId="0" borderId="53" xfId="12" applyFont="1" applyFill="1" applyBorder="1" applyAlignment="1">
      <alignment horizontal="center" vertical="center" wrapText="1"/>
    </xf>
    <xf numFmtId="0" fontId="5" fillId="0" borderId="53" xfId="12" applyFont="1" applyFill="1" applyBorder="1" applyAlignment="1">
      <alignment horizontal="right" vertical="center"/>
    </xf>
    <xf numFmtId="180" fontId="5" fillId="0" borderId="45" xfId="6" applyNumberFormat="1" applyFont="1" applyFill="1" applyBorder="1" applyAlignment="1" applyProtection="1">
      <alignment vertical="center"/>
      <protection locked="0"/>
    </xf>
    <xf numFmtId="168" fontId="5" fillId="0" borderId="57" xfId="6" applyNumberFormat="1" applyFont="1" applyFill="1" applyBorder="1" applyAlignment="1" applyProtection="1">
      <alignment vertical="center"/>
      <protection locked="0"/>
    </xf>
    <xf numFmtId="182" fontId="5" fillId="2" borderId="51" xfId="7" applyNumberFormat="1" applyFont="1" applyFill="1" applyBorder="1" applyAlignment="1"/>
    <xf numFmtId="182" fontId="5" fillId="2" borderId="45" xfId="7" applyNumberFormat="1" applyFont="1" applyFill="1" applyBorder="1" applyAlignment="1"/>
    <xf numFmtId="183" fontId="5" fillId="2" borderId="51" xfId="7" applyNumberFormat="1" applyFont="1" applyFill="1" applyBorder="1" applyAlignment="1"/>
    <xf numFmtId="182" fontId="5" fillId="2" borderId="54" xfId="7" applyNumberFormat="1" applyFont="1" applyFill="1" applyBorder="1" applyAlignment="1"/>
    <xf numFmtId="0" fontId="5" fillId="0" borderId="51" xfId="0" applyFont="1" applyBorder="1" applyAlignment="1">
      <alignment horizontal="center" vertical="center"/>
    </xf>
    <xf numFmtId="0" fontId="5" fillId="2" borderId="51" xfId="12" applyFont="1" applyFill="1" applyBorder="1" applyAlignment="1">
      <alignment horizontal="center"/>
    </xf>
    <xf numFmtId="10" fontId="5" fillId="2" borderId="51" xfId="12" applyNumberFormat="1" applyFont="1" applyFill="1" applyBorder="1" applyAlignment="1">
      <alignment horizontal="center" vertical="center" wrapText="1"/>
    </xf>
    <xf numFmtId="10" fontId="5" fillId="2" borderId="54" xfId="12" applyNumberFormat="1" applyFont="1" applyFill="1" applyBorder="1" applyAlignment="1">
      <alignment horizontal="center" vertical="center" wrapText="1"/>
    </xf>
    <xf numFmtId="0" fontId="7" fillId="2" borderId="4" xfId="12" applyFont="1" applyFill="1" applyBorder="1" applyAlignment="1">
      <alignment horizontal="center" vertical="center" wrapText="1"/>
    </xf>
    <xf numFmtId="4" fontId="7" fillId="2" borderId="2" xfId="12" applyNumberFormat="1" applyFont="1" applyFill="1" applyBorder="1" applyAlignment="1">
      <alignment horizontal="center" vertical="center"/>
    </xf>
    <xf numFmtId="1" fontId="5" fillId="2" borderId="51" xfId="12" applyNumberFormat="1" applyFont="1" applyFill="1" applyBorder="1" applyAlignment="1">
      <alignment horizontal="center" vertical="center" wrapText="1"/>
    </xf>
    <xf numFmtId="171" fontId="5" fillId="0" borderId="61" xfId="3" applyFont="1" applyFill="1" applyBorder="1" applyAlignment="1" applyProtection="1">
      <alignment horizontal="center" vertical="center" wrapText="1"/>
    </xf>
    <xf numFmtId="184" fontId="5" fillId="2" borderId="61" xfId="3" applyNumberFormat="1" applyFont="1" applyFill="1" applyBorder="1" applyAlignment="1" applyProtection="1">
      <alignment horizontal="center" vertical="center" wrapText="1"/>
    </xf>
    <xf numFmtId="0" fontId="5" fillId="2" borderId="0" xfId="12" applyFont="1" applyFill="1" applyBorder="1" applyAlignment="1">
      <alignment horizontal="right" vertical="center"/>
    </xf>
    <xf numFmtId="182" fontId="5" fillId="2" borderId="0" xfId="7" applyNumberFormat="1" applyFont="1" applyFill="1" applyBorder="1" applyAlignment="1"/>
    <xf numFmtId="0" fontId="0" fillId="0" borderId="0" xfId="0" applyAlignment="1">
      <alignment wrapText="1"/>
    </xf>
    <xf numFmtId="183" fontId="0" fillId="0" borderId="0" xfId="0" applyNumberFormat="1"/>
    <xf numFmtId="182" fontId="0" fillId="0" borderId="0" xfId="7" applyNumberFormat="1" applyFont="1"/>
    <xf numFmtId="1" fontId="6" fillId="0" borderId="32" xfId="0" applyNumberFormat="1" applyFont="1" applyFill="1" applyBorder="1" applyAlignment="1" applyProtection="1">
      <alignment horizontal="center" vertical="center"/>
      <protection hidden="1"/>
    </xf>
    <xf numFmtId="1" fontId="6" fillId="0" borderId="33" xfId="0" applyNumberFormat="1" applyFont="1" applyFill="1" applyBorder="1" applyAlignment="1" applyProtection="1">
      <alignment horizontal="center" vertical="center"/>
      <protection hidden="1"/>
    </xf>
    <xf numFmtId="3" fontId="6" fillId="0" borderId="33" xfId="0" applyNumberFormat="1" applyFont="1" applyBorder="1" applyAlignment="1">
      <alignment horizontal="center" vertical="center"/>
    </xf>
    <xf numFmtId="0" fontId="6" fillId="0" borderId="33" xfId="0" applyFont="1" applyBorder="1" applyAlignment="1" applyProtection="1">
      <alignment horizontal="center" vertical="center"/>
      <protection hidden="1"/>
    </xf>
    <xf numFmtId="3" fontId="5" fillId="5" borderId="28" xfId="11" applyNumberFormat="1" applyFont="1" applyFill="1" applyBorder="1" applyAlignment="1" applyProtection="1">
      <alignment horizontal="right"/>
      <protection hidden="1"/>
    </xf>
    <xf numFmtId="3" fontId="5" fillId="7" borderId="34" xfId="11" applyNumberFormat="1" applyFont="1" applyFill="1" applyBorder="1" applyAlignment="1" applyProtection="1">
      <alignment horizontal="right"/>
      <protection hidden="1"/>
    </xf>
    <xf numFmtId="3" fontId="5" fillId="6" borderId="29" xfId="11" applyNumberFormat="1" applyFont="1" applyFill="1" applyBorder="1" applyAlignment="1" applyProtection="1">
      <alignment horizontal="right"/>
      <protection hidden="1"/>
    </xf>
    <xf numFmtId="0" fontId="10" fillId="8" borderId="42" xfId="0" applyFont="1" applyFill="1" applyBorder="1" applyAlignment="1" applyProtection="1">
      <alignment horizontal="centerContinuous"/>
      <protection hidden="1"/>
    </xf>
    <xf numFmtId="1" fontId="5" fillId="2" borderId="44" xfId="12" applyNumberFormat="1" applyFont="1" applyFill="1" applyBorder="1" applyAlignment="1">
      <alignment horizontal="center" vertical="center" wrapText="1"/>
    </xf>
    <xf numFmtId="1" fontId="5" fillId="2" borderId="33" xfId="12" applyNumberFormat="1" applyFont="1" applyFill="1" applyBorder="1" applyAlignment="1">
      <alignment horizontal="center" vertical="center" wrapText="1"/>
    </xf>
    <xf numFmtId="1" fontId="5" fillId="2" borderId="33" xfId="12" applyNumberFormat="1" applyFont="1" applyFill="1" applyBorder="1" applyAlignment="1">
      <alignment horizontal="left" vertical="center" wrapText="1"/>
    </xf>
    <xf numFmtId="3" fontId="5" fillId="0" borderId="33" xfId="12" applyNumberFormat="1" applyFont="1" applyFill="1" applyBorder="1" applyAlignment="1">
      <alignment horizontal="center" vertical="center" wrapText="1"/>
    </xf>
    <xf numFmtId="186" fontId="5" fillId="0" borderId="33" xfId="12" applyNumberFormat="1" applyFont="1" applyFill="1" applyBorder="1" applyAlignment="1">
      <alignment horizontal="center" vertical="center" wrapText="1"/>
    </xf>
    <xf numFmtId="0" fontId="27" fillId="0" borderId="0" xfId="0" applyFont="1" applyAlignment="1" applyProtection="1">
      <alignment horizontal="center" vertical="center"/>
      <protection hidden="1"/>
    </xf>
    <xf numFmtId="173" fontId="17" fillId="0" borderId="0" xfId="0" applyNumberFormat="1" applyFont="1" applyFill="1" applyAlignment="1" applyProtection="1">
      <protection hidden="1"/>
    </xf>
    <xf numFmtId="173" fontId="2" fillId="0" borderId="0" xfId="0" applyNumberFormat="1" applyFont="1" applyFill="1" applyAlignment="1" applyProtection="1">
      <protection hidden="1"/>
    </xf>
    <xf numFmtId="0" fontId="5" fillId="0" borderId="95" xfId="0" applyFont="1" applyFill="1" applyBorder="1" applyAlignment="1" applyProtection="1">
      <alignment horizontal="center" vertical="center"/>
      <protection hidden="1"/>
    </xf>
    <xf numFmtId="0" fontId="5" fillId="0" borderId="95" xfId="0" quotePrefix="1" applyFont="1" applyFill="1" applyBorder="1" applyAlignment="1" applyProtection="1">
      <alignment horizontal="center" vertical="center"/>
      <protection hidden="1"/>
    </xf>
    <xf numFmtId="0" fontId="5" fillId="0" borderId="96" xfId="0" applyFont="1" applyFill="1" applyBorder="1" applyAlignment="1" applyProtection="1">
      <alignment horizontal="center" vertical="center" wrapText="1"/>
      <protection hidden="1"/>
    </xf>
    <xf numFmtId="0" fontId="5" fillId="0" borderId="94" xfId="0" quotePrefix="1" applyFont="1" applyFill="1" applyBorder="1" applyAlignment="1" applyProtection="1">
      <alignment horizontal="center" vertical="center"/>
      <protection hidden="1"/>
    </xf>
    <xf numFmtId="0" fontId="53" fillId="0" borderId="0" xfId="0" applyFont="1"/>
    <xf numFmtId="0" fontId="53" fillId="2" borderId="0" xfId="12" applyFont="1" applyFill="1"/>
    <xf numFmtId="0" fontId="53" fillId="2" borderId="0" xfId="12" applyFont="1" applyFill="1" applyAlignment="1">
      <alignment wrapText="1"/>
    </xf>
    <xf numFmtId="211" fontId="5" fillId="0" borderId="33" xfId="225" applyNumberFormat="1" applyFont="1" applyFill="1" applyBorder="1" applyAlignment="1">
      <alignment horizontal="center" vertical="center" wrapText="1"/>
    </xf>
    <xf numFmtId="0" fontId="0" fillId="42" borderId="0" xfId="0" applyFill="1"/>
    <xf numFmtId="211" fontId="5" fillId="2" borderId="33" xfId="12" applyNumberFormat="1" applyFont="1" applyFill="1" applyBorder="1" applyAlignment="1">
      <alignment horizontal="center" vertical="center" wrapText="1"/>
    </xf>
    <xf numFmtId="0" fontId="6" fillId="0" borderId="97" xfId="0" applyFont="1" applyBorder="1" applyAlignment="1" applyProtection="1">
      <alignment horizontal="center" vertical="center"/>
      <protection hidden="1"/>
    </xf>
    <xf numFmtId="0" fontId="2" fillId="0" borderId="0" xfId="0" applyFont="1" applyFill="1" applyAlignment="1" applyProtection="1">
      <alignment horizontal="right" vertical="center"/>
      <protection hidden="1"/>
    </xf>
    <xf numFmtId="0" fontId="2" fillId="0" borderId="0" xfId="0" applyFont="1" applyAlignment="1" applyProtection="1">
      <alignment horizontal="right" vertical="center"/>
      <protection hidden="1"/>
    </xf>
    <xf numFmtId="174" fontId="6" fillId="0" borderId="33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01" xfId="11" applyFont="1" applyFill="1" applyBorder="1"/>
    <xf numFmtId="0" fontId="2" fillId="0" borderId="102" xfId="11" applyFont="1" applyFill="1" applyBorder="1"/>
    <xf numFmtId="0" fontId="2" fillId="0" borderId="103" xfId="11" applyFont="1" applyFill="1" applyBorder="1"/>
    <xf numFmtId="0" fontId="25" fillId="3" borderId="5" xfId="13" applyFont="1" applyFill="1" applyBorder="1" applyAlignment="1">
      <alignment horizontal="center" vertical="center"/>
    </xf>
    <xf numFmtId="182" fontId="5" fillId="2" borderId="61" xfId="7" applyNumberFormat="1" applyFont="1" applyFill="1" applyBorder="1" applyAlignment="1">
      <alignment horizontal="center" vertical="center"/>
    </xf>
    <xf numFmtId="0" fontId="53" fillId="2" borderId="0" xfId="12" applyFont="1" applyFill="1" applyAlignment="1">
      <alignment horizontal="center" vertical="center"/>
    </xf>
    <xf numFmtId="0" fontId="55" fillId="42" borderId="38" xfId="12" applyFont="1" applyFill="1" applyBorder="1" applyAlignment="1">
      <alignment horizontal="center" vertical="center" wrapText="1"/>
    </xf>
    <xf numFmtId="0" fontId="56" fillId="42" borderId="38" xfId="12" applyFont="1" applyFill="1" applyBorder="1" applyAlignment="1">
      <alignment horizontal="center" vertical="center"/>
    </xf>
    <xf numFmtId="0" fontId="53" fillId="42" borderId="0" xfId="12" applyFont="1" applyFill="1" applyAlignment="1">
      <alignment horizontal="center" vertical="center"/>
    </xf>
    <xf numFmtId="185" fontId="53" fillId="2" borderId="0" xfId="12" applyNumberFormat="1" applyFont="1" applyFill="1" applyAlignment="1">
      <alignment horizontal="right" vertical="center"/>
    </xf>
    <xf numFmtId="171" fontId="53" fillId="2" borderId="0" xfId="3" applyFont="1" applyFill="1" applyAlignment="1">
      <alignment horizontal="center" vertical="center"/>
    </xf>
    <xf numFmtId="0" fontId="2" fillId="42" borderId="0" xfId="0" applyFont="1" applyFill="1"/>
    <xf numFmtId="0" fontId="53" fillId="0" borderId="0" xfId="0" applyFont="1" applyAlignment="1">
      <alignment horizontal="center" vertical="center"/>
    </xf>
    <xf numFmtId="0" fontId="53" fillId="2" borderId="0" xfId="12" applyFont="1" applyFill="1" applyAlignment="1">
      <alignment horizontal="center" vertical="center" wrapText="1"/>
    </xf>
    <xf numFmtId="185" fontId="53" fillId="0" borderId="0" xfId="0" applyNumberFormat="1" applyFont="1"/>
    <xf numFmtId="3" fontId="53" fillId="2" borderId="0" xfId="12" applyNumberFormat="1" applyFont="1" applyFill="1" applyAlignment="1">
      <alignment horizontal="center" vertical="center"/>
    </xf>
    <xf numFmtId="0" fontId="53" fillId="0" borderId="0" xfId="0" applyFont="1" applyAlignment="1">
      <alignment wrapText="1"/>
    </xf>
    <xf numFmtId="1" fontId="5" fillId="0" borderId="0" xfId="12" applyNumberFormat="1" applyFont="1" applyAlignment="1" applyProtection="1">
      <alignment horizontal="centerContinuous" vertical="center" wrapText="1"/>
      <protection hidden="1"/>
    </xf>
    <xf numFmtId="0" fontId="5" fillId="0" borderId="0" xfId="12" applyFont="1" applyAlignment="1" applyProtection="1">
      <alignment horizontal="centerContinuous" vertical="center"/>
      <protection hidden="1"/>
    </xf>
    <xf numFmtId="0" fontId="5" fillId="0" borderId="94" xfId="0" applyFont="1" applyFill="1" applyBorder="1" applyAlignment="1" applyProtection="1">
      <alignment horizontal="center" vertical="center"/>
      <protection hidden="1"/>
    </xf>
    <xf numFmtId="0" fontId="5" fillId="0" borderId="95" xfId="0" applyFont="1" applyFill="1" applyBorder="1" applyAlignment="1" applyProtection="1">
      <alignment horizontal="center" vertical="center" wrapText="1"/>
      <protection hidden="1"/>
    </xf>
    <xf numFmtId="0" fontId="2" fillId="0" borderId="44" xfId="0" applyFont="1" applyFill="1" applyBorder="1" applyAlignment="1" applyProtection="1">
      <alignment horizontal="center" vertical="center" wrapText="1"/>
      <protection hidden="1"/>
    </xf>
    <xf numFmtId="0" fontId="2" fillId="0" borderId="33" xfId="0" applyFont="1" applyFill="1" applyBorder="1" applyAlignment="1" applyProtection="1">
      <alignment horizontal="center" vertical="center" wrapText="1"/>
      <protection hidden="1"/>
    </xf>
    <xf numFmtId="0" fontId="2" fillId="0" borderId="33" xfId="0" applyFont="1" applyFill="1" applyBorder="1" applyAlignment="1" applyProtection="1">
      <alignment horizontal="justify" vertical="center" wrapText="1"/>
      <protection hidden="1"/>
    </xf>
    <xf numFmtId="172" fontId="2" fillId="0" borderId="33" xfId="0" applyNumberFormat="1" applyFont="1" applyFill="1" applyBorder="1" applyAlignment="1" applyProtection="1">
      <alignment horizontal="right" vertical="center"/>
      <protection hidden="1"/>
    </xf>
    <xf numFmtId="4" fontId="2" fillId="0" borderId="33" xfId="0" applyNumberFormat="1" applyFont="1" applyFill="1" applyBorder="1" applyAlignment="1" applyProtection="1">
      <alignment horizontal="right" vertical="center"/>
      <protection hidden="1"/>
    </xf>
    <xf numFmtId="4" fontId="2" fillId="0" borderId="45" xfId="7" applyNumberFormat="1" applyFont="1" applyFill="1" applyBorder="1" applyAlignment="1" applyProtection="1">
      <alignment vertical="center"/>
      <protection hidden="1"/>
    </xf>
    <xf numFmtId="4" fontId="2" fillId="0" borderId="44" xfId="0" applyNumberFormat="1" applyFont="1" applyFill="1" applyBorder="1" applyAlignment="1" applyProtection="1">
      <alignment horizontal="right" vertical="center"/>
      <protection hidden="1"/>
    </xf>
    <xf numFmtId="173" fontId="2" fillId="0" borderId="33" xfId="0" applyNumberFormat="1" applyFont="1" applyFill="1" applyBorder="1" applyAlignment="1" applyProtection="1">
      <alignment horizontal="right" vertical="center"/>
      <protection hidden="1"/>
    </xf>
    <xf numFmtId="3" fontId="2" fillId="0" borderId="43" xfId="0" applyNumberFormat="1" applyFont="1" applyFill="1" applyBorder="1" applyAlignment="1" applyProtection="1">
      <alignment horizontal="centerContinuous" vertical="center"/>
      <protection hidden="1"/>
    </xf>
    <xf numFmtId="0" fontId="2" fillId="0" borderId="77" xfId="0" applyFont="1" applyFill="1" applyBorder="1" applyAlignment="1" applyProtection="1">
      <alignment horizontal="center" vertical="center" wrapText="1"/>
      <protection hidden="1"/>
    </xf>
    <xf numFmtId="4" fontId="5" fillId="42" borderId="51" xfId="7" applyNumberFormat="1" applyFont="1" applyFill="1" applyBorder="1" applyAlignment="1" applyProtection="1">
      <alignment horizontal="right" vertical="center"/>
      <protection hidden="1"/>
    </xf>
    <xf numFmtId="3" fontId="2" fillId="0" borderId="37" xfId="0" applyNumberFormat="1" applyFont="1" applyFill="1" applyBorder="1" applyAlignment="1" applyProtection="1">
      <alignment horizontal="centerContinuous" vertical="center"/>
      <protection hidden="1"/>
    </xf>
    <xf numFmtId="3" fontId="2" fillId="42" borderId="37" xfId="0" applyNumberFormat="1" applyFont="1" applyFill="1" applyBorder="1" applyAlignment="1" applyProtection="1">
      <alignment horizontal="centerContinuous" vertical="center"/>
      <protection hidden="1"/>
    </xf>
    <xf numFmtId="212" fontId="2" fillId="0" borderId="37" xfId="0" applyNumberFormat="1" applyFont="1" applyFill="1" applyBorder="1" applyAlignment="1" applyProtection="1">
      <alignment horizontal="centerContinuous" vertical="center"/>
      <protection hidden="1"/>
    </xf>
    <xf numFmtId="3" fontId="2" fillId="0" borderId="37" xfId="0" applyNumberFormat="1" applyFont="1" applyFill="1" applyBorder="1" applyAlignment="1" applyProtection="1">
      <alignment horizontal="right" vertical="center"/>
      <protection hidden="1"/>
    </xf>
    <xf numFmtId="0" fontId="13" fillId="8" borderId="39" xfId="0" applyFont="1" applyFill="1" applyBorder="1" applyAlignment="1" applyProtection="1">
      <alignment horizontal="centerContinuous" vertical="center"/>
      <protection hidden="1"/>
    </xf>
    <xf numFmtId="0" fontId="10" fillId="8" borderId="40" xfId="0" applyFont="1" applyFill="1" applyBorder="1" applyAlignment="1" applyProtection="1">
      <alignment horizontal="centerContinuous"/>
      <protection hidden="1"/>
    </xf>
    <xf numFmtId="0" fontId="13" fillId="8" borderId="41" xfId="0" applyFont="1" applyFill="1" applyBorder="1" applyAlignment="1" applyProtection="1">
      <alignment horizontal="centerContinuous" vertical="center"/>
      <protection hidden="1"/>
    </xf>
    <xf numFmtId="3" fontId="10" fillId="8" borderId="40" xfId="0" applyNumberFormat="1" applyFont="1" applyFill="1" applyBorder="1" applyAlignment="1" applyProtection="1">
      <alignment horizontal="centerContinuous" vertical="center"/>
      <protection hidden="1"/>
    </xf>
    <xf numFmtId="0" fontId="53" fillId="0" borderId="0" xfId="0" applyFont="1" applyProtection="1"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5" fillId="46" borderId="12" xfId="0" applyFont="1" applyFill="1" applyBorder="1" applyAlignment="1" applyProtection="1">
      <alignment horizontal="center" vertical="center" wrapText="1"/>
      <protection locked="0"/>
    </xf>
    <xf numFmtId="0" fontId="5" fillId="46" borderId="100" xfId="0" applyFont="1" applyFill="1" applyBorder="1" applyAlignment="1" applyProtection="1">
      <alignment horizontal="center" vertical="center" wrapText="1"/>
      <protection hidden="1"/>
    </xf>
    <xf numFmtId="0" fontId="5" fillId="46" borderId="106" xfId="0" applyFont="1" applyFill="1" applyBorder="1" applyAlignment="1" applyProtection="1">
      <alignment horizontal="center" vertical="center" wrapText="1"/>
      <protection locked="0"/>
    </xf>
    <xf numFmtId="3" fontId="5" fillId="46" borderId="31" xfId="11" applyNumberFormat="1" applyFont="1" applyFill="1" applyBorder="1" applyAlignment="1" applyProtection="1">
      <alignment horizontal="right"/>
      <protection hidden="1"/>
    </xf>
    <xf numFmtId="0" fontId="5" fillId="47" borderId="5" xfId="11" applyFont="1" applyFill="1" applyBorder="1" applyAlignment="1" applyProtection="1">
      <alignment horizontal="center"/>
      <protection hidden="1"/>
    </xf>
    <xf numFmtId="0" fontId="5" fillId="49" borderId="6" xfId="11" applyFont="1" applyFill="1" applyBorder="1" applyAlignment="1" applyProtection="1">
      <alignment horizontal="center"/>
      <protection hidden="1"/>
    </xf>
    <xf numFmtId="0" fontId="51" fillId="48" borderId="30" xfId="11" applyFont="1" applyFill="1" applyBorder="1" applyAlignment="1" applyProtection="1">
      <alignment horizontal="center"/>
      <protection hidden="1"/>
    </xf>
    <xf numFmtId="0" fontId="5" fillId="46" borderId="7" xfId="11" applyFont="1" applyFill="1" applyBorder="1" applyAlignment="1" applyProtection="1">
      <alignment horizontal="center"/>
      <protection hidden="1"/>
    </xf>
    <xf numFmtId="0" fontId="13" fillId="46" borderId="62" xfId="12" applyFont="1" applyFill="1" applyBorder="1" applyAlignment="1">
      <alignment horizontal="center" vertical="center" wrapText="1"/>
    </xf>
    <xf numFmtId="0" fontId="13" fillId="46" borderId="63" xfId="12" applyFont="1" applyFill="1" applyBorder="1" applyAlignment="1">
      <alignment horizontal="center" vertical="center" wrapText="1"/>
    </xf>
    <xf numFmtId="0" fontId="13" fillId="46" borderId="35" xfId="12" applyFont="1" applyFill="1" applyBorder="1" applyAlignment="1">
      <alignment horizontal="center" vertical="center" wrapText="1"/>
    </xf>
    <xf numFmtId="0" fontId="13" fillId="46" borderId="35" xfId="12" applyFont="1" applyFill="1" applyBorder="1" applyAlignment="1">
      <alignment horizontal="center" vertical="center"/>
    </xf>
    <xf numFmtId="0" fontId="13" fillId="46" borderId="55" xfId="12" applyFont="1" applyFill="1" applyBorder="1" applyAlignment="1">
      <alignment horizontal="center" vertical="center"/>
    </xf>
    <xf numFmtId="0" fontId="5" fillId="46" borderId="51" xfId="12" applyFont="1" applyFill="1" applyBorder="1" applyAlignment="1">
      <alignment horizontal="center" vertical="center"/>
    </xf>
    <xf numFmtId="0" fontId="5" fillId="46" borderId="46" xfId="0" applyFont="1" applyFill="1" applyBorder="1" applyAlignment="1" applyProtection="1">
      <alignment horizontal="right" vertical="center"/>
      <protection hidden="1"/>
    </xf>
    <xf numFmtId="0" fontId="5" fillId="46" borderId="47" xfId="0" applyFont="1" applyFill="1" applyBorder="1" applyAlignment="1" applyProtection="1">
      <alignment horizontal="right" vertical="center"/>
      <protection hidden="1"/>
    </xf>
    <xf numFmtId="0" fontId="5" fillId="46" borderId="47" xfId="0" quotePrefix="1" applyFont="1" applyFill="1" applyBorder="1" applyAlignment="1" applyProtection="1">
      <alignment horizontal="right" vertical="center"/>
      <protection hidden="1"/>
    </xf>
    <xf numFmtId="4" fontId="51" fillId="46" borderId="47" xfId="0" applyNumberFormat="1" applyFont="1" applyFill="1" applyBorder="1" applyAlignment="1" applyProtection="1">
      <alignment horizontal="right" vertical="center"/>
      <protection hidden="1"/>
    </xf>
    <xf numFmtId="4" fontId="5" fillId="46" borderId="47" xfId="0" applyNumberFormat="1" applyFont="1" applyFill="1" applyBorder="1" applyAlignment="1" applyProtection="1">
      <alignment horizontal="right" vertical="center"/>
      <protection hidden="1"/>
    </xf>
    <xf numFmtId="4" fontId="5" fillId="46" borderId="48" xfId="7" applyNumberFormat="1" applyFont="1" applyFill="1" applyBorder="1" applyAlignment="1" applyProtection="1">
      <alignment horizontal="right" vertical="center"/>
      <protection hidden="1"/>
    </xf>
    <xf numFmtId="4" fontId="5" fillId="46" borderId="51" xfId="7" applyNumberFormat="1" applyFont="1" applyFill="1" applyBorder="1" applyAlignment="1" applyProtection="1">
      <alignment horizontal="right" vertical="center"/>
      <protection hidden="1"/>
    </xf>
    <xf numFmtId="0" fontId="5" fillId="46" borderId="49" xfId="0" applyFont="1" applyFill="1" applyBorder="1" applyAlignment="1" applyProtection="1">
      <alignment horizontal="right" vertical="center"/>
      <protection hidden="1"/>
    </xf>
    <xf numFmtId="0" fontId="5" fillId="46" borderId="50" xfId="0" applyFont="1" applyFill="1" applyBorder="1" applyAlignment="1" applyProtection="1">
      <alignment horizontal="right" vertical="center"/>
      <protection hidden="1"/>
    </xf>
    <xf numFmtId="0" fontId="5" fillId="46" borderId="50" xfId="0" quotePrefix="1" applyFont="1" applyFill="1" applyBorder="1" applyAlignment="1" applyProtection="1">
      <alignment horizontal="right" vertical="center"/>
      <protection hidden="1"/>
    </xf>
    <xf numFmtId="4" fontId="5" fillId="46" borderId="50" xfId="0" applyNumberFormat="1" applyFont="1" applyFill="1" applyBorder="1" applyAlignment="1" applyProtection="1">
      <alignment horizontal="right" vertical="center"/>
      <protection hidden="1"/>
    </xf>
    <xf numFmtId="175" fontId="5" fillId="46" borderId="51" xfId="7" applyNumberFormat="1" applyFont="1" applyFill="1" applyBorder="1" applyAlignment="1" applyProtection="1">
      <alignment horizontal="right" vertical="center"/>
      <protection hidden="1"/>
    </xf>
    <xf numFmtId="0" fontId="5" fillId="46" borderId="52" xfId="0" applyFont="1" applyFill="1" applyBorder="1" applyAlignment="1" applyProtection="1">
      <alignment horizontal="right" vertical="center"/>
      <protection hidden="1"/>
    </xf>
    <xf numFmtId="0" fontId="5" fillId="46" borderId="53" xfId="0" applyFont="1" applyFill="1" applyBorder="1" applyAlignment="1" applyProtection="1">
      <alignment horizontal="right" vertical="center"/>
      <protection hidden="1"/>
    </xf>
    <xf numFmtId="0" fontId="5" fillId="46" borderId="53" xfId="0" quotePrefix="1" applyFont="1" applyFill="1" applyBorder="1" applyAlignment="1" applyProtection="1">
      <alignment horizontal="right" vertical="center"/>
      <protection hidden="1"/>
    </xf>
    <xf numFmtId="4" fontId="5" fillId="46" borderId="53" xfId="0" applyNumberFormat="1" applyFont="1" applyFill="1" applyBorder="1" applyAlignment="1" applyProtection="1">
      <alignment horizontal="right" vertical="center"/>
      <protection hidden="1"/>
    </xf>
    <xf numFmtId="4" fontId="5" fillId="46" borderId="54" xfId="7" applyNumberFormat="1" applyFont="1" applyFill="1" applyBorder="1" applyAlignment="1" applyProtection="1">
      <alignment horizontal="right" vertical="center"/>
      <protection hidden="1"/>
    </xf>
    <xf numFmtId="0" fontId="7" fillId="50" borderId="0" xfId="0" applyFont="1" applyFill="1" applyAlignment="1" applyProtection="1">
      <alignment horizontal="center" vertical="center"/>
      <protection hidden="1"/>
    </xf>
    <xf numFmtId="0" fontId="7" fillId="51" borderId="0" xfId="0" applyFont="1" applyFill="1" applyAlignment="1" applyProtection="1">
      <alignment horizontal="center" vertical="center"/>
      <protection hidden="1"/>
    </xf>
    <xf numFmtId="4" fontId="4" fillId="2" borderId="0" xfId="12" applyNumberFormat="1" applyFont="1" applyFill="1" applyAlignment="1">
      <alignment horizontal="centerContinuous" vertical="center" wrapText="1"/>
    </xf>
    <xf numFmtId="41" fontId="2" fillId="2" borderId="0" xfId="226" applyFont="1" applyFill="1" applyBorder="1"/>
    <xf numFmtId="0" fontId="58" fillId="2" borderId="0" xfId="12" applyFont="1" applyFill="1" applyBorder="1"/>
    <xf numFmtId="0" fontId="2" fillId="2" borderId="0" xfId="12" applyFont="1" applyFill="1" applyBorder="1"/>
    <xf numFmtId="0" fontId="58" fillId="0" borderId="0" xfId="0" applyFont="1" applyBorder="1"/>
    <xf numFmtId="0" fontId="0" fillId="0" borderId="0" xfId="0" applyBorder="1"/>
    <xf numFmtId="0" fontId="58" fillId="2" borderId="0" xfId="12" applyFont="1" applyFill="1" applyBorder="1" applyAlignment="1">
      <alignment wrapText="1"/>
    </xf>
    <xf numFmtId="0" fontId="2" fillId="2" borderId="0" xfId="12" applyFont="1" applyFill="1" applyBorder="1" applyAlignment="1">
      <alignment wrapText="1"/>
    </xf>
    <xf numFmtId="0" fontId="2" fillId="0" borderId="0" xfId="0" applyFont="1" applyBorder="1"/>
    <xf numFmtId="2" fontId="5" fillId="2" borderId="51" xfId="7" applyNumberFormat="1" applyFont="1" applyFill="1" applyBorder="1" applyAlignment="1"/>
    <xf numFmtId="213" fontId="13" fillId="46" borderId="65" xfId="7" applyNumberFormat="1" applyFont="1" applyFill="1" applyBorder="1" applyAlignment="1">
      <alignment horizontal="center" vertical="center" wrapText="1"/>
    </xf>
    <xf numFmtId="0" fontId="2" fillId="0" borderId="10" xfId="0" applyFont="1" applyBorder="1" applyAlignment="1" applyProtection="1">
      <protection hidden="1"/>
    </xf>
    <xf numFmtId="1" fontId="5" fillId="2" borderId="108" xfId="12" applyNumberFormat="1" applyFont="1" applyFill="1" applyBorder="1" applyAlignment="1">
      <alignment horizontal="center" vertical="center" wrapText="1"/>
    </xf>
    <xf numFmtId="1" fontId="5" fillId="2" borderId="109" xfId="12" applyNumberFormat="1" applyFont="1" applyFill="1" applyBorder="1" applyAlignment="1">
      <alignment horizontal="center" vertical="center" wrapText="1"/>
    </xf>
    <xf numFmtId="1" fontId="5" fillId="2" borderId="109" xfId="12" applyNumberFormat="1" applyFont="1" applyFill="1" applyBorder="1" applyAlignment="1">
      <alignment horizontal="left" vertical="center" wrapText="1"/>
    </xf>
    <xf numFmtId="3" fontId="5" fillId="0" borderId="109" xfId="12" applyNumberFormat="1" applyFont="1" applyFill="1" applyBorder="1" applyAlignment="1">
      <alignment horizontal="center" vertical="center" wrapText="1"/>
    </xf>
    <xf numFmtId="211" fontId="5" fillId="0" borderId="109" xfId="225" applyNumberFormat="1" applyFont="1" applyFill="1" applyBorder="1" applyAlignment="1">
      <alignment horizontal="center" vertical="center" wrapText="1"/>
    </xf>
    <xf numFmtId="186" fontId="5" fillId="0" borderId="109" xfId="12" applyNumberFormat="1" applyFont="1" applyFill="1" applyBorder="1" applyAlignment="1">
      <alignment horizontal="center" vertical="center" wrapText="1"/>
    </xf>
    <xf numFmtId="211" fontId="5" fillId="2" borderId="109" xfId="12" applyNumberFormat="1" applyFont="1" applyFill="1" applyBorder="1" applyAlignment="1">
      <alignment horizontal="center" vertical="center" wrapText="1"/>
    </xf>
    <xf numFmtId="210" fontId="5" fillId="0" borderId="110" xfId="12" applyNumberFormat="1" applyFont="1" applyFill="1" applyBorder="1" applyAlignment="1">
      <alignment horizontal="center" vertical="center" wrapText="1"/>
    </xf>
    <xf numFmtId="0" fontId="13" fillId="52" borderId="39" xfId="12" applyFont="1" applyFill="1" applyBorder="1" applyAlignment="1">
      <alignment horizontal="center" vertical="center" wrapText="1"/>
    </xf>
    <xf numFmtId="0" fontId="13" fillId="52" borderId="40" xfId="12" applyFont="1" applyFill="1" applyBorder="1" applyAlignment="1">
      <alignment horizontal="center" vertical="center" wrapText="1"/>
    </xf>
    <xf numFmtId="0" fontId="13" fillId="52" borderId="40" xfId="12" applyFont="1" applyFill="1" applyBorder="1" applyAlignment="1">
      <alignment horizontal="center" vertical="center"/>
    </xf>
    <xf numFmtId="0" fontId="13" fillId="52" borderId="65" xfId="12" applyFont="1" applyFill="1" applyBorder="1" applyAlignment="1">
      <alignment horizontal="center" vertical="center"/>
    </xf>
    <xf numFmtId="0" fontId="2" fillId="0" borderId="0" xfId="0" applyFont="1"/>
    <xf numFmtId="0" fontId="5" fillId="46" borderId="43" xfId="0" applyFont="1" applyFill="1" applyBorder="1" applyAlignment="1" applyProtection="1">
      <alignment horizontal="centerContinuous" vertical="center" wrapText="1"/>
      <protection hidden="1"/>
    </xf>
    <xf numFmtId="0" fontId="5" fillId="46" borderId="4" xfId="0" applyFont="1" applyFill="1" applyBorder="1" applyAlignment="1" applyProtection="1">
      <alignment horizontal="centerContinuous" vertical="center" wrapText="1"/>
      <protection hidden="1"/>
    </xf>
    <xf numFmtId="172" fontId="5" fillId="46" borderId="4" xfId="0" applyNumberFormat="1" applyFont="1" applyFill="1" applyBorder="1" applyAlignment="1" applyProtection="1">
      <alignment horizontal="centerContinuous" vertical="center" wrapText="1"/>
      <protection hidden="1"/>
    </xf>
    <xf numFmtId="182" fontId="5" fillId="46" borderId="36" xfId="7" applyNumberFormat="1" applyFont="1" applyFill="1" applyBorder="1" applyAlignment="1" applyProtection="1">
      <alignment vertical="center" wrapText="1"/>
      <protection hidden="1"/>
    </xf>
    <xf numFmtId="0" fontId="5" fillId="47" borderId="58" xfId="0" applyFont="1" applyFill="1" applyBorder="1" applyAlignment="1" applyProtection="1">
      <alignment horizontal="centerContinuous" vertical="center" wrapText="1"/>
      <protection hidden="1"/>
    </xf>
    <xf numFmtId="182" fontId="5" fillId="47" borderId="59" xfId="7" applyNumberFormat="1" applyFont="1" applyFill="1" applyBorder="1" applyAlignment="1" applyProtection="1">
      <alignment vertical="center" wrapText="1"/>
      <protection hidden="1"/>
    </xf>
    <xf numFmtId="173" fontId="13" fillId="0" borderId="38" xfId="9" applyNumberFormat="1" applyFont="1" applyFill="1" applyBorder="1" applyAlignment="1" applyProtection="1">
      <alignment horizontal="center" vertical="center"/>
      <protection hidden="1"/>
    </xf>
    <xf numFmtId="4" fontId="5" fillId="0" borderId="51" xfId="7" applyNumberFormat="1" applyFont="1" applyFill="1" applyBorder="1" applyAlignment="1" applyProtection="1">
      <alignment horizontal="right" vertical="center"/>
      <protection hidden="1"/>
    </xf>
    <xf numFmtId="0" fontId="5" fillId="0" borderId="96" xfId="0" applyFont="1" applyFill="1" applyBorder="1" applyAlignment="1" applyProtection="1">
      <alignment horizontal="center" vertical="center"/>
      <protection hidden="1"/>
    </xf>
    <xf numFmtId="0" fontId="5" fillId="47" borderId="111" xfId="0" applyFont="1" applyFill="1" applyBorder="1" applyAlignment="1" applyProtection="1">
      <alignment horizontal="centerContinuous" vertical="center" wrapText="1"/>
      <protection hidden="1"/>
    </xf>
    <xf numFmtId="3" fontId="2" fillId="0" borderId="93" xfId="7" applyNumberFormat="1" applyFont="1" applyFill="1" applyBorder="1" applyAlignment="1" applyProtection="1">
      <alignment horizontal="center" vertical="center"/>
      <protection hidden="1"/>
    </xf>
    <xf numFmtId="3" fontId="2" fillId="0" borderId="4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Font="1" applyBorder="1" applyAlignment="1" applyProtection="1">
      <alignment horizontal="center"/>
      <protection hidden="1"/>
    </xf>
    <xf numFmtId="3" fontId="2" fillId="0" borderId="0" xfId="7" applyNumberFormat="1" applyFont="1" applyFill="1" applyBorder="1" applyAlignment="1" applyProtection="1">
      <alignment horizontal="center" vertical="center"/>
      <protection hidden="1"/>
    </xf>
    <xf numFmtId="3" fontId="2" fillId="0" borderId="0" xfId="0" applyNumberFormat="1" applyFont="1" applyFill="1" applyBorder="1" applyAlignment="1" applyProtection="1">
      <alignment horizontal="center" vertical="center"/>
      <protection hidden="1"/>
    </xf>
    <xf numFmtId="3" fontId="2" fillId="0" borderId="0" xfId="0" applyNumberFormat="1" applyFont="1" applyFill="1" applyBorder="1" applyAlignment="1" applyProtection="1">
      <alignment horizontal="right" vertical="center"/>
      <protection hidden="1"/>
    </xf>
    <xf numFmtId="0" fontId="10" fillId="0" borderId="113" xfId="0" applyFont="1" applyFill="1" applyBorder="1" applyProtection="1">
      <protection hidden="1"/>
    </xf>
    <xf numFmtId="173" fontId="13" fillId="0" borderId="112" xfId="9" applyNumberFormat="1" applyFont="1" applyFill="1" applyBorder="1" applyAlignment="1" applyProtection="1">
      <alignment horizontal="center" vertical="center"/>
      <protection hidden="1"/>
    </xf>
    <xf numFmtId="3" fontId="2" fillId="0" borderId="114" xfId="7" applyNumberFormat="1" applyFont="1" applyFill="1" applyBorder="1" applyAlignment="1" applyProtection="1">
      <alignment horizontal="center" vertical="center"/>
      <protection hidden="1"/>
    </xf>
    <xf numFmtId="0" fontId="2" fillId="53" borderId="0" xfId="0" applyFont="1" applyFill="1" applyBorder="1"/>
    <xf numFmtId="0" fontId="2" fillId="53" borderId="0" xfId="0" applyFont="1" applyFill="1" applyBorder="1" applyAlignment="1">
      <alignment horizontal="center"/>
    </xf>
    <xf numFmtId="0" fontId="53" fillId="0" borderId="0" xfId="0" applyFont="1" applyAlignment="1" applyProtection="1">
      <protection hidden="1"/>
    </xf>
    <xf numFmtId="0" fontId="13" fillId="55" borderId="48" xfId="12" applyFont="1" applyFill="1" applyBorder="1" applyAlignment="1">
      <alignment horizontal="center" vertical="center" wrapText="1"/>
    </xf>
    <xf numFmtId="169" fontId="59" fillId="46" borderId="63" xfId="173" applyNumberFormat="1" applyFont="1" applyFill="1" applyBorder="1" applyAlignment="1">
      <alignment horizontal="center" vertical="center" wrapText="1"/>
    </xf>
    <xf numFmtId="169" fontId="59" fillId="46" borderId="55" xfId="173" applyNumberFormat="1" applyFont="1" applyFill="1" applyBorder="1" applyAlignment="1">
      <alignment horizontal="center" vertical="center" wrapText="1"/>
    </xf>
    <xf numFmtId="0" fontId="13" fillId="56" borderId="65" xfId="12" applyFont="1" applyFill="1" applyBorder="1" applyAlignment="1">
      <alignment horizontal="center" vertical="center" wrapText="1"/>
    </xf>
    <xf numFmtId="1" fontId="5" fillId="0" borderId="0" xfId="12" applyNumberFormat="1" applyFont="1" applyFill="1" applyBorder="1" applyAlignment="1">
      <alignment horizontal="center" vertical="center" wrapText="1"/>
    </xf>
    <xf numFmtId="1" fontId="5" fillId="0" borderId="0" xfId="12" applyNumberFormat="1" applyFont="1" applyFill="1" applyBorder="1" applyAlignment="1">
      <alignment horizontal="left" vertical="center" wrapText="1"/>
    </xf>
    <xf numFmtId="3" fontId="5" fillId="0" borderId="0" xfId="12" applyNumberFormat="1" applyFont="1" applyFill="1" applyBorder="1" applyAlignment="1">
      <alignment horizontal="center" vertical="center" wrapText="1"/>
    </xf>
    <xf numFmtId="169" fontId="59" fillId="0" borderId="56" xfId="173" applyNumberFormat="1" applyFont="1" applyFill="1" applyBorder="1" applyAlignment="1">
      <alignment horizontal="center" vertical="center"/>
    </xf>
    <xf numFmtId="0" fontId="60" fillId="53" borderId="0" xfId="12" applyFont="1" applyFill="1" applyBorder="1" applyAlignment="1">
      <alignment horizontal="center" vertical="center"/>
    </xf>
    <xf numFmtId="0" fontId="60" fillId="53" borderId="0" xfId="12" applyFont="1" applyFill="1" applyBorder="1"/>
    <xf numFmtId="214" fontId="54" fillId="53" borderId="37" xfId="227" applyNumberFormat="1" applyFont="1" applyFill="1" applyBorder="1" applyAlignment="1">
      <alignment vertical="center"/>
    </xf>
    <xf numFmtId="171" fontId="60" fillId="53" borderId="0" xfId="3" applyFont="1" applyFill="1" applyBorder="1" applyAlignment="1">
      <alignment horizontal="center" vertical="center"/>
    </xf>
    <xf numFmtId="214" fontId="22" fillId="57" borderId="115" xfId="227" applyNumberFormat="1" applyFont="1" applyFill="1" applyBorder="1" applyAlignment="1">
      <alignment vertical="center"/>
    </xf>
    <xf numFmtId="215" fontId="61" fillId="53" borderId="0" xfId="12" applyNumberFormat="1" applyFont="1" applyFill="1" applyBorder="1" applyAlignment="1">
      <alignment horizontal="center" vertical="center"/>
    </xf>
    <xf numFmtId="216" fontId="61" fillId="53" borderId="0" xfId="189" applyNumberFormat="1" applyFont="1" applyFill="1" applyBorder="1"/>
    <xf numFmtId="0" fontId="61" fillId="53" borderId="0" xfId="12" applyFont="1" applyFill="1" applyBorder="1"/>
    <xf numFmtId="217" fontId="54" fillId="57" borderId="116" xfId="227" applyNumberFormat="1" applyFont="1" applyFill="1" applyBorder="1" applyAlignment="1">
      <alignment horizontal="center" vertical="center"/>
    </xf>
    <xf numFmtId="0" fontId="61" fillId="53" borderId="0" xfId="12" applyFont="1" applyFill="1" applyBorder="1" applyAlignment="1">
      <alignment horizontal="center" vertical="center"/>
    </xf>
    <xf numFmtId="171" fontId="22" fillId="53" borderId="81" xfId="3" applyFont="1" applyFill="1" applyBorder="1" applyAlignment="1">
      <alignment horizontal="right" vertical="center"/>
    </xf>
    <xf numFmtId="214" fontId="54" fillId="53" borderId="115" xfId="227" applyNumberFormat="1" applyFont="1" applyFill="1" applyBorder="1" applyAlignment="1">
      <alignment horizontal="center" vertical="center"/>
    </xf>
    <xf numFmtId="0" fontId="4" fillId="58" borderId="81" xfId="12" applyFont="1" applyFill="1" applyBorder="1" applyAlignment="1">
      <alignment horizontal="center" vertical="center"/>
    </xf>
    <xf numFmtId="0" fontId="4" fillId="58" borderId="48" xfId="12" applyFont="1" applyFill="1" applyBorder="1" applyAlignment="1">
      <alignment horizontal="center" vertical="center"/>
    </xf>
    <xf numFmtId="171" fontId="22" fillId="53" borderId="77" xfId="3" applyFont="1" applyFill="1" applyBorder="1" applyAlignment="1">
      <alignment horizontal="right" vertical="center"/>
    </xf>
    <xf numFmtId="171" fontId="22" fillId="53" borderId="78" xfId="3" applyFont="1" applyFill="1" applyBorder="1" applyAlignment="1">
      <alignment horizontal="right" vertical="center"/>
    </xf>
    <xf numFmtId="214" fontId="54" fillId="53" borderId="38" xfId="227" applyNumberFormat="1" applyFont="1" applyFill="1" applyBorder="1" applyAlignment="1">
      <alignment horizontal="center" vertical="center"/>
    </xf>
    <xf numFmtId="169" fontId="63" fillId="61" borderId="122" xfId="173" applyNumberFormat="1" applyFont="1" applyFill="1" applyBorder="1" applyAlignment="1">
      <alignment horizontal="center"/>
    </xf>
    <xf numFmtId="169" fontId="63" fillId="61" borderId="123" xfId="173" applyNumberFormat="1" applyFont="1" applyFill="1" applyBorder="1" applyAlignment="1">
      <alignment horizontal="center"/>
    </xf>
    <xf numFmtId="169" fontId="63" fillId="61" borderId="124" xfId="173" applyNumberFormat="1" applyFont="1" applyFill="1" applyBorder="1" applyAlignment="1">
      <alignment horizontal="center"/>
    </xf>
    <xf numFmtId="0" fontId="59" fillId="61" borderId="115" xfId="173" applyFont="1" applyFill="1" applyBorder="1" applyAlignment="1">
      <alignment horizontal="center" vertical="center" wrapText="1"/>
    </xf>
    <xf numFmtId="169" fontId="64" fillId="62" borderId="81" xfId="173" applyNumberFormat="1" applyFont="1" applyFill="1" applyBorder="1"/>
    <xf numFmtId="0" fontId="59" fillId="62" borderId="82" xfId="173" applyFont="1" applyFill="1" applyBorder="1" applyAlignment="1">
      <alignment horizontal="center" vertical="center"/>
    </xf>
    <xf numFmtId="0" fontId="59" fillId="62" borderId="48" xfId="173" applyFont="1" applyFill="1" applyBorder="1" applyAlignment="1">
      <alignment horizontal="center" vertical="center" wrapText="1"/>
    </xf>
    <xf numFmtId="0" fontId="59" fillId="61" borderId="98" xfId="173" applyFont="1" applyFill="1" applyBorder="1" applyAlignment="1">
      <alignment horizontal="center" vertical="center" wrapText="1"/>
    </xf>
    <xf numFmtId="0" fontId="63" fillId="62" borderId="77" xfId="173" applyFont="1" applyFill="1" applyBorder="1" applyAlignment="1">
      <alignment horizontal="center" vertical="center"/>
    </xf>
    <xf numFmtId="218" fontId="63" fillId="62" borderId="56" xfId="189" applyNumberFormat="1" applyFont="1" applyFill="1" applyBorder="1" applyAlignment="1">
      <alignment horizontal="center" vertical="center"/>
    </xf>
    <xf numFmtId="219" fontId="63" fillId="62" borderId="56" xfId="189" applyNumberFormat="1" applyFont="1" applyFill="1" applyBorder="1" applyAlignment="1">
      <alignment horizontal="center" vertical="center"/>
    </xf>
    <xf numFmtId="220" fontId="65" fillId="62" borderId="56" xfId="189" applyNumberFormat="1" applyFont="1" applyFill="1" applyBorder="1" applyAlignment="1">
      <alignment horizontal="center" vertical="center"/>
    </xf>
    <xf numFmtId="0" fontId="59" fillId="62" borderId="51" xfId="173" applyFont="1" applyFill="1" applyBorder="1" applyAlignment="1">
      <alignment horizontal="center" vertical="center" wrapText="1"/>
    </xf>
    <xf numFmtId="0" fontId="59" fillId="62" borderId="54" xfId="173" applyFont="1" applyFill="1" applyBorder="1" applyAlignment="1">
      <alignment horizontal="center" vertical="center" wrapText="1"/>
    </xf>
    <xf numFmtId="0" fontId="59" fillId="61" borderId="116" xfId="173" applyFont="1" applyFill="1" applyBorder="1" applyAlignment="1">
      <alignment horizontal="center" vertical="center" wrapText="1"/>
    </xf>
    <xf numFmtId="216" fontId="59" fillId="0" borderId="125" xfId="189" applyNumberFormat="1" applyFont="1" applyFill="1" applyBorder="1" applyAlignment="1">
      <alignment horizontal="center" vertical="center"/>
    </xf>
    <xf numFmtId="216" fontId="59" fillId="0" borderId="64" xfId="189" applyNumberFormat="1" applyFont="1" applyFill="1" applyBorder="1" applyAlignment="1">
      <alignment horizontal="center" vertical="center"/>
    </xf>
    <xf numFmtId="216" fontId="64" fillId="0" borderId="64" xfId="189" applyNumberFormat="1" applyFont="1" applyFill="1" applyBorder="1" applyAlignment="1">
      <alignment horizontal="center" vertical="center"/>
    </xf>
    <xf numFmtId="0" fontId="65" fillId="0" borderId="126" xfId="173" applyFont="1" applyFill="1" applyBorder="1" applyAlignment="1">
      <alignment horizontal="center" vertical="center"/>
    </xf>
    <xf numFmtId="0" fontId="66" fillId="62" borderId="115" xfId="173" applyFont="1" applyFill="1" applyBorder="1" applyAlignment="1">
      <alignment horizontal="center" vertical="center" wrapText="1"/>
    </xf>
    <xf numFmtId="216" fontId="65" fillId="0" borderId="51" xfId="189" applyNumberFormat="1" applyFont="1" applyFill="1" applyBorder="1" applyAlignment="1">
      <alignment horizontal="center" vertical="center"/>
    </xf>
    <xf numFmtId="10" fontId="67" fillId="62" borderId="116" xfId="189" applyNumberFormat="1" applyFont="1" applyFill="1" applyBorder="1" applyAlignment="1">
      <alignment horizontal="center" vertical="center"/>
    </xf>
    <xf numFmtId="0" fontId="65" fillId="0" borderId="51" xfId="173" applyFont="1" applyFill="1" applyBorder="1" applyAlignment="1">
      <alignment horizontal="center" vertical="center"/>
    </xf>
    <xf numFmtId="0" fontId="68" fillId="62" borderId="98" xfId="173" applyFont="1" applyFill="1" applyBorder="1" applyAlignment="1">
      <alignment horizontal="center" vertical="center" wrapText="1"/>
    </xf>
    <xf numFmtId="216" fontId="69" fillId="62" borderId="98" xfId="173" applyNumberFormat="1" applyFont="1" applyFill="1" applyBorder="1" applyAlignment="1">
      <alignment horizontal="center" vertical="center"/>
    </xf>
    <xf numFmtId="216" fontId="70" fillId="58" borderId="115" xfId="173" applyNumberFormat="1" applyFont="1" applyFill="1" applyBorder="1" applyAlignment="1">
      <alignment horizontal="center" vertical="center"/>
    </xf>
    <xf numFmtId="216" fontId="71" fillId="58" borderId="116" xfId="173" applyNumberFormat="1" applyFont="1" applyFill="1" applyBorder="1" applyAlignment="1">
      <alignment horizontal="center" vertical="center"/>
    </xf>
    <xf numFmtId="0" fontId="2" fillId="0" borderId="0" xfId="173"/>
    <xf numFmtId="0" fontId="2" fillId="0" borderId="0" xfId="12" applyFont="1" applyFill="1" applyBorder="1"/>
    <xf numFmtId="0" fontId="72" fillId="52" borderId="40" xfId="12" applyFont="1" applyFill="1" applyBorder="1" applyAlignment="1">
      <alignment horizontal="center" vertical="center" wrapText="1"/>
    </xf>
    <xf numFmtId="3" fontId="51" fillId="41" borderId="49" xfId="0" applyNumberFormat="1" applyFont="1" applyFill="1" applyBorder="1" applyAlignment="1" applyProtection="1">
      <alignment horizontal="centerContinuous" vertical="center"/>
      <protection hidden="1"/>
    </xf>
    <xf numFmtId="3" fontId="51" fillId="0" borderId="49" xfId="0" applyNumberFormat="1" applyFont="1" applyFill="1" applyBorder="1" applyAlignment="1" applyProtection="1">
      <alignment horizontal="centerContinuous" vertical="center"/>
      <protection hidden="1"/>
    </xf>
    <xf numFmtId="3" fontId="2" fillId="0" borderId="50" xfId="7" applyNumberFormat="1" applyFont="1" applyFill="1" applyBorder="1" applyAlignment="1" applyProtection="1">
      <alignment horizontal="center" vertical="center"/>
      <protection hidden="1"/>
    </xf>
    <xf numFmtId="4" fontId="5" fillId="47" borderId="59" xfId="7" applyNumberFormat="1" applyFont="1" applyFill="1" applyBorder="1" applyAlignment="1" applyProtection="1">
      <alignment horizontal="right" vertical="center"/>
      <protection hidden="1"/>
    </xf>
    <xf numFmtId="4" fontId="5" fillId="42" borderId="33" xfId="7" applyNumberFormat="1" applyFont="1" applyFill="1" applyBorder="1" applyAlignment="1" applyProtection="1">
      <alignment horizontal="right" vertical="center"/>
      <protection hidden="1"/>
    </xf>
    <xf numFmtId="175" fontId="5" fillId="0" borderId="33" xfId="0" applyNumberFormat="1" applyFont="1" applyBorder="1" applyAlignment="1" applyProtection="1">
      <alignment horizontal="right" vertical="center"/>
      <protection hidden="1"/>
    </xf>
    <xf numFmtId="175" fontId="5" fillId="0" borderId="33" xfId="0" applyNumberFormat="1" applyFont="1" applyFill="1" applyBorder="1" applyAlignment="1" applyProtection="1">
      <alignment horizontal="right" vertical="center"/>
      <protection hidden="1"/>
    </xf>
    <xf numFmtId="175" fontId="5" fillId="47" borderId="33" xfId="0" applyNumberFormat="1" applyFont="1" applyFill="1" applyBorder="1" applyAlignment="1" applyProtection="1">
      <alignment horizontal="right" vertical="center"/>
      <protection hidden="1"/>
    </xf>
    <xf numFmtId="4" fontId="5" fillId="47" borderId="33" xfId="7" applyNumberFormat="1" applyFont="1" applyFill="1" applyBorder="1" applyAlignment="1" applyProtection="1">
      <alignment horizontal="right" vertical="center"/>
      <protection hidden="1"/>
    </xf>
    <xf numFmtId="4" fontId="5" fillId="47" borderId="127" xfId="7" applyNumberFormat="1" applyFont="1" applyFill="1" applyBorder="1" applyAlignment="1" applyProtection="1">
      <alignment horizontal="right" vertical="center"/>
      <protection hidden="1"/>
    </xf>
    <xf numFmtId="173" fontId="5" fillId="43" borderId="33" xfId="0" applyNumberFormat="1" applyFont="1" applyFill="1" applyBorder="1" applyAlignment="1" applyProtection="1">
      <alignment horizontal="right" vertical="center"/>
      <protection hidden="1"/>
    </xf>
    <xf numFmtId="211" fontId="5" fillId="44" borderId="95" xfId="225" applyNumberFormat="1" applyFont="1" applyFill="1" applyBorder="1" applyAlignment="1" applyProtection="1">
      <alignment horizontal="center" vertical="center"/>
      <protection hidden="1"/>
    </xf>
    <xf numFmtId="0" fontId="5" fillId="0" borderId="50" xfId="12" applyFont="1" applyBorder="1" applyAlignment="1">
      <alignment horizontal="right" vertical="center"/>
    </xf>
    <xf numFmtId="0" fontId="5" fillId="0" borderId="50" xfId="12" applyFont="1" applyBorder="1" applyAlignment="1">
      <alignment vertical="center"/>
    </xf>
    <xf numFmtId="0" fontId="13" fillId="55" borderId="84" xfId="12" applyFont="1" applyFill="1" applyBorder="1" applyAlignment="1">
      <alignment horizontal="center" vertical="center" wrapText="1"/>
    </xf>
    <xf numFmtId="221" fontId="6" fillId="55" borderId="61" xfId="12" applyNumberFormat="1" applyFont="1" applyFill="1" applyBorder="1" applyAlignment="1">
      <alignment horizontal="center"/>
    </xf>
    <xf numFmtId="223" fontId="22" fillId="63" borderId="61" xfId="12" applyNumberFormat="1" applyFont="1" applyFill="1" applyBorder="1" applyAlignment="1">
      <alignment horizontal="center"/>
    </xf>
    <xf numFmtId="0" fontId="5" fillId="63" borderId="85" xfId="12" applyFont="1" applyFill="1" applyBorder="1" applyAlignment="1">
      <alignment horizontal="center" vertical="center"/>
    </xf>
    <xf numFmtId="0" fontId="2" fillId="0" borderId="128" xfId="11" applyFont="1" applyFill="1" applyBorder="1"/>
    <xf numFmtId="0" fontId="2" fillId="46" borderId="77" xfId="0" applyFont="1" applyFill="1" applyBorder="1" applyAlignment="1" applyProtection="1">
      <alignment horizontal="center" vertical="center" wrapText="1"/>
      <protection hidden="1"/>
    </xf>
    <xf numFmtId="0" fontId="5" fillId="0" borderId="49" xfId="0" applyFont="1" applyFill="1" applyBorder="1" applyAlignment="1" applyProtection="1">
      <alignment horizontal="right" vertical="center"/>
      <protection hidden="1"/>
    </xf>
    <xf numFmtId="0" fontId="5" fillId="0" borderId="50" xfId="0" applyFont="1" applyFill="1" applyBorder="1" applyAlignment="1" applyProtection="1">
      <alignment horizontal="right" vertical="center"/>
      <protection hidden="1"/>
    </xf>
    <xf numFmtId="0" fontId="5" fillId="0" borderId="50" xfId="0" quotePrefix="1" applyFont="1" applyFill="1" applyBorder="1" applyAlignment="1" applyProtection="1">
      <alignment horizontal="right" vertical="center"/>
      <protection hidden="1"/>
    </xf>
    <xf numFmtId="4" fontId="5" fillId="0" borderId="50" xfId="0" applyNumberFormat="1" applyFont="1" applyFill="1" applyBorder="1" applyAlignment="1" applyProtection="1">
      <alignment horizontal="right" vertical="center"/>
      <protection hidden="1"/>
    </xf>
    <xf numFmtId="0" fontId="5" fillId="0" borderId="129" xfId="0" applyFont="1" applyFill="1" applyBorder="1" applyAlignment="1" applyProtection="1">
      <alignment horizontal="center" vertical="center"/>
      <protection hidden="1"/>
    </xf>
    <xf numFmtId="0" fontId="5" fillId="47" borderId="60" xfId="0" applyFont="1" applyFill="1" applyBorder="1" applyAlignment="1" applyProtection="1">
      <alignment horizontal="centerContinuous" vertical="center" wrapText="1"/>
      <protection hidden="1"/>
    </xf>
    <xf numFmtId="3" fontId="2" fillId="0" borderId="45" xfId="7" applyNumberFormat="1" applyFont="1" applyFill="1" applyBorder="1" applyAlignment="1" applyProtection="1">
      <alignment horizontal="center" vertical="center"/>
      <protection hidden="1"/>
    </xf>
    <xf numFmtId="3" fontId="2" fillId="0" borderId="36" xfId="0" applyNumberFormat="1" applyFont="1" applyFill="1" applyBorder="1" applyAlignment="1" applyProtection="1">
      <alignment horizontal="center" vertical="center"/>
      <protection hidden="1"/>
    </xf>
    <xf numFmtId="3" fontId="2" fillId="0" borderId="61" xfId="7" applyNumberFormat="1" applyFont="1" applyFill="1" applyBorder="1" applyAlignment="1" applyProtection="1">
      <alignment horizontal="center" vertical="center"/>
      <protection hidden="1"/>
    </xf>
    <xf numFmtId="0" fontId="2" fillId="0" borderId="118" xfId="0" applyFont="1" applyBorder="1" applyAlignment="1" applyProtection="1">
      <alignment horizontal="center"/>
      <protection hidden="1"/>
    </xf>
    <xf numFmtId="3" fontId="2" fillId="0" borderId="118" xfId="7" applyNumberFormat="1" applyFont="1" applyFill="1" applyBorder="1" applyAlignment="1" applyProtection="1">
      <alignment horizontal="center" vertical="center"/>
      <protection hidden="1"/>
    </xf>
    <xf numFmtId="3" fontId="2" fillId="0" borderId="118" xfId="0" applyNumberFormat="1" applyFont="1" applyFill="1" applyBorder="1" applyAlignment="1" applyProtection="1">
      <alignment horizontal="center" vertical="center"/>
      <protection hidden="1"/>
    </xf>
    <xf numFmtId="3" fontId="2" fillId="0" borderId="118" xfId="0" applyNumberFormat="1" applyFont="1" applyFill="1" applyBorder="1" applyAlignment="1" applyProtection="1">
      <alignment horizontal="right" vertical="center"/>
      <protection hidden="1"/>
    </xf>
    <xf numFmtId="3" fontId="2" fillId="0" borderId="131" xfId="7" applyNumberFormat="1" applyFont="1" applyFill="1" applyBorder="1" applyAlignment="1" applyProtection="1">
      <alignment horizontal="center" vertical="center"/>
      <protection hidden="1"/>
    </xf>
    <xf numFmtId="0" fontId="2" fillId="0" borderId="4" xfId="0" applyFont="1" applyBorder="1" applyAlignment="1" applyProtection="1">
      <alignment horizontal="center"/>
      <protection hidden="1"/>
    </xf>
    <xf numFmtId="0" fontId="2" fillId="0" borderId="47" xfId="0" applyFont="1" applyBorder="1" applyAlignment="1" applyProtection="1">
      <alignment horizontal="center"/>
      <protection hidden="1"/>
    </xf>
    <xf numFmtId="0" fontId="2" fillId="0" borderId="8" xfId="0" applyFont="1" applyBorder="1" applyProtection="1">
      <protection hidden="1"/>
    </xf>
    <xf numFmtId="0" fontId="2" fillId="0" borderId="22" xfId="0" applyFont="1" applyBorder="1" applyAlignment="1" applyProtection="1">
      <alignment horizontal="center"/>
      <protection hidden="1"/>
    </xf>
    <xf numFmtId="0" fontId="2" fillId="0" borderId="23" xfId="0" applyFont="1" applyBorder="1" applyAlignment="1" applyProtection="1">
      <alignment horizontal="center"/>
      <protection hidden="1"/>
    </xf>
    <xf numFmtId="0" fontId="2" fillId="0" borderId="24" xfId="0" applyFont="1" applyBorder="1" applyAlignment="1" applyProtection="1">
      <alignment horizontal="center"/>
      <protection hidden="1"/>
    </xf>
    <xf numFmtId="0" fontId="2" fillId="0" borderId="8" xfId="0" applyFont="1" applyBorder="1" applyAlignment="1" applyProtection="1">
      <alignment horizontal="center"/>
      <protection hidden="1"/>
    </xf>
    <xf numFmtId="0" fontId="2" fillId="0" borderId="9" xfId="0" applyFont="1" applyBorder="1" applyAlignment="1" applyProtection="1">
      <alignment horizontal="center"/>
      <protection hidden="1"/>
    </xf>
    <xf numFmtId="0" fontId="2" fillId="0" borderId="10" xfId="0" applyFont="1" applyBorder="1" applyAlignment="1" applyProtection="1">
      <alignment horizontal="center"/>
      <protection hidden="1"/>
    </xf>
    <xf numFmtId="0" fontId="2" fillId="0" borderId="11" xfId="0" applyFont="1" applyBorder="1" applyAlignment="1" applyProtection="1">
      <alignment horizontal="center"/>
      <protection hidden="1"/>
    </xf>
    <xf numFmtId="0" fontId="2" fillId="0" borderId="1" xfId="0" applyFont="1" applyBorder="1" applyAlignment="1" applyProtection="1">
      <alignment horizontal="center"/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Fill="1" applyAlignment="1" applyProtection="1">
      <alignment horizontal="center"/>
      <protection hidden="1"/>
    </xf>
    <xf numFmtId="0" fontId="2" fillId="0" borderId="0" xfId="0" applyFont="1" applyFill="1" applyAlignment="1" applyProtection="1">
      <protection hidden="1"/>
    </xf>
    <xf numFmtId="0" fontId="2" fillId="0" borderId="0" xfId="0" applyFont="1" applyAlignment="1" applyProtection="1">
      <protection hidden="1"/>
    </xf>
    <xf numFmtId="0" fontId="2" fillId="0" borderId="0" xfId="0" applyFont="1" applyFill="1" applyAlignment="1" applyProtection="1">
      <alignment horizontal="left" vertical="center"/>
      <protection hidden="1"/>
    </xf>
    <xf numFmtId="0" fontId="2" fillId="0" borderId="0" xfId="0" applyFont="1" applyAlignment="1" applyProtection="1">
      <alignment horizontal="left" vertical="center"/>
      <protection hidden="1"/>
    </xf>
    <xf numFmtId="0" fontId="13" fillId="0" borderId="0" xfId="12" applyFont="1" applyFill="1" applyBorder="1" applyAlignment="1">
      <alignment horizontal="center" vertical="center" wrapText="1"/>
    </xf>
    <xf numFmtId="0" fontId="13" fillId="0" borderId="0" xfId="12" applyFont="1" applyFill="1" applyBorder="1" applyAlignment="1">
      <alignment horizontal="center" vertical="center"/>
    </xf>
    <xf numFmtId="0" fontId="13" fillId="46" borderId="40" xfId="12" applyFont="1" applyFill="1" applyBorder="1" applyAlignment="1">
      <alignment horizontal="center" vertical="center" wrapText="1"/>
    </xf>
    <xf numFmtId="0" fontId="11" fillId="2" borderId="80" xfId="12" applyFont="1" applyFill="1" applyBorder="1" applyAlignment="1">
      <alignment horizontal="center" vertical="center" wrapText="1"/>
    </xf>
    <xf numFmtId="0" fontId="11" fillId="2" borderId="79" xfId="12" applyFont="1" applyFill="1" applyBorder="1" applyAlignment="1">
      <alignment horizontal="center" vertical="center" wrapText="1"/>
    </xf>
    <xf numFmtId="171" fontId="62" fillId="59" borderId="43" xfId="3" applyFont="1" applyFill="1" applyBorder="1" applyAlignment="1">
      <alignment horizontal="center" vertical="center" wrapText="1"/>
    </xf>
    <xf numFmtId="171" fontId="62" fillId="59" borderId="36" xfId="3" applyFont="1" applyFill="1" applyBorder="1" applyAlignment="1">
      <alignment horizontal="center" vertical="center" wrapText="1"/>
    </xf>
    <xf numFmtId="171" fontId="62" fillId="59" borderId="37" xfId="3" applyFont="1" applyFill="1" applyBorder="1" applyAlignment="1">
      <alignment horizontal="center" vertical="center" wrapText="1"/>
    </xf>
    <xf numFmtId="171" fontId="62" fillId="59" borderId="118" xfId="3" applyFont="1" applyFill="1" applyBorder="1" applyAlignment="1">
      <alignment horizontal="center" vertical="center" wrapText="1"/>
    </xf>
    <xf numFmtId="171" fontId="62" fillId="59" borderId="120" xfId="3" applyFont="1" applyFill="1" applyBorder="1" applyAlignment="1">
      <alignment horizontal="center" vertical="center" wrapText="1"/>
    </xf>
    <xf numFmtId="171" fontId="62" fillId="59" borderId="121" xfId="3" applyFont="1" applyFill="1" applyBorder="1" applyAlignment="1">
      <alignment horizontal="center" vertical="center" wrapText="1"/>
    </xf>
    <xf numFmtId="3" fontId="54" fillId="60" borderId="117" xfId="12" applyNumberFormat="1" applyFont="1" applyFill="1" applyBorder="1" applyAlignment="1">
      <alignment horizontal="center" vertical="center"/>
    </xf>
    <xf numFmtId="3" fontId="54" fillId="60" borderId="119" xfId="12" applyNumberFormat="1" applyFont="1" applyFill="1" applyBorder="1" applyAlignment="1">
      <alignment horizontal="center" vertical="center"/>
    </xf>
    <xf numFmtId="216" fontId="54" fillId="60" borderId="63" xfId="189" applyNumberFormat="1" applyFont="1" applyFill="1" applyBorder="1" applyAlignment="1">
      <alignment horizontal="center" vertical="center"/>
    </xf>
    <xf numFmtId="216" fontId="54" fillId="60" borderId="55" xfId="189" applyNumberFormat="1" applyFont="1" applyFill="1" applyBorder="1" applyAlignment="1">
      <alignment horizontal="center" vertical="center"/>
    </xf>
    <xf numFmtId="0" fontId="13" fillId="0" borderId="0" xfId="12" applyFont="1" applyFill="1" applyBorder="1" applyAlignment="1">
      <alignment horizontal="center" vertical="center" wrapText="1"/>
    </xf>
    <xf numFmtId="0" fontId="13" fillId="0" borderId="0" xfId="12" applyFont="1" applyFill="1" applyBorder="1" applyAlignment="1">
      <alignment horizontal="center" vertical="center"/>
    </xf>
    <xf numFmtId="0" fontId="5" fillId="46" borderId="22" xfId="11" applyFont="1" applyFill="1" applyBorder="1" applyAlignment="1" applyProtection="1">
      <alignment horizontal="center" vertical="center" wrapText="1"/>
      <protection hidden="1"/>
    </xf>
    <xf numFmtId="0" fontId="5" fillId="46" borderId="24" xfId="11" applyFont="1" applyFill="1" applyBorder="1" applyAlignment="1" applyProtection="1">
      <alignment horizontal="center" vertical="center" wrapText="1"/>
      <protection hidden="1"/>
    </xf>
    <xf numFmtId="0" fontId="5" fillId="46" borderId="8" xfId="11" applyFont="1" applyFill="1" applyBorder="1" applyAlignment="1" applyProtection="1">
      <alignment horizontal="center" vertical="center" wrapText="1"/>
      <protection hidden="1"/>
    </xf>
    <xf numFmtId="0" fontId="5" fillId="46" borderId="9" xfId="11" applyFont="1" applyFill="1" applyBorder="1" applyAlignment="1" applyProtection="1">
      <alignment horizontal="center" vertical="center" wrapText="1"/>
      <protection hidden="1"/>
    </xf>
    <xf numFmtId="0" fontId="5" fillId="46" borderId="10" xfId="11" applyFont="1" applyFill="1" applyBorder="1" applyAlignment="1" applyProtection="1">
      <alignment horizontal="center" vertical="center" wrapText="1"/>
      <protection hidden="1"/>
    </xf>
    <xf numFmtId="0" fontId="5" fillId="46" borderId="1" xfId="11" applyFont="1" applyFill="1" applyBorder="1" applyAlignment="1" applyProtection="1">
      <alignment horizontal="center" vertical="center" wrapText="1"/>
      <protection hidden="1"/>
    </xf>
    <xf numFmtId="1" fontId="5" fillId="0" borderId="0" xfId="12" applyNumberFormat="1" applyFont="1" applyAlignment="1">
      <alignment horizontal="center" vertical="center" wrapText="1"/>
    </xf>
    <xf numFmtId="0" fontId="5" fillId="46" borderId="68" xfId="0" applyFont="1" applyFill="1" applyBorder="1" applyAlignment="1" applyProtection="1">
      <alignment horizontal="center" vertical="center" wrapText="1"/>
      <protection hidden="1"/>
    </xf>
    <xf numFmtId="0" fontId="5" fillId="46" borderId="69" xfId="0" applyFont="1" applyFill="1" applyBorder="1" applyAlignment="1" applyProtection="1">
      <alignment horizontal="center" vertical="center" wrapText="1"/>
      <protection hidden="1"/>
    </xf>
    <xf numFmtId="0" fontId="5" fillId="46" borderId="70" xfId="0" applyFont="1" applyFill="1" applyBorder="1" applyAlignment="1" applyProtection="1">
      <alignment horizontal="center" vertical="center" textRotation="90" wrapText="1"/>
      <protection hidden="1"/>
    </xf>
    <xf numFmtId="0" fontId="5" fillId="46" borderId="71" xfId="0" applyFont="1" applyFill="1" applyBorder="1" applyAlignment="1" applyProtection="1">
      <alignment horizontal="center" vertical="center" textRotation="90" wrapText="1"/>
      <protection hidden="1"/>
    </xf>
    <xf numFmtId="0" fontId="5" fillId="46" borderId="67" xfId="0" applyFont="1" applyFill="1" applyBorder="1" applyAlignment="1" applyProtection="1">
      <alignment horizontal="center" vertical="center" wrapText="1"/>
      <protection hidden="1"/>
    </xf>
    <xf numFmtId="0" fontId="5" fillId="46" borderId="35" xfId="0" applyFont="1" applyFill="1" applyBorder="1" applyAlignment="1" applyProtection="1">
      <alignment horizontal="center" vertical="center" wrapText="1"/>
      <protection hidden="1"/>
    </xf>
    <xf numFmtId="0" fontId="5" fillId="46" borderId="67" xfId="0" applyFont="1" applyFill="1" applyBorder="1" applyAlignment="1" applyProtection="1">
      <alignment horizontal="center" vertical="center" textRotation="90" wrapText="1"/>
      <protection hidden="1"/>
    </xf>
    <xf numFmtId="0" fontId="5" fillId="46" borderId="35" xfId="0" applyFont="1" applyFill="1" applyBorder="1" applyAlignment="1" applyProtection="1">
      <alignment horizontal="center" vertical="center" textRotation="90" wrapText="1"/>
      <protection hidden="1"/>
    </xf>
    <xf numFmtId="0" fontId="5" fillId="3" borderId="24" xfId="0" applyFont="1" applyFill="1" applyBorder="1" applyAlignment="1" applyProtection="1">
      <alignment horizontal="center" vertical="center" wrapText="1"/>
      <protection hidden="1"/>
    </xf>
    <xf numFmtId="0" fontId="5" fillId="3" borderId="104" xfId="0" applyFont="1" applyFill="1" applyBorder="1" applyAlignment="1" applyProtection="1">
      <alignment horizontal="center" vertical="center" wrapText="1"/>
      <protection hidden="1"/>
    </xf>
    <xf numFmtId="0" fontId="5" fillId="46" borderId="66" xfId="0" applyFont="1" applyFill="1" applyBorder="1" applyAlignment="1" applyProtection="1">
      <alignment horizontal="center" vertical="center" wrapText="1"/>
      <protection locked="0"/>
    </xf>
    <xf numFmtId="0" fontId="5" fillId="46" borderId="99" xfId="0" applyFont="1" applyFill="1" applyBorder="1" applyAlignment="1" applyProtection="1">
      <alignment horizontal="center" vertical="center" wrapText="1"/>
      <protection locked="0"/>
    </xf>
    <xf numFmtId="0" fontId="5" fillId="46" borderId="105" xfId="0" applyFont="1" applyFill="1" applyBorder="1" applyAlignment="1" applyProtection="1">
      <alignment horizontal="center" vertical="center" wrapText="1"/>
      <protection locked="0"/>
    </xf>
    <xf numFmtId="0" fontId="5" fillId="0" borderId="0" xfId="12" applyFont="1" applyAlignment="1">
      <alignment horizontal="center" vertical="center"/>
    </xf>
    <xf numFmtId="0" fontId="5" fillId="0" borderId="11" xfId="12" applyFont="1" applyBorder="1" applyAlignment="1">
      <alignment horizontal="center" vertical="center"/>
    </xf>
    <xf numFmtId="0" fontId="2" fillId="0" borderId="107" xfId="0" applyFont="1" applyBorder="1" applyAlignment="1" applyProtection="1">
      <alignment horizontal="center"/>
      <protection hidden="1"/>
    </xf>
    <xf numFmtId="1" fontId="3" fillId="0" borderId="0" xfId="12" applyNumberFormat="1" applyFont="1" applyAlignment="1">
      <alignment horizontal="center" vertical="center" wrapText="1"/>
    </xf>
    <xf numFmtId="1" fontId="73" fillId="0" borderId="73" xfId="0" quotePrefix="1" applyNumberFormat="1" applyFont="1" applyFill="1" applyBorder="1" applyAlignment="1" applyProtection="1">
      <alignment horizontal="center" vertical="center" wrapText="1"/>
      <protection hidden="1"/>
    </xf>
    <xf numFmtId="1" fontId="73" fillId="0" borderId="74" xfId="0" quotePrefix="1" applyNumberFormat="1" applyFont="1" applyFill="1" applyBorder="1" applyAlignment="1" applyProtection="1">
      <alignment horizontal="center" vertical="center" wrapText="1"/>
      <protection hidden="1"/>
    </xf>
    <xf numFmtId="0" fontId="8" fillId="0" borderId="22" xfId="0" applyFont="1" applyFill="1" applyBorder="1" applyAlignment="1" applyProtection="1">
      <alignment horizontal="justify" vertical="center" wrapText="1"/>
      <protection hidden="1"/>
    </xf>
    <xf numFmtId="0" fontId="8" fillId="0" borderId="23" xfId="0" applyFont="1" applyFill="1" applyBorder="1" applyAlignment="1" applyProtection="1">
      <alignment horizontal="justify" vertical="center" wrapText="1"/>
      <protection hidden="1"/>
    </xf>
    <xf numFmtId="0" fontId="8" fillId="0" borderId="8" xfId="0" applyFont="1" applyFill="1" applyBorder="1" applyAlignment="1" applyProtection="1">
      <alignment horizontal="justify" vertical="center" wrapText="1"/>
      <protection hidden="1"/>
    </xf>
    <xf numFmtId="0" fontId="8" fillId="0" borderId="0" xfId="0" applyFont="1" applyFill="1" applyBorder="1" applyAlignment="1" applyProtection="1">
      <alignment horizontal="justify" vertical="center" wrapText="1"/>
      <protection hidden="1"/>
    </xf>
    <xf numFmtId="0" fontId="8" fillId="0" borderId="10" xfId="0" applyFont="1" applyFill="1" applyBorder="1" applyAlignment="1" applyProtection="1">
      <alignment horizontal="justify" vertical="center" wrapText="1"/>
      <protection hidden="1"/>
    </xf>
    <xf numFmtId="0" fontId="8" fillId="0" borderId="11" xfId="0" applyFont="1" applyFill="1" applyBorder="1" applyAlignment="1" applyProtection="1">
      <alignment horizontal="justify" vertical="center" wrapText="1"/>
      <protection hidden="1"/>
    </xf>
    <xf numFmtId="0" fontId="5" fillId="45" borderId="39" xfId="0" quotePrefix="1" applyFont="1" applyFill="1" applyBorder="1" applyAlignment="1" applyProtection="1">
      <alignment horizontal="center" vertical="center"/>
      <protection hidden="1"/>
    </xf>
    <xf numFmtId="0" fontId="5" fillId="45" borderId="40" xfId="0" quotePrefix="1" applyFont="1" applyFill="1" applyBorder="1" applyAlignment="1" applyProtection="1">
      <alignment horizontal="center" vertical="center"/>
      <protection hidden="1"/>
    </xf>
    <xf numFmtId="0" fontId="5" fillId="45" borderId="65" xfId="0" quotePrefix="1" applyFont="1" applyFill="1" applyBorder="1" applyAlignment="1" applyProtection="1">
      <alignment horizontal="center" vertical="center"/>
      <protection hidden="1"/>
    </xf>
    <xf numFmtId="1" fontId="73" fillId="0" borderId="130" xfId="0" quotePrefix="1" applyNumberFormat="1" applyFont="1" applyFill="1" applyBorder="1" applyAlignment="1" applyProtection="1">
      <alignment horizontal="center" vertical="center" wrapText="1"/>
      <protection hidden="1"/>
    </xf>
    <xf numFmtId="0" fontId="8" fillId="0" borderId="24" xfId="0" applyFont="1" applyFill="1" applyBorder="1" applyAlignment="1" applyProtection="1">
      <alignment horizontal="justify" vertical="center" wrapText="1"/>
      <protection hidden="1"/>
    </xf>
    <xf numFmtId="0" fontId="8" fillId="0" borderId="9" xfId="0" applyFont="1" applyFill="1" applyBorder="1" applyAlignment="1" applyProtection="1">
      <alignment horizontal="justify" vertical="center" wrapText="1"/>
      <protection hidden="1"/>
    </xf>
    <xf numFmtId="0" fontId="8" fillId="0" borderId="1" xfId="0" applyFont="1" applyFill="1" applyBorder="1" applyAlignment="1" applyProtection="1">
      <alignment horizontal="justify" vertical="center" wrapText="1"/>
      <protection hidden="1"/>
    </xf>
    <xf numFmtId="3" fontId="4" fillId="0" borderId="72" xfId="0" applyNumberFormat="1" applyFont="1" applyFill="1" applyBorder="1" applyAlignment="1" applyProtection="1">
      <alignment horizontal="center" vertical="center"/>
      <protection hidden="1"/>
    </xf>
    <xf numFmtId="1" fontId="3" fillId="0" borderId="0" xfId="0" quotePrefix="1" applyNumberFormat="1" applyFont="1" applyFill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hidden="1"/>
    </xf>
    <xf numFmtId="4" fontId="7" fillId="46" borderId="75" xfId="0" applyNumberFormat="1" applyFont="1" applyFill="1" applyBorder="1" applyAlignment="1" applyProtection="1">
      <alignment horizontal="center" vertical="center" wrapText="1"/>
      <protection hidden="1"/>
    </xf>
    <xf numFmtId="4" fontId="7" fillId="46" borderId="76" xfId="0" applyNumberFormat="1" applyFont="1" applyFill="1" applyBorder="1" applyAlignment="1" applyProtection="1">
      <alignment horizontal="center" vertical="center" wrapText="1"/>
      <protection hidden="1"/>
    </xf>
    <xf numFmtId="4" fontId="7" fillId="46" borderId="27" xfId="0" applyNumberFormat="1" applyFont="1" applyFill="1" applyBorder="1" applyAlignment="1" applyProtection="1">
      <alignment horizontal="center" vertical="center" wrapText="1"/>
      <protection hidden="1"/>
    </xf>
    <xf numFmtId="0" fontId="22" fillId="46" borderId="0" xfId="0" applyFont="1" applyFill="1" applyAlignment="1" applyProtection="1">
      <alignment horizontal="center" vertical="center" wrapText="1"/>
      <protection hidden="1"/>
    </xf>
    <xf numFmtId="0" fontId="4" fillId="0" borderId="2" xfId="0" applyFont="1" applyFill="1" applyBorder="1" applyAlignment="1" applyProtection="1">
      <alignment horizontal="center" vertical="center"/>
      <protection hidden="1"/>
    </xf>
    <xf numFmtId="0" fontId="5" fillId="0" borderId="2" xfId="0" applyFont="1" applyFill="1" applyBorder="1" applyAlignment="1" applyProtection="1">
      <alignment horizontal="center" vertical="center" wrapText="1"/>
      <protection hidden="1"/>
    </xf>
    <xf numFmtId="0" fontId="5" fillId="43" borderId="39" xfId="0" applyFont="1" applyFill="1" applyBorder="1" applyAlignment="1" applyProtection="1">
      <alignment horizontal="center" vertical="center"/>
      <protection hidden="1"/>
    </xf>
    <xf numFmtId="0" fontId="5" fillId="43" borderId="40" xfId="0" applyFont="1" applyFill="1" applyBorder="1" applyAlignment="1" applyProtection="1">
      <alignment horizontal="center" vertical="center"/>
      <protection hidden="1"/>
    </xf>
    <xf numFmtId="0" fontId="5" fillId="43" borderId="65" xfId="0" applyFont="1" applyFill="1" applyBorder="1" applyAlignment="1" applyProtection="1">
      <alignment horizontal="center" vertical="center"/>
      <protection hidden="1"/>
    </xf>
    <xf numFmtId="0" fontId="5" fillId="44" borderId="39" xfId="0" applyFont="1" applyFill="1" applyBorder="1" applyAlignment="1" applyProtection="1">
      <alignment horizontal="center" vertical="center"/>
      <protection hidden="1"/>
    </xf>
    <xf numFmtId="0" fontId="5" fillId="44" borderId="40" xfId="0" applyFont="1" applyFill="1" applyBorder="1" applyAlignment="1" applyProtection="1">
      <alignment horizontal="center" vertical="center"/>
      <protection hidden="1"/>
    </xf>
    <xf numFmtId="0" fontId="5" fillId="44" borderId="65" xfId="0" applyFont="1" applyFill="1" applyBorder="1" applyAlignment="1" applyProtection="1">
      <alignment horizontal="center" vertical="center"/>
      <protection hidden="1"/>
    </xf>
    <xf numFmtId="0" fontId="5" fillId="45" borderId="39" xfId="0" applyFont="1" applyFill="1" applyBorder="1" applyAlignment="1" applyProtection="1">
      <alignment horizontal="center" vertical="center" wrapText="1"/>
      <protection hidden="1"/>
    </xf>
    <xf numFmtId="0" fontId="5" fillId="45" borderId="40" xfId="0" applyFont="1" applyFill="1" applyBorder="1" applyAlignment="1" applyProtection="1">
      <alignment horizontal="center" vertical="center" wrapText="1"/>
      <protection hidden="1"/>
    </xf>
    <xf numFmtId="0" fontId="5" fillId="45" borderId="65" xfId="0" applyFont="1" applyFill="1" applyBorder="1" applyAlignment="1" applyProtection="1">
      <alignment horizontal="center" vertical="center" wrapText="1"/>
      <protection hidden="1"/>
    </xf>
    <xf numFmtId="0" fontId="2" fillId="46" borderId="50" xfId="0" applyFont="1" applyFill="1" applyBorder="1" applyAlignment="1" applyProtection="1">
      <alignment horizontal="right" vertical="center" wrapText="1"/>
      <protection hidden="1"/>
    </xf>
    <xf numFmtId="0" fontId="2" fillId="0" borderId="92" xfId="0" applyFont="1" applyFill="1" applyBorder="1" applyAlignment="1" applyProtection="1">
      <alignment horizontal="right" vertical="center" wrapText="1"/>
      <protection hidden="1"/>
    </xf>
    <xf numFmtId="0" fontId="2" fillId="0" borderId="50" xfId="0" applyFont="1" applyFill="1" applyBorder="1" applyAlignment="1" applyProtection="1">
      <alignment horizontal="right" vertical="center" wrapText="1"/>
      <protection hidden="1"/>
    </xf>
    <xf numFmtId="0" fontId="5" fillId="46" borderId="50" xfId="0" applyFont="1" applyFill="1" applyBorder="1" applyAlignment="1" applyProtection="1">
      <alignment horizontal="right" vertical="center" wrapText="1"/>
      <protection hidden="1"/>
    </xf>
    <xf numFmtId="0" fontId="5" fillId="46" borderId="34" xfId="0" applyFont="1" applyFill="1" applyBorder="1" applyAlignment="1" applyProtection="1">
      <alignment horizontal="right" vertical="center" wrapText="1"/>
      <protection hidden="1"/>
    </xf>
    <xf numFmtId="0" fontId="5" fillId="0" borderId="50" xfId="0" applyFont="1" applyFill="1" applyBorder="1" applyAlignment="1" applyProtection="1">
      <alignment horizontal="right" vertical="center" wrapText="1"/>
      <protection hidden="1"/>
    </xf>
    <xf numFmtId="0" fontId="5" fillId="0" borderId="34" xfId="0" applyFont="1" applyFill="1" applyBorder="1" applyAlignment="1" applyProtection="1">
      <alignment horizontal="right" vertical="center" wrapText="1"/>
      <protection hidden="1"/>
    </xf>
    <xf numFmtId="0" fontId="5" fillId="0" borderId="53" xfId="0" applyFont="1" applyFill="1" applyBorder="1" applyAlignment="1" applyProtection="1">
      <alignment horizontal="right" vertical="center" wrapText="1"/>
      <protection hidden="1"/>
    </xf>
    <xf numFmtId="0" fontId="5" fillId="0" borderId="83" xfId="0" applyFont="1" applyFill="1" applyBorder="1" applyAlignment="1" applyProtection="1">
      <alignment horizontal="right" vertical="center" wrapText="1"/>
      <protection hidden="1"/>
    </xf>
    <xf numFmtId="1" fontId="3" fillId="0" borderId="0" xfId="12" applyNumberFormat="1" applyFont="1" applyAlignment="1" applyProtection="1">
      <alignment horizontal="center" vertical="center" wrapText="1"/>
      <protection hidden="1"/>
    </xf>
    <xf numFmtId="1" fontId="5" fillId="0" borderId="0" xfId="12" applyNumberFormat="1" applyFont="1" applyAlignment="1" applyProtection="1">
      <alignment horizontal="center" vertical="center" wrapText="1"/>
      <protection hidden="1"/>
    </xf>
    <xf numFmtId="0" fontId="5" fillId="0" borderId="0" xfId="12" applyFont="1" applyAlignment="1" applyProtection="1">
      <alignment horizontal="center" vertical="center"/>
      <protection hidden="1"/>
    </xf>
    <xf numFmtId="0" fontId="13" fillId="46" borderId="111" xfId="12" applyFont="1" applyFill="1" applyBorder="1" applyAlignment="1">
      <alignment horizontal="center" vertical="center" wrapText="1"/>
    </xf>
    <xf numFmtId="0" fontId="13" fillId="46" borderId="47" xfId="12" applyFont="1" applyFill="1" applyBorder="1" applyAlignment="1">
      <alignment horizontal="center" vertical="center" wrapText="1"/>
    </xf>
    <xf numFmtId="0" fontId="13" fillId="46" borderId="84" xfId="12" applyFont="1" applyFill="1" applyBorder="1" applyAlignment="1">
      <alignment horizontal="center" vertical="center" wrapText="1"/>
    </xf>
    <xf numFmtId="0" fontId="5" fillId="0" borderId="50" xfId="12" applyFont="1" applyBorder="1" applyAlignment="1">
      <alignment horizontal="center" vertical="center"/>
    </xf>
    <xf numFmtId="0" fontId="5" fillId="2" borderId="53" xfId="12" applyFont="1" applyFill="1" applyBorder="1" applyAlignment="1">
      <alignment horizontal="center" vertical="center"/>
    </xf>
    <xf numFmtId="0" fontId="5" fillId="2" borderId="85" xfId="12" applyFont="1" applyFill="1" applyBorder="1" applyAlignment="1">
      <alignment horizontal="center" vertical="center"/>
    </xf>
    <xf numFmtId="0" fontId="5" fillId="0" borderId="53" xfId="12" applyFont="1" applyBorder="1" applyAlignment="1">
      <alignment horizontal="center" vertical="center"/>
    </xf>
    <xf numFmtId="0" fontId="13" fillId="55" borderId="43" xfId="12" applyFont="1" applyFill="1" applyBorder="1" applyAlignment="1">
      <alignment horizontal="center" vertical="center" wrapText="1"/>
    </xf>
    <xf numFmtId="0" fontId="13" fillId="55" borderId="36" xfId="12" applyFont="1" applyFill="1" applyBorder="1" applyAlignment="1">
      <alignment horizontal="center" vertical="center" wrapText="1"/>
    </xf>
    <xf numFmtId="0" fontId="13" fillId="55" borderId="37" xfId="12" applyFont="1" applyFill="1" applyBorder="1" applyAlignment="1">
      <alignment horizontal="center" vertical="center" wrapText="1"/>
    </xf>
    <xf numFmtId="0" fontId="13" fillId="55" borderId="118" xfId="12" applyFont="1" applyFill="1" applyBorder="1" applyAlignment="1">
      <alignment horizontal="center" vertical="center" wrapText="1"/>
    </xf>
    <xf numFmtId="222" fontId="74" fillId="63" borderId="37" xfId="12" applyNumberFormat="1" applyFont="1" applyFill="1" applyBorder="1" applyAlignment="1">
      <alignment horizontal="center" vertical="center"/>
    </xf>
    <xf numFmtId="222" fontId="74" fillId="63" borderId="118" xfId="12" applyNumberFormat="1" applyFont="1" applyFill="1" applyBorder="1" applyAlignment="1">
      <alignment horizontal="center" vertical="center"/>
    </xf>
    <xf numFmtId="222" fontId="74" fillId="63" borderId="120" xfId="12" applyNumberFormat="1" applyFont="1" applyFill="1" applyBorder="1" applyAlignment="1">
      <alignment horizontal="center" vertical="center"/>
    </xf>
    <xf numFmtId="222" fontId="74" fillId="63" borderId="121" xfId="12" applyNumberFormat="1" applyFont="1" applyFill="1" applyBorder="1" applyAlignment="1">
      <alignment horizontal="center" vertical="center"/>
    </xf>
    <xf numFmtId="4" fontId="5" fillId="2" borderId="77" xfId="12" applyNumberFormat="1" applyFont="1" applyFill="1" applyBorder="1" applyAlignment="1">
      <alignment horizontal="right" vertical="center" wrapText="1"/>
    </xf>
    <xf numFmtId="4" fontId="5" fillId="2" borderId="56" xfId="12" applyNumberFormat="1" applyFont="1" applyFill="1" applyBorder="1" applyAlignment="1">
      <alignment horizontal="right" vertical="center" wrapText="1"/>
    </xf>
    <xf numFmtId="0" fontId="5" fillId="2" borderId="49" xfId="12" applyFont="1" applyFill="1" applyBorder="1" applyAlignment="1">
      <alignment horizontal="right" vertical="center"/>
    </xf>
    <xf numFmtId="0" fontId="5" fillId="2" borderId="50" xfId="12" applyFont="1" applyFill="1" applyBorder="1" applyAlignment="1">
      <alignment horizontal="right" vertical="center"/>
    </xf>
    <xf numFmtId="0" fontId="5" fillId="2" borderId="34" xfId="12" applyFont="1" applyFill="1" applyBorder="1" applyAlignment="1">
      <alignment horizontal="right" vertical="center"/>
    </xf>
    <xf numFmtId="4" fontId="5" fillId="2" borderId="78" xfId="12" applyNumberFormat="1" applyFont="1" applyFill="1" applyBorder="1" applyAlignment="1">
      <alignment horizontal="right" vertical="center" wrapText="1"/>
    </xf>
    <xf numFmtId="4" fontId="5" fillId="2" borderId="12" xfId="12" applyNumberFormat="1" applyFont="1" applyFill="1" applyBorder="1" applyAlignment="1">
      <alignment horizontal="right" vertical="center" wrapText="1"/>
    </xf>
    <xf numFmtId="0" fontId="13" fillId="46" borderId="81" xfId="12" applyFont="1" applyFill="1" applyBorder="1" applyAlignment="1">
      <alignment horizontal="center" vertical="center" wrapText="1"/>
    </xf>
    <xf numFmtId="0" fontId="13" fillId="46" borderId="82" xfId="12" applyFont="1" applyFill="1" applyBorder="1" applyAlignment="1">
      <alignment horizontal="center" vertical="center" wrapText="1"/>
    </xf>
    <xf numFmtId="0" fontId="13" fillId="46" borderId="48" xfId="12" applyFont="1" applyFill="1" applyBorder="1" applyAlignment="1">
      <alignment horizontal="center" vertical="center" wrapText="1"/>
    </xf>
    <xf numFmtId="0" fontId="5" fillId="46" borderId="77" xfId="12" applyFont="1" applyFill="1" applyBorder="1" applyAlignment="1">
      <alignment horizontal="center" vertical="center" wrapText="1"/>
    </xf>
    <xf numFmtId="0" fontId="5" fillId="46" borderId="56" xfId="12" applyFont="1" applyFill="1" applyBorder="1" applyAlignment="1">
      <alignment horizontal="center" vertical="center" wrapText="1"/>
    </xf>
    <xf numFmtId="0" fontId="13" fillId="46" borderId="58" xfId="12" applyFont="1" applyFill="1" applyBorder="1" applyAlignment="1">
      <alignment horizontal="center" vertical="center" wrapText="1"/>
    </xf>
    <xf numFmtId="0" fontId="13" fillId="46" borderId="59" xfId="12" applyFont="1" applyFill="1" applyBorder="1" applyAlignment="1">
      <alignment horizontal="center" vertical="center" wrapText="1"/>
    </xf>
    <xf numFmtId="0" fontId="13" fillId="46" borderId="60" xfId="12" applyFont="1" applyFill="1" applyBorder="1" applyAlignment="1">
      <alignment horizontal="center" vertical="center" wrapText="1"/>
    </xf>
    <xf numFmtId="0" fontId="5" fillId="2" borderId="52" xfId="12" applyFont="1" applyFill="1" applyBorder="1" applyAlignment="1">
      <alignment horizontal="right" vertical="center"/>
    </xf>
    <xf numFmtId="0" fontId="5" fillId="2" borderId="53" xfId="12" applyFont="1" applyFill="1" applyBorder="1" applyAlignment="1">
      <alignment horizontal="right" vertical="center"/>
    </xf>
    <xf numFmtId="0" fontId="5" fillId="2" borderId="83" xfId="12" applyFont="1" applyFill="1" applyBorder="1" applyAlignment="1">
      <alignment horizontal="right" vertical="center"/>
    </xf>
    <xf numFmtId="0" fontId="13" fillId="46" borderId="39" xfId="12" applyFont="1" applyFill="1" applyBorder="1" applyAlignment="1">
      <alignment horizontal="center" vertical="center" wrapText="1"/>
    </xf>
    <xf numFmtId="0" fontId="13" fillId="46" borderId="40" xfId="12" applyFont="1" applyFill="1" applyBorder="1" applyAlignment="1">
      <alignment horizontal="center" vertical="center" wrapText="1"/>
    </xf>
    <xf numFmtId="0" fontId="13" fillId="46" borderId="49" xfId="12" applyFont="1" applyFill="1" applyBorder="1" applyAlignment="1">
      <alignment horizontal="left" vertical="center" wrapText="1"/>
    </xf>
    <xf numFmtId="0" fontId="13" fillId="46" borderId="50" xfId="12" applyFont="1" applyFill="1" applyBorder="1" applyAlignment="1">
      <alignment horizontal="left" vertical="center" wrapText="1"/>
    </xf>
    <xf numFmtId="0" fontId="13" fillId="46" borderId="61" xfId="12" applyFont="1" applyFill="1" applyBorder="1" applyAlignment="1">
      <alignment horizontal="left" vertical="center" wrapText="1"/>
    </xf>
    <xf numFmtId="0" fontId="11" fillId="2" borderId="62" xfId="12" applyFont="1" applyFill="1" applyBorder="1" applyAlignment="1">
      <alignment horizontal="center" vertical="center" wrapText="1"/>
    </xf>
    <xf numFmtId="0" fontId="11" fillId="2" borderId="80" xfId="12" applyFont="1" applyFill="1" applyBorder="1" applyAlignment="1">
      <alignment horizontal="center" vertical="center" wrapText="1"/>
    </xf>
    <xf numFmtId="0" fontId="13" fillId="46" borderId="46" xfId="12" applyFont="1" applyFill="1" applyBorder="1" applyAlignment="1">
      <alignment horizontal="left" vertical="center" wrapText="1"/>
    </xf>
    <xf numFmtId="0" fontId="13" fillId="46" borderId="47" xfId="12" applyFont="1" applyFill="1" applyBorder="1" applyAlignment="1">
      <alignment horizontal="left" vertical="center" wrapText="1"/>
    </xf>
    <xf numFmtId="0" fontId="13" fillId="46" borderId="84" xfId="12" applyFont="1" applyFill="1" applyBorder="1" applyAlignment="1">
      <alignment horizontal="left" vertical="center" wrapText="1"/>
    </xf>
    <xf numFmtId="182" fontId="13" fillId="46" borderId="40" xfId="7" applyNumberFormat="1" applyFont="1" applyFill="1" applyBorder="1" applyAlignment="1">
      <alignment horizontal="center" vertical="center" wrapText="1"/>
    </xf>
    <xf numFmtId="0" fontId="11" fillId="2" borderId="29" xfId="12" applyFont="1" applyFill="1" applyBorder="1" applyAlignment="1">
      <alignment horizontal="center" vertical="center" wrapText="1"/>
    </xf>
    <xf numFmtId="0" fontId="11" fillId="2" borderId="79" xfId="12" applyFont="1" applyFill="1" applyBorder="1" applyAlignment="1">
      <alignment horizontal="center" vertical="center" wrapText="1"/>
    </xf>
    <xf numFmtId="0" fontId="13" fillId="46" borderId="77" xfId="12" applyFont="1" applyFill="1" applyBorder="1" applyAlignment="1">
      <alignment horizontal="center" vertical="center" wrapText="1"/>
    </xf>
    <xf numFmtId="0" fontId="13" fillId="46" borderId="78" xfId="12" applyFont="1" applyFill="1" applyBorder="1" applyAlignment="1">
      <alignment horizontal="center" vertical="center" wrapText="1"/>
    </xf>
    <xf numFmtId="0" fontId="13" fillId="46" borderId="56" xfId="12" applyFont="1" applyFill="1" applyBorder="1" applyAlignment="1">
      <alignment horizontal="center" vertical="center" wrapText="1"/>
    </xf>
    <xf numFmtId="0" fontId="13" fillId="46" borderId="12" xfId="12" applyFont="1" applyFill="1" applyBorder="1" applyAlignment="1">
      <alignment horizontal="center" vertical="center" wrapText="1"/>
    </xf>
    <xf numFmtId="0" fontId="13" fillId="46" borderId="56" xfId="12" applyFont="1" applyFill="1" applyBorder="1" applyAlignment="1">
      <alignment horizontal="center" vertical="center"/>
    </xf>
    <xf numFmtId="0" fontId="13" fillId="46" borderId="12" xfId="12" applyFont="1" applyFill="1" applyBorder="1" applyAlignment="1">
      <alignment horizontal="center" vertical="center"/>
    </xf>
    <xf numFmtId="0" fontId="5" fillId="0" borderId="0" xfId="12" applyFont="1" applyBorder="1" applyAlignment="1">
      <alignment horizontal="center" vertical="center" wrapText="1"/>
    </xf>
    <xf numFmtId="0" fontId="5" fillId="54" borderId="0" xfId="0" applyFont="1" applyFill="1" applyBorder="1" applyAlignment="1">
      <alignment horizontal="center" vertical="center"/>
    </xf>
  </cellXfs>
  <cellStyles count="228">
    <cellStyle name="2-decimales" xfId="27" xr:uid="{00000000-0005-0000-0000-000006000000}"/>
    <cellStyle name="20% - Accent1" xfId="21" xr:uid="{00000000-0005-0000-0000-000000000000}"/>
    <cellStyle name="20% - Accent2" xfId="22" xr:uid="{00000000-0005-0000-0000-000001000000}"/>
    <cellStyle name="20% - Accent3" xfId="23" xr:uid="{00000000-0005-0000-0000-000002000000}"/>
    <cellStyle name="20% - Accent4" xfId="24" xr:uid="{00000000-0005-0000-0000-000003000000}"/>
    <cellStyle name="20% - Accent5" xfId="25" xr:uid="{00000000-0005-0000-0000-000004000000}"/>
    <cellStyle name="20% - Accent6" xfId="26" xr:uid="{00000000-0005-0000-0000-000005000000}"/>
    <cellStyle name="40% - Accent1" xfId="28" xr:uid="{00000000-0005-0000-0000-000007000000}"/>
    <cellStyle name="40% - Accent2" xfId="29" xr:uid="{00000000-0005-0000-0000-000008000000}"/>
    <cellStyle name="40% - Accent3" xfId="30" xr:uid="{00000000-0005-0000-0000-000009000000}"/>
    <cellStyle name="40% - Accent4" xfId="31" xr:uid="{00000000-0005-0000-0000-00000A000000}"/>
    <cellStyle name="40% - Accent5" xfId="32" xr:uid="{00000000-0005-0000-0000-00000B000000}"/>
    <cellStyle name="40% - Accent6" xfId="33" xr:uid="{00000000-0005-0000-0000-00000C000000}"/>
    <cellStyle name="60% - Accent1" xfId="34" xr:uid="{00000000-0005-0000-0000-00000D000000}"/>
    <cellStyle name="60% - Accent2" xfId="35" xr:uid="{00000000-0005-0000-0000-00000E000000}"/>
    <cellStyle name="60% - Accent3" xfId="36" xr:uid="{00000000-0005-0000-0000-00000F000000}"/>
    <cellStyle name="60% - Accent4" xfId="37" xr:uid="{00000000-0005-0000-0000-000010000000}"/>
    <cellStyle name="60% - Accent5" xfId="38" xr:uid="{00000000-0005-0000-0000-000011000000}"/>
    <cellStyle name="60% - Accent6" xfId="39" xr:uid="{00000000-0005-0000-0000-000012000000}"/>
    <cellStyle name="Accent1" xfId="40" xr:uid="{00000000-0005-0000-0000-000013000000}"/>
    <cellStyle name="Accent2" xfId="41" xr:uid="{00000000-0005-0000-0000-000014000000}"/>
    <cellStyle name="Accent3" xfId="42" xr:uid="{00000000-0005-0000-0000-000015000000}"/>
    <cellStyle name="Accent4" xfId="43" xr:uid="{00000000-0005-0000-0000-000016000000}"/>
    <cellStyle name="Accent5" xfId="44" xr:uid="{00000000-0005-0000-0000-000017000000}"/>
    <cellStyle name="Accent6" xfId="45" xr:uid="{00000000-0005-0000-0000-000018000000}"/>
    <cellStyle name="Bad" xfId="46" xr:uid="{00000000-0005-0000-0000-000019000000}"/>
    <cellStyle name="Calculation" xfId="47" xr:uid="{00000000-0005-0000-0000-00001A000000}"/>
    <cellStyle name="Check Cell" xfId="48" xr:uid="{00000000-0005-0000-0000-00001B000000}"/>
    <cellStyle name="CIENTOS" xfId="49" xr:uid="{00000000-0005-0000-0000-00001C000000}"/>
    <cellStyle name="CIENTOS 2D" xfId="50" xr:uid="{00000000-0005-0000-0000-00001D000000}"/>
    <cellStyle name="CIENTOS 3D" xfId="51" xr:uid="{00000000-0005-0000-0000-00001E000000}"/>
    <cellStyle name="CIENTOS 4D" xfId="52" xr:uid="{00000000-0005-0000-0000-00001F000000}"/>
    <cellStyle name="CIENTOS_ANALISIS UNITARIO CONCRETO DE 3000 PSI Y VARIOS (ACERO GRADO 60)" xfId="53" xr:uid="{00000000-0005-0000-0000-000020000000}"/>
    <cellStyle name="Comma" xfId="3" xr:uid="{00000000-0005-0000-0000-000021000000}"/>
    <cellStyle name="Comma0" xfId="54" xr:uid="{00000000-0005-0000-0000-000022000000}"/>
    <cellStyle name="Comma0 - Modelo5" xfId="55" xr:uid="{00000000-0005-0000-0000-000023000000}"/>
    <cellStyle name="Comma1 - Modelo1" xfId="56" xr:uid="{00000000-0005-0000-0000-000024000000}"/>
    <cellStyle name="Curren - Modelo2" xfId="57" xr:uid="{00000000-0005-0000-0000-000025000000}"/>
    <cellStyle name="Currency" xfId="7" xr:uid="{00000000-0005-0000-0000-000026000000}"/>
    <cellStyle name="Currency0" xfId="58" xr:uid="{00000000-0005-0000-0000-000027000000}"/>
    <cellStyle name="Date" xfId="59" xr:uid="{00000000-0005-0000-0000-000028000000}"/>
    <cellStyle name="Énfasis 1" xfId="60" xr:uid="{00000000-0005-0000-0000-000029000000}"/>
    <cellStyle name="Énfasis 2" xfId="61" xr:uid="{00000000-0005-0000-0000-00002A000000}"/>
    <cellStyle name="Énfasis 3" xfId="62" xr:uid="{00000000-0005-0000-0000-00002B000000}"/>
    <cellStyle name="Énfasis1 - 20%" xfId="63" xr:uid="{00000000-0005-0000-0000-00002C000000}"/>
    <cellStyle name="Énfasis1 - 40%" xfId="64" xr:uid="{00000000-0005-0000-0000-00002D000000}"/>
    <cellStyle name="Énfasis1 - 60%" xfId="65" xr:uid="{00000000-0005-0000-0000-00002E000000}"/>
    <cellStyle name="Énfasis2 - 20%" xfId="66" xr:uid="{00000000-0005-0000-0000-00002F000000}"/>
    <cellStyle name="Énfasis2 - 40%" xfId="67" xr:uid="{00000000-0005-0000-0000-000030000000}"/>
    <cellStyle name="Énfasis2 - 60%" xfId="68" xr:uid="{00000000-0005-0000-0000-000031000000}"/>
    <cellStyle name="Énfasis3 - 20%" xfId="69" xr:uid="{00000000-0005-0000-0000-000032000000}"/>
    <cellStyle name="Énfasis3 - 40%" xfId="70" xr:uid="{00000000-0005-0000-0000-000033000000}"/>
    <cellStyle name="Énfasis3 - 60%" xfId="71" xr:uid="{00000000-0005-0000-0000-000034000000}"/>
    <cellStyle name="Énfasis4 - 20%" xfId="72" xr:uid="{00000000-0005-0000-0000-000035000000}"/>
    <cellStyle name="Énfasis4 - 40%" xfId="73" xr:uid="{00000000-0005-0000-0000-000036000000}"/>
    <cellStyle name="Énfasis4 - 60%" xfId="74" xr:uid="{00000000-0005-0000-0000-000037000000}"/>
    <cellStyle name="Énfasis5 - 20%" xfId="75" xr:uid="{00000000-0005-0000-0000-000038000000}"/>
    <cellStyle name="Énfasis5 - 40%" xfId="76" xr:uid="{00000000-0005-0000-0000-000039000000}"/>
    <cellStyle name="Énfasis5 - 60%" xfId="77" xr:uid="{00000000-0005-0000-0000-00003A000000}"/>
    <cellStyle name="Énfasis6 - 20%" xfId="78" xr:uid="{00000000-0005-0000-0000-00003B000000}"/>
    <cellStyle name="Énfasis6 - 40%" xfId="79" xr:uid="{00000000-0005-0000-0000-00003C000000}"/>
    <cellStyle name="Énfasis6 - 60%" xfId="80" xr:uid="{00000000-0005-0000-0000-00003D000000}"/>
    <cellStyle name="ENTERO" xfId="81" xr:uid="{00000000-0005-0000-0000-00003E000000}"/>
    <cellStyle name="Estilo 1" xfId="1" xr:uid="{00000000-0005-0000-0000-00003F000000}"/>
    <cellStyle name="Euro" xfId="2" xr:uid="{00000000-0005-0000-0000-000040000000}"/>
    <cellStyle name="Euro 2" xfId="82" xr:uid="{00000000-0005-0000-0000-000041000000}"/>
    <cellStyle name="Euro 3" xfId="209" xr:uid="{00000000-0005-0000-0000-000042000000}"/>
    <cellStyle name="Explanatory Text" xfId="83" xr:uid="{00000000-0005-0000-0000-000043000000}"/>
    <cellStyle name="F2" xfId="84" xr:uid="{00000000-0005-0000-0000-000044000000}"/>
    <cellStyle name="F3" xfId="85" xr:uid="{00000000-0005-0000-0000-000045000000}"/>
    <cellStyle name="F4" xfId="86" xr:uid="{00000000-0005-0000-0000-000046000000}"/>
    <cellStyle name="F5" xfId="87" xr:uid="{00000000-0005-0000-0000-000047000000}"/>
    <cellStyle name="F6" xfId="88" xr:uid="{00000000-0005-0000-0000-000048000000}"/>
    <cellStyle name="F7" xfId="89" xr:uid="{00000000-0005-0000-0000-000049000000}"/>
    <cellStyle name="F8" xfId="90" xr:uid="{00000000-0005-0000-0000-00004A000000}"/>
    <cellStyle name="Fixed" xfId="91" xr:uid="{00000000-0005-0000-0000-00004B000000}"/>
    <cellStyle name="Good" xfId="92" xr:uid="{00000000-0005-0000-0000-00004C000000}"/>
    <cellStyle name="GRADOSMINSEG" xfId="93" xr:uid="{00000000-0005-0000-0000-00004D000000}"/>
    <cellStyle name="Heading 1" xfId="94" xr:uid="{00000000-0005-0000-0000-00004E000000}"/>
    <cellStyle name="Heading 2" xfId="95" xr:uid="{00000000-0005-0000-0000-00004F000000}"/>
    <cellStyle name="Heading 3" xfId="96" xr:uid="{00000000-0005-0000-0000-000050000000}"/>
    <cellStyle name="Heading 4" xfId="97" xr:uid="{00000000-0005-0000-0000-000051000000}"/>
    <cellStyle name="Heading1" xfId="98" xr:uid="{00000000-0005-0000-0000-000052000000}"/>
    <cellStyle name="Heading2" xfId="99" xr:uid="{00000000-0005-0000-0000-000053000000}"/>
    <cellStyle name="Hipervínculo 2" xfId="100" xr:uid="{00000000-0005-0000-0000-000054000000}"/>
    <cellStyle name="Input" xfId="101" xr:uid="{00000000-0005-0000-0000-000055000000}"/>
    <cellStyle name="Linked Cell" xfId="102" xr:uid="{00000000-0005-0000-0000-000056000000}"/>
    <cellStyle name="MILE DE MILLONES" xfId="103" xr:uid="{00000000-0005-0000-0000-000057000000}"/>
    <cellStyle name="MILES" xfId="104" xr:uid="{00000000-0005-0000-0000-000058000000}"/>
    <cellStyle name="Millares [0]" xfId="226" builtinId="6"/>
    <cellStyle name="Millares [0] 2" xfId="105" xr:uid="{00000000-0005-0000-0000-00005A000000}"/>
    <cellStyle name="Millares [0] 2 2" xfId="211" xr:uid="{00000000-0005-0000-0000-00005B000000}"/>
    <cellStyle name="Millares [0] 3" xfId="106" xr:uid="{00000000-0005-0000-0000-00005C000000}"/>
    <cellStyle name="Millares [0] 3 2" xfId="107" xr:uid="{00000000-0005-0000-0000-00005D000000}"/>
    <cellStyle name="Millares [0] 4" xfId="108" xr:uid="{00000000-0005-0000-0000-00005E000000}"/>
    <cellStyle name="Millares [0] 4 2" xfId="109" xr:uid="{00000000-0005-0000-0000-00005F000000}"/>
    <cellStyle name="Millares [0] 5" xfId="110" xr:uid="{00000000-0005-0000-0000-000060000000}"/>
    <cellStyle name="Millares [0] 5 2" xfId="111" xr:uid="{00000000-0005-0000-0000-000061000000}"/>
    <cellStyle name="Millares 10" xfId="112" xr:uid="{00000000-0005-0000-0000-000062000000}"/>
    <cellStyle name="Millares 10 2" xfId="113" xr:uid="{00000000-0005-0000-0000-000063000000}"/>
    <cellStyle name="Millares 10 3" xfId="114" xr:uid="{00000000-0005-0000-0000-000064000000}"/>
    <cellStyle name="Millares 10 4" xfId="115" xr:uid="{00000000-0005-0000-0000-000065000000}"/>
    <cellStyle name="Millares 10 5" xfId="116" xr:uid="{00000000-0005-0000-0000-000066000000}"/>
    <cellStyle name="Millares 10 6" xfId="117" xr:uid="{00000000-0005-0000-0000-000067000000}"/>
    <cellStyle name="Millares 11" xfId="118" xr:uid="{00000000-0005-0000-0000-000068000000}"/>
    <cellStyle name="Millares 12" xfId="119" xr:uid="{00000000-0005-0000-0000-000069000000}"/>
    <cellStyle name="Millares 13" xfId="120" xr:uid="{00000000-0005-0000-0000-00006A000000}"/>
    <cellStyle name="Millares 14" xfId="121" xr:uid="{00000000-0005-0000-0000-00006B000000}"/>
    <cellStyle name="Millares 15" xfId="122" xr:uid="{00000000-0005-0000-0000-00006C000000}"/>
    <cellStyle name="Millares 16" xfId="123" xr:uid="{00000000-0005-0000-0000-00006D000000}"/>
    <cellStyle name="Millares 17" xfId="124" xr:uid="{00000000-0005-0000-0000-00006E000000}"/>
    <cellStyle name="Millares 18" xfId="125" xr:uid="{00000000-0005-0000-0000-00006F000000}"/>
    <cellStyle name="Millares 19" xfId="126" xr:uid="{00000000-0005-0000-0000-000070000000}"/>
    <cellStyle name="Millares 2" xfId="4" xr:uid="{00000000-0005-0000-0000-000071000000}"/>
    <cellStyle name="Millares 2 2" xfId="127" xr:uid="{00000000-0005-0000-0000-000072000000}"/>
    <cellStyle name="Millares 2 2 2" xfId="214" xr:uid="{00000000-0005-0000-0000-000073000000}"/>
    <cellStyle name="Millares 2 3" xfId="128" xr:uid="{00000000-0005-0000-0000-000074000000}"/>
    <cellStyle name="Millares 2 4" xfId="19" xr:uid="{00000000-0005-0000-0000-000075000000}"/>
    <cellStyle name="Millares 2 5" xfId="213" xr:uid="{00000000-0005-0000-0000-000076000000}"/>
    <cellStyle name="Millares 20" xfId="129" xr:uid="{00000000-0005-0000-0000-000077000000}"/>
    <cellStyle name="Millares 21" xfId="130" xr:uid="{00000000-0005-0000-0000-000078000000}"/>
    <cellStyle name="Millares 22" xfId="131" xr:uid="{00000000-0005-0000-0000-000079000000}"/>
    <cellStyle name="Millares 23" xfId="132" xr:uid="{00000000-0005-0000-0000-00007A000000}"/>
    <cellStyle name="Millares 24" xfId="133" xr:uid="{00000000-0005-0000-0000-00007B000000}"/>
    <cellStyle name="Millares 25" xfId="134" xr:uid="{00000000-0005-0000-0000-00007C000000}"/>
    <cellStyle name="Millares 26" xfId="135" xr:uid="{00000000-0005-0000-0000-00007D000000}"/>
    <cellStyle name="Millares 27" xfId="136" xr:uid="{00000000-0005-0000-0000-00007E000000}"/>
    <cellStyle name="Millares 28" xfId="137" xr:uid="{00000000-0005-0000-0000-00007F000000}"/>
    <cellStyle name="Millares 29" xfId="138" xr:uid="{00000000-0005-0000-0000-000080000000}"/>
    <cellStyle name="Millares 3" xfId="5" xr:uid="{00000000-0005-0000-0000-000081000000}"/>
    <cellStyle name="Millares 3 2" xfId="140" xr:uid="{00000000-0005-0000-0000-000082000000}"/>
    <cellStyle name="Millares 3 3" xfId="141" xr:uid="{00000000-0005-0000-0000-000083000000}"/>
    <cellStyle name="Millares 3 4" xfId="139" xr:uid="{00000000-0005-0000-0000-000084000000}"/>
    <cellStyle name="Millares 3_6._Presupuesto General Señalización" xfId="142" xr:uid="{00000000-0005-0000-0000-000085000000}"/>
    <cellStyle name="Millares 30" xfId="143" xr:uid="{00000000-0005-0000-0000-000086000000}"/>
    <cellStyle name="Millares 31" xfId="144" xr:uid="{00000000-0005-0000-0000-000087000000}"/>
    <cellStyle name="Millares 32" xfId="145" xr:uid="{00000000-0005-0000-0000-000088000000}"/>
    <cellStyle name="Millares 33" xfId="146" xr:uid="{00000000-0005-0000-0000-000089000000}"/>
    <cellStyle name="Millares 34" xfId="147" xr:uid="{00000000-0005-0000-0000-00008A000000}"/>
    <cellStyle name="Millares 35" xfId="148" xr:uid="{00000000-0005-0000-0000-00008B000000}"/>
    <cellStyle name="Millares 36" xfId="16" xr:uid="{00000000-0005-0000-0000-00008C000000}"/>
    <cellStyle name="Millares 37" xfId="182" xr:uid="{00000000-0005-0000-0000-00008D000000}"/>
    <cellStyle name="Millares 38" xfId="220" xr:uid="{00000000-0005-0000-0000-00008E000000}"/>
    <cellStyle name="Millares 39" xfId="210" xr:uid="{00000000-0005-0000-0000-00008F000000}"/>
    <cellStyle name="Millares 4" xfId="149" xr:uid="{00000000-0005-0000-0000-000090000000}"/>
    <cellStyle name="Millares 4 2" xfId="150" xr:uid="{00000000-0005-0000-0000-000091000000}"/>
    <cellStyle name="Millares 40" xfId="212" xr:uid="{00000000-0005-0000-0000-000092000000}"/>
    <cellStyle name="Millares 5" xfId="151" xr:uid="{00000000-0005-0000-0000-000093000000}"/>
    <cellStyle name="Millares 5 2" xfId="152" xr:uid="{00000000-0005-0000-0000-000094000000}"/>
    <cellStyle name="Millares 6" xfId="153" xr:uid="{00000000-0005-0000-0000-000095000000}"/>
    <cellStyle name="Millares 6 2" xfId="154" xr:uid="{00000000-0005-0000-0000-000096000000}"/>
    <cellStyle name="Millares 7" xfId="155" xr:uid="{00000000-0005-0000-0000-000097000000}"/>
    <cellStyle name="Millares 7 2" xfId="215" xr:uid="{00000000-0005-0000-0000-000098000000}"/>
    <cellStyle name="Millares 8" xfId="156" xr:uid="{00000000-0005-0000-0000-000099000000}"/>
    <cellStyle name="Millares 8 2" xfId="157" xr:uid="{00000000-0005-0000-0000-00009A000000}"/>
    <cellStyle name="Millares 8 3" xfId="158" xr:uid="{00000000-0005-0000-0000-00009B000000}"/>
    <cellStyle name="Millares 8 4" xfId="159" xr:uid="{00000000-0005-0000-0000-00009C000000}"/>
    <cellStyle name="Millares 8 5" xfId="160" xr:uid="{00000000-0005-0000-0000-00009D000000}"/>
    <cellStyle name="Millares 8 6" xfId="161" xr:uid="{00000000-0005-0000-0000-00009E000000}"/>
    <cellStyle name="Millares 8 7" xfId="162" xr:uid="{00000000-0005-0000-0000-00009F000000}"/>
    <cellStyle name="Millares 9" xfId="163" xr:uid="{00000000-0005-0000-0000-0000A0000000}"/>
    <cellStyle name="Millares_PtosLicitacionesSRTaño03" xfId="6" xr:uid="{00000000-0005-0000-0000-0000A1000000}"/>
    <cellStyle name="MILLONES" xfId="164" xr:uid="{00000000-0005-0000-0000-0000A2000000}"/>
    <cellStyle name="Moneda [0] 2" xfId="227" xr:uid="{00000000-0005-0000-0000-0000A3000000}"/>
    <cellStyle name="Moneda [00]" xfId="165" xr:uid="{00000000-0005-0000-0000-0000A4000000}"/>
    <cellStyle name="Moneda [2]" xfId="166" xr:uid="{00000000-0005-0000-0000-0000A5000000}"/>
    <cellStyle name="Moneda 12" xfId="167" xr:uid="{00000000-0005-0000-0000-0000A6000000}"/>
    <cellStyle name="Moneda 2" xfId="8" xr:uid="{00000000-0005-0000-0000-0000A7000000}"/>
    <cellStyle name="Moneda 2 2" xfId="168" xr:uid="{00000000-0005-0000-0000-0000A8000000}"/>
    <cellStyle name="Moneda 2 3" xfId="222" xr:uid="{00000000-0005-0000-0000-0000A9000000}"/>
    <cellStyle name="Moneda 3" xfId="169" xr:uid="{00000000-0005-0000-0000-0000AA000000}"/>
    <cellStyle name="Moneda 3 2" xfId="170" xr:uid="{00000000-0005-0000-0000-0000AB000000}"/>
    <cellStyle name="Moneda 3 3" xfId="217" xr:uid="{00000000-0005-0000-0000-0000AC000000}"/>
    <cellStyle name="Moneda 4" xfId="171" xr:uid="{00000000-0005-0000-0000-0000AD000000}"/>
    <cellStyle name="Moneda 5" xfId="17" xr:uid="{00000000-0005-0000-0000-0000AE000000}"/>
    <cellStyle name="Moneda 6" xfId="180" xr:uid="{00000000-0005-0000-0000-0000AF000000}"/>
    <cellStyle name="Moneda 7" xfId="219" xr:uid="{00000000-0005-0000-0000-0000B0000000}"/>
    <cellStyle name="Moneda 8" xfId="216" xr:uid="{00000000-0005-0000-0000-0000B1000000}"/>
    <cellStyle name="Moneda 9" xfId="208" xr:uid="{00000000-0005-0000-0000-0000B2000000}"/>
    <cellStyle name="Moneda_PtosLicitacionesSRTaño03" xfId="9" xr:uid="{00000000-0005-0000-0000-0000B3000000}"/>
    <cellStyle name="No. punto" xfId="172" xr:uid="{00000000-0005-0000-0000-0000B4000000}"/>
    <cellStyle name="Normal" xfId="0" builtinId="0"/>
    <cellStyle name="Normal 10" xfId="224" xr:uid="{00000000-0005-0000-0000-0000B6000000}"/>
    <cellStyle name="Normal 2" xfId="10" xr:uid="{00000000-0005-0000-0000-0000B7000000}"/>
    <cellStyle name="Normal 2 10" xfId="173" xr:uid="{00000000-0005-0000-0000-0000B8000000}"/>
    <cellStyle name="Normal 2 10 2" xfId="174" xr:uid="{00000000-0005-0000-0000-0000B9000000}"/>
    <cellStyle name="Normal 2 10 3" xfId="175" xr:uid="{00000000-0005-0000-0000-0000BA000000}"/>
    <cellStyle name="Normal 2 2" xfId="11" xr:uid="{00000000-0005-0000-0000-0000BB000000}"/>
    <cellStyle name="Normal 2 2 2" xfId="176" xr:uid="{00000000-0005-0000-0000-0000BC000000}"/>
    <cellStyle name="Normal 2 3" xfId="177" xr:uid="{00000000-0005-0000-0000-0000BD000000}"/>
    <cellStyle name="Normal 2 4" xfId="178" xr:uid="{00000000-0005-0000-0000-0000BE000000}"/>
    <cellStyle name="Normal 2_INFORME CTO. 52-2009 CONSORCIO H.L." xfId="179" xr:uid="{00000000-0005-0000-0000-0000BF000000}"/>
    <cellStyle name="Normal 3" xfId="12" xr:uid="{00000000-0005-0000-0000-0000C0000000}"/>
    <cellStyle name="Normal 3 2" xfId="181" xr:uid="{00000000-0005-0000-0000-0000C1000000}"/>
    <cellStyle name="Normal 4" xfId="13" xr:uid="{00000000-0005-0000-0000-0000C2000000}"/>
    <cellStyle name="Normal 4 2" xfId="218" xr:uid="{00000000-0005-0000-0000-0000C3000000}"/>
    <cellStyle name="Normal 5" xfId="183" xr:uid="{00000000-0005-0000-0000-0000C4000000}"/>
    <cellStyle name="Normal 5 2" xfId="184" xr:uid="{00000000-0005-0000-0000-0000C5000000}"/>
    <cellStyle name="Normal 5 3" xfId="185" xr:uid="{00000000-0005-0000-0000-0000C6000000}"/>
    <cellStyle name="Normal 6" xfId="15" xr:uid="{00000000-0005-0000-0000-0000C7000000}"/>
    <cellStyle name="Normal 7" xfId="20" xr:uid="{00000000-0005-0000-0000-0000C8000000}"/>
    <cellStyle name="Normal 8" xfId="221" xr:uid="{00000000-0005-0000-0000-0000C9000000}"/>
    <cellStyle name="Normal 9" xfId="223" xr:uid="{00000000-0005-0000-0000-0000CA000000}"/>
    <cellStyle name="Note" xfId="186" xr:uid="{00000000-0005-0000-0000-0000CB000000}"/>
    <cellStyle name="Output" xfId="187" xr:uid="{00000000-0005-0000-0000-0000CC000000}"/>
    <cellStyle name="Percen - Modelo3" xfId="188" xr:uid="{00000000-0005-0000-0000-0000CD000000}"/>
    <cellStyle name="Percent" xfId="225" xr:uid="{00000000-0005-0000-0000-0000CE000000}"/>
    <cellStyle name="Porcentaje 2" xfId="189" xr:uid="{00000000-0005-0000-0000-0000CF000000}"/>
    <cellStyle name="Porcentaje 3" xfId="18" xr:uid="{00000000-0005-0000-0000-0000D0000000}"/>
    <cellStyle name="Porcentual 2" xfId="14" xr:uid="{00000000-0005-0000-0000-0000D1000000}"/>
    <cellStyle name="Porcentual 2 2" xfId="190" xr:uid="{00000000-0005-0000-0000-0000D2000000}"/>
    <cellStyle name="Porcentual 2 2 2" xfId="191" xr:uid="{00000000-0005-0000-0000-0000D3000000}"/>
    <cellStyle name="Porcentual 2 3" xfId="192" xr:uid="{00000000-0005-0000-0000-0000D4000000}"/>
    <cellStyle name="Porcentual 2 4" xfId="193" xr:uid="{00000000-0005-0000-0000-0000D5000000}"/>
    <cellStyle name="Porcentual 2 5" xfId="194" xr:uid="{00000000-0005-0000-0000-0000D6000000}"/>
    <cellStyle name="Porcentual 2 6" xfId="195" xr:uid="{00000000-0005-0000-0000-0000D7000000}"/>
    <cellStyle name="Porcentual 3" xfId="196" xr:uid="{00000000-0005-0000-0000-0000D8000000}"/>
    <cellStyle name="Porcentual 3 2" xfId="197" xr:uid="{00000000-0005-0000-0000-0000D9000000}"/>
    <cellStyle name="Porcentual 4" xfId="198" xr:uid="{00000000-0005-0000-0000-0000DA000000}"/>
    <cellStyle name="Porcentual 4 2" xfId="199" xr:uid="{00000000-0005-0000-0000-0000DB000000}"/>
    <cellStyle name="Porcentual 5" xfId="200" xr:uid="{00000000-0005-0000-0000-0000DC000000}"/>
    <cellStyle name="Porcentual 5 2" xfId="201" xr:uid="{00000000-0005-0000-0000-0000DD000000}"/>
    <cellStyle name="Porcentual 6" xfId="202" xr:uid="{00000000-0005-0000-0000-0000DE000000}"/>
    <cellStyle name="Porcentual 7" xfId="203" xr:uid="{00000000-0005-0000-0000-0000DF000000}"/>
    <cellStyle name="Title" xfId="204" xr:uid="{00000000-0005-0000-0000-0000E0000000}"/>
    <cellStyle name="TITULO" xfId="205" xr:uid="{00000000-0005-0000-0000-0000E1000000}"/>
    <cellStyle name="Título de hoja" xfId="206" xr:uid="{00000000-0005-0000-0000-0000E2000000}"/>
    <cellStyle name="Warning Text" xfId="207" xr:uid="{00000000-0005-0000-0000-0000E3000000}"/>
  </cellStyles>
  <dxfs count="392">
    <dxf>
      <font>
        <b/>
        <i val="0"/>
      </font>
      <fill>
        <patternFill>
          <bgColor rgb="FFFFCCCC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CCCC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C8FAF0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rgb="FFFF0000"/>
      </font>
      <fill>
        <patternFill>
          <bgColor rgb="FFFF96CC"/>
        </patternFill>
      </fill>
    </dxf>
    <dxf>
      <fill>
        <patternFill>
          <bgColor rgb="FFFFC8C8"/>
        </patternFill>
      </fill>
    </dxf>
    <dxf>
      <fill>
        <patternFill>
          <bgColor rgb="FFCCFFCC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ill>
        <patternFill>
          <bgColor theme="6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indexed="49"/>
        </patternFill>
      </fill>
    </dxf>
    <dxf>
      <font>
        <b/>
        <i val="0"/>
        <color rgb="FFFF0000"/>
      </font>
      <fill>
        <patternFill>
          <bgColor rgb="FFFF96CC"/>
        </patternFill>
      </fill>
    </dxf>
    <dxf>
      <font>
        <b/>
        <i val="0"/>
      </font>
      <fill>
        <patternFill>
          <bgColor rgb="FFCCFFCC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rgb="FFFFC8C8"/>
        </patternFill>
      </fill>
    </dxf>
    <dxf>
      <font>
        <b/>
        <i val="0"/>
        <color auto="1"/>
      </font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96CC"/>
        </patternFill>
      </fill>
    </dxf>
    <dxf>
      <font>
        <b/>
        <i val="0"/>
      </font>
      <fill>
        <patternFill>
          <bgColor rgb="FFCCFFCC"/>
        </patternFill>
      </fill>
    </dxf>
    <dxf>
      <font>
        <b/>
        <i val="0"/>
        <color rgb="FF0000FF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</font>
      <fill>
        <patternFill>
          <bgColor rgb="FFFFC8C8"/>
        </patternFill>
      </fill>
    </dxf>
    <dxf>
      <font>
        <b/>
        <i val="0"/>
        <condense val="0"/>
        <extend val="0"/>
        <color indexed="10"/>
      </font>
      <fill>
        <patternFill>
          <bgColor indexed="45"/>
        </patternFill>
      </fill>
    </dxf>
    <dxf>
      <font>
        <b/>
        <i val="0"/>
        <color auto="1"/>
      </font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color rgb="FF0000FF"/>
      </font>
      <fill>
        <patternFill>
          <bgColor rgb="FF66FFFF"/>
        </patternFill>
      </fill>
    </dxf>
    <dxf>
      <font>
        <b/>
        <i val="0"/>
        <color rgb="FFFF0000"/>
      </font>
      <fill>
        <patternFill>
          <bgColor rgb="FFFFE1FF"/>
        </patternFill>
      </fill>
    </dxf>
    <dxf>
      <font>
        <b/>
        <i val="0"/>
      </font>
      <fill>
        <patternFill>
          <bgColor rgb="FFFFCCCC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CCCC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C8FAF0"/>
        </patternFill>
      </fill>
    </dxf>
  </dxfs>
  <tableStyles count="0" defaultTableStyle="TableStyleMedium9" defaultPivotStyle="PivotStyleLight16"/>
  <colors>
    <mruColors>
      <color rgb="FFC8B4C8"/>
      <color rgb="FF0000FF"/>
      <color rgb="FFCCFFCC"/>
      <color rgb="FF4DD34D"/>
      <color rgb="FFCCFFFF"/>
      <color rgb="FF64C864"/>
      <color rgb="FF00B050"/>
      <color rgb="FFB498D0"/>
      <color rgb="FFC8FAF0"/>
      <color rgb="FF92D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superfinanciera.gov.co/publicacion/60819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259770</xdr:colOff>
      <xdr:row>12</xdr:row>
      <xdr:rowOff>95253</xdr:rowOff>
    </xdr:from>
    <xdr:to>
      <xdr:col>9</xdr:col>
      <xdr:colOff>909201</xdr:colOff>
      <xdr:row>12</xdr:row>
      <xdr:rowOff>744682</xdr:rowOff>
    </xdr:to>
    <xdr:sp macro="[0]!VERIFICAR" textlink="">
      <xdr:nvSpPr>
        <xdr:cNvPr id="17" name="Elipse 16">
          <a:extLst>
            <a:ext uri="{FF2B5EF4-FFF2-40B4-BE49-F238E27FC236}">
              <a16:creationId xmlns:a16="http://schemas.microsoft.com/office/drawing/2014/main" id="{37306A00-9B80-43FB-A073-2ACBFA1C498B}"/>
            </a:ext>
          </a:extLst>
        </xdr:cNvPr>
        <xdr:cNvSpPr/>
      </xdr:nvSpPr>
      <xdr:spPr bwMode="auto">
        <a:xfrm>
          <a:off x="10676656" y="3671458"/>
          <a:ext cx="649431" cy="649429"/>
        </a:xfrm>
        <a:prstGeom prst="ellipse">
          <a:avLst/>
        </a:prstGeom>
        <a:solidFill>
          <a:srgbClr val="9BBB59">
            <a:lumMod val="40000"/>
            <a:lumOff val="60000"/>
          </a:srgb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horz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rPr>
            <a:t>VERIFICAR NOMBRES</a:t>
          </a:r>
        </a:p>
      </xdr:txBody>
    </xdr:sp>
    <xdr:clientData/>
  </xdr:twoCellAnchor>
  <xdr:twoCellAnchor>
    <xdr:from>
      <xdr:col>10</xdr:col>
      <xdr:colOff>303061</xdr:colOff>
      <xdr:row>12</xdr:row>
      <xdr:rowOff>95249</xdr:rowOff>
    </xdr:from>
    <xdr:to>
      <xdr:col>10</xdr:col>
      <xdr:colOff>952492</xdr:colOff>
      <xdr:row>12</xdr:row>
      <xdr:rowOff>744678</xdr:rowOff>
    </xdr:to>
    <xdr:sp macro="[0]!OCULTAR" textlink="">
      <xdr:nvSpPr>
        <xdr:cNvPr id="18" name="Elipse 17">
          <a:extLst>
            <a:ext uri="{FF2B5EF4-FFF2-40B4-BE49-F238E27FC236}">
              <a16:creationId xmlns:a16="http://schemas.microsoft.com/office/drawing/2014/main" id="{F91C545E-1FFF-4A5C-AD9C-8C8F48BF8098}"/>
            </a:ext>
          </a:extLst>
        </xdr:cNvPr>
        <xdr:cNvSpPr/>
      </xdr:nvSpPr>
      <xdr:spPr bwMode="auto">
        <a:xfrm>
          <a:off x="11767697" y="3671454"/>
          <a:ext cx="649431" cy="649429"/>
        </a:xfrm>
        <a:prstGeom prst="ellipse">
          <a:avLst/>
        </a:prstGeom>
        <a:solidFill>
          <a:srgbClr val="8064A2">
            <a:lumMod val="20000"/>
            <a:lumOff val="80000"/>
          </a:srgb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horz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rPr>
            <a:t>OCULTAR VERIFICAR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8</xdr:row>
      <xdr:rowOff>164630</xdr:rowOff>
    </xdr:from>
    <xdr:to>
      <xdr:col>6</xdr:col>
      <xdr:colOff>1188000</xdr:colOff>
      <xdr:row>10</xdr:row>
      <xdr:rowOff>11297</xdr:rowOff>
    </xdr:to>
    <xdr:sp macro="[0]!MOVILIZAR" textlink="">
      <xdr:nvSpPr>
        <xdr:cNvPr id="2" name="Rectángulo 1">
          <a:extLst>
            <a:ext uri="{FF2B5EF4-FFF2-40B4-BE49-F238E27FC236}">
              <a16:creationId xmlns:a16="http://schemas.microsoft.com/office/drawing/2014/main" id="{555BEF3F-C75F-4DAE-928B-6D1C895FAB20}"/>
            </a:ext>
          </a:extLst>
        </xdr:cNvPr>
        <xdr:cNvSpPr>
          <a:spLocks noChangeArrowheads="1"/>
        </xdr:cNvSpPr>
      </xdr:nvSpPr>
      <xdr:spPr bwMode="auto">
        <a:xfrm>
          <a:off x="5785556" y="2340093"/>
          <a:ext cx="1188000" cy="270000"/>
        </a:xfrm>
        <a:prstGeom prst="rect">
          <a:avLst/>
        </a:prstGeom>
        <a:noFill/>
        <a:ln>
          <a:noFill/>
        </a:ln>
      </xdr:spPr>
    </xdr:sp>
    <xdr:clientData/>
  </xdr:twoCellAnchor>
  <xdr:twoCellAnchor>
    <xdr:from>
      <xdr:col>6</xdr:col>
      <xdr:colOff>1184240</xdr:colOff>
      <xdr:row>8</xdr:row>
      <xdr:rowOff>164631</xdr:rowOff>
    </xdr:from>
    <xdr:to>
      <xdr:col>8</xdr:col>
      <xdr:colOff>15129</xdr:colOff>
      <xdr:row>10</xdr:row>
      <xdr:rowOff>11298</xdr:rowOff>
    </xdr:to>
    <xdr:sp macro="[0]!INMOVILIZA" textlink="">
      <xdr:nvSpPr>
        <xdr:cNvPr id="3" name="Rectángulo 2">
          <a:extLst>
            <a:ext uri="{FF2B5EF4-FFF2-40B4-BE49-F238E27FC236}">
              <a16:creationId xmlns:a16="http://schemas.microsoft.com/office/drawing/2014/main" id="{3559E6D8-A5CE-4FCB-8150-E491826CE87D}"/>
            </a:ext>
          </a:extLst>
        </xdr:cNvPr>
        <xdr:cNvSpPr>
          <a:spLocks noChangeArrowheads="1"/>
        </xdr:cNvSpPr>
      </xdr:nvSpPr>
      <xdr:spPr bwMode="auto">
        <a:xfrm>
          <a:off x="6969796" y="2340094"/>
          <a:ext cx="1512000" cy="270000"/>
        </a:xfrm>
        <a:prstGeom prst="rect">
          <a:avLst/>
        </a:prstGeom>
        <a:noFill/>
        <a:ln>
          <a:noFill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227533</xdr:colOff>
      <xdr:row>12</xdr:row>
      <xdr:rowOff>12276</xdr:rowOff>
    </xdr:from>
    <xdr:to>
      <xdr:col>4</xdr:col>
      <xdr:colOff>430945</xdr:colOff>
      <xdr:row>12</xdr:row>
      <xdr:rowOff>171026</xdr:rowOff>
    </xdr:to>
    <xdr:pic>
      <xdr:nvPicPr>
        <xdr:cNvPr id="423999" name="1 Imagen" descr="Exportable a varios formatos - TRM diari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3F7806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60866" y="2626359"/>
          <a:ext cx="203412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WINDOWS10/Desktop/1-Copia%20de%20Copia%20de%20PARA%20AYUDACopia%20de%200682020-V2%20ELEGIBILIDAD%20LP-DO-SRN-027-2020%20JESUS(Recuperado%20autom&#225;ticamente)(Recuperado%20autom&#225;ticamente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B"/>
      <sheetName val="RESUMEN"/>
      <sheetName val="VR-PROP"/>
      <sheetName val="Hoja2"/>
      <sheetName val="FORMULA"/>
      <sheetName val="ELEGIBILIDAD"/>
      <sheetName val="FORMULA (2)"/>
      <sheetName val="EJERCICIO"/>
      <sheetName val="Listas"/>
      <sheetName val="Hoja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2">
          <cell r="B2" t="str">
            <v>DIRECCIÓN GENERAL</v>
          </cell>
          <cell r="C2" t="str">
            <v>ADMISIBLE</v>
          </cell>
          <cell r="D2" t="str">
            <v>MEDIANA CON VALOR ABSOLUTO</v>
          </cell>
        </row>
        <row r="3">
          <cell r="B3" t="str">
            <v>SECRETARIA GENERAL - SUBDIRECCIÓN ADMINISTRATIVA</v>
          </cell>
          <cell r="C3" t="str">
            <v>NO ADMISIBLE</v>
          </cell>
          <cell r="D3" t="str">
            <v>MEDIA GEOMÉTRICA CON PRESUPUESTO OFICIAL</v>
          </cell>
        </row>
        <row r="4">
          <cell r="B4" t="str">
            <v>SECRETARIA GENERAL - SUBDIRECCIÓN FINANCIERA</v>
          </cell>
          <cell r="C4" t="str">
            <v>RECHAZO</v>
          </cell>
          <cell r="D4" t="str">
            <v>MEDIA ARITMÉTICA ALTA</v>
          </cell>
        </row>
        <row r="5">
          <cell r="B5" t="str">
            <v>DIRECCIÓN OPERATIVA - DIRECCIONES TERRITORIALES</v>
          </cell>
          <cell r="D5" t="str">
            <v>MEDIA ARITMÉTICA BAJA</v>
          </cell>
        </row>
        <row r="6">
          <cell r="B6" t="str">
            <v>DIRECCIÓN OPERATIVA - GERENCIA DE GRANDES PROYECTOS</v>
          </cell>
          <cell r="D6" t="str">
            <v>MENOR VALOR</v>
          </cell>
        </row>
        <row r="7">
          <cell r="B7" t="str">
            <v>DIRECCIÓN OPERATIVA - GRUPO PLAN 2500</v>
          </cell>
          <cell r="D7" t="str">
            <v>NO APLICA</v>
          </cell>
        </row>
        <row r="8">
          <cell r="B8" t="str">
            <v>DIRECCIÓN TÉCNICA - SUBDIRECCIÓN DE ESTUDIOS DE INNOVACIÓN</v>
          </cell>
        </row>
        <row r="9">
          <cell r="B9" t="str">
            <v>DIRECCIÓN TÉCNICA - SUBDIRECCIÓN DE MEDIO AMBIENTE Y GESTIÓN SOCIAL</v>
          </cell>
        </row>
        <row r="10">
          <cell r="B10" t="str">
            <v>DIRECCIÓN TÉCNICA - SUBDIRECCIÓN DE PREVENCIÓN Y ATENCIÓN DE EMERGENCIAS</v>
          </cell>
        </row>
        <row r="11">
          <cell r="B11" t="str">
            <v>DIRECCIÓN OPERATIVA - SUBDIRECCIÓN MARÍTIMA Y FLUVIAL</v>
          </cell>
        </row>
        <row r="12">
          <cell r="B12" t="str">
            <v>DIRECCIÓN OPERATIVA - SUBDIRECCIÓN RED NACIONAL DE CARRETERAS</v>
          </cell>
        </row>
        <row r="13">
          <cell r="B13" t="str">
            <v>DIRECCIÓN OPERATIVA - SUBDIRECCIÓN RED TERCIARIA Y FERREA</v>
          </cell>
        </row>
        <row r="14">
          <cell r="B14" t="str">
            <v>DIRECCIÓN TÉCNICA</v>
          </cell>
        </row>
        <row r="15">
          <cell r="B15" t="str">
            <v>DIRECCIÓN OPERATIVA - GRUPO TÚNEL DE LA LÍNEA</v>
          </cell>
        </row>
        <row r="16">
          <cell r="B16" t="str">
            <v>DIRECCIÓN OPERATIVA</v>
          </cell>
        </row>
      </sheetData>
      <sheetData sheetId="9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5">
    <tabColor theme="8" tint="-0.499984740745262"/>
    <pageSetUpPr fitToPage="1"/>
  </sheetPr>
  <dimension ref="A1:O76"/>
  <sheetViews>
    <sheetView showGridLines="0" topLeftCell="B1" zoomScale="130" zoomScaleNormal="130" workbookViewId="0">
      <selection activeCell="E1" sqref="E1:L1048576"/>
    </sheetView>
  </sheetViews>
  <sheetFormatPr baseColWidth="10" defaultColWidth="11.5" defaultRowHeight="13"/>
  <cols>
    <col min="1" max="1" width="2.6640625" style="31" customWidth="1"/>
    <col min="2" max="2" width="8.33203125" style="31" customWidth="1"/>
    <col min="3" max="3" width="44.33203125" style="31" customWidth="1"/>
    <col min="4" max="4" width="21.5" style="31" customWidth="1"/>
    <col min="5" max="5" width="1.6640625" style="31" customWidth="1"/>
    <col min="6" max="6" width="20.6640625" style="31" customWidth="1"/>
    <col min="7" max="11" width="40.6640625" style="31" customWidth="1"/>
    <col min="12" max="13" width="25.6640625" style="31" customWidth="1"/>
    <col min="14" max="16384" width="11.5" style="31"/>
  </cols>
  <sheetData>
    <row r="1" spans="1:15" ht="17" thickBot="1">
      <c r="A1" s="31">
        <v>1</v>
      </c>
      <c r="B1" s="37">
        <v>2</v>
      </c>
      <c r="C1" s="32">
        <v>3</v>
      </c>
      <c r="D1" s="32">
        <v>4</v>
      </c>
      <c r="E1" s="31">
        <v>5</v>
      </c>
    </row>
    <row r="2" spans="1:15" ht="14">
      <c r="B2" s="364"/>
      <c r="C2" s="364"/>
      <c r="D2" s="364"/>
      <c r="F2" s="243"/>
    </row>
    <row r="3" spans="1:15" ht="15" customHeight="1">
      <c r="B3" s="364"/>
      <c r="C3" s="365"/>
      <c r="D3" s="349"/>
      <c r="F3" s="244" t="s">
        <v>0</v>
      </c>
    </row>
    <row r="4" spans="1:15" ht="22.5" customHeight="1" thickBot="1">
      <c r="B4" s="364"/>
      <c r="C4" s="365"/>
      <c r="D4" s="349"/>
      <c r="F4" s="245"/>
    </row>
    <row r="5" spans="1:15" ht="6.75" customHeight="1" thickBot="1">
      <c r="B5" s="349"/>
      <c r="C5" s="350"/>
      <c r="D5" s="349"/>
      <c r="F5" s="246"/>
    </row>
    <row r="6" spans="1:15" ht="26.25" customHeight="1">
      <c r="B6" s="247"/>
      <c r="C6" s="248"/>
      <c r="D6" s="249"/>
      <c r="F6" s="250" t="e">
        <f>IF(D6&gt;$I$36,"PROPUESTA VALIDA","PROPUESTA BAJA")</f>
        <v>#NUM!</v>
      </c>
    </row>
    <row r="7" spans="1:15" ht="26.25" customHeight="1">
      <c r="B7" s="247"/>
      <c r="C7" s="248"/>
      <c r="D7" s="249"/>
      <c r="F7" s="250" t="e">
        <f t="shared" ref="F7:F70" si="0">IF(D7&gt;$I$36,"PROPUESTA VALIDA","PROPUESTA BAJA")</f>
        <v>#NUM!</v>
      </c>
    </row>
    <row r="8" spans="1:15" ht="26.25" customHeight="1">
      <c r="B8" s="247"/>
      <c r="C8" s="248"/>
      <c r="D8" s="249"/>
      <c r="F8" s="250" t="e">
        <f t="shared" si="0"/>
        <v>#NUM!</v>
      </c>
    </row>
    <row r="9" spans="1:15" ht="26.25" customHeight="1">
      <c r="B9" s="247"/>
      <c r="C9" s="248"/>
      <c r="D9" s="249"/>
      <c r="F9" s="250" t="e">
        <f t="shared" si="0"/>
        <v>#NUM!</v>
      </c>
    </row>
    <row r="10" spans="1:15" s="112" customFormat="1" ht="26.25" customHeight="1">
      <c r="A10" s="31"/>
      <c r="B10" s="247"/>
      <c r="C10" s="248"/>
      <c r="D10" s="249"/>
      <c r="F10" s="250" t="e">
        <f t="shared" si="0"/>
        <v>#NUM!</v>
      </c>
      <c r="G10" s="31"/>
      <c r="H10" s="31"/>
      <c r="I10" s="31"/>
      <c r="J10" s="31"/>
      <c r="K10" s="31"/>
      <c r="L10" s="31"/>
      <c r="M10" s="31"/>
      <c r="N10" s="31"/>
      <c r="O10" s="31"/>
    </row>
    <row r="11" spans="1:15" s="112" customFormat="1" ht="26.25" customHeight="1">
      <c r="A11" s="31"/>
      <c r="B11" s="247"/>
      <c r="C11" s="248"/>
      <c r="D11" s="249"/>
      <c r="F11" s="250" t="e">
        <f t="shared" si="0"/>
        <v>#NUM!</v>
      </c>
      <c r="G11" s="31"/>
      <c r="H11" s="31"/>
      <c r="I11" s="31"/>
      <c r="J11" s="31"/>
      <c r="K11" s="31"/>
      <c r="L11" s="31"/>
      <c r="M11" s="31"/>
      <c r="N11" s="31"/>
      <c r="O11" s="31"/>
    </row>
    <row r="12" spans="1:15" s="112" customFormat="1" ht="26.25" customHeight="1">
      <c r="A12" s="31"/>
      <c r="B12" s="247"/>
      <c r="C12" s="248"/>
      <c r="D12" s="249"/>
      <c r="F12" s="250" t="e">
        <f t="shared" si="0"/>
        <v>#NUM!</v>
      </c>
      <c r="G12" s="31"/>
      <c r="H12" s="31"/>
      <c r="I12" s="31"/>
      <c r="J12" s="31"/>
      <c r="K12" s="31"/>
      <c r="L12" s="31"/>
      <c r="M12" s="31"/>
      <c r="N12" s="31"/>
      <c r="O12" s="31"/>
    </row>
    <row r="13" spans="1:15" s="112" customFormat="1" ht="26.25" customHeight="1">
      <c r="A13" s="31"/>
      <c r="B13" s="247"/>
      <c r="C13" s="248"/>
      <c r="D13" s="249"/>
      <c r="F13" s="250" t="e">
        <f t="shared" si="0"/>
        <v>#NUM!</v>
      </c>
      <c r="G13" s="31"/>
      <c r="H13" s="31"/>
      <c r="I13" s="31"/>
      <c r="J13" s="31"/>
      <c r="K13" s="31"/>
      <c r="L13" s="31"/>
      <c r="M13" s="31"/>
      <c r="N13" s="31"/>
      <c r="O13" s="31"/>
    </row>
    <row r="14" spans="1:15" s="112" customFormat="1" ht="26.25" customHeight="1">
      <c r="A14" s="31"/>
      <c r="B14" s="247"/>
      <c r="C14" s="248"/>
      <c r="D14" s="249"/>
      <c r="F14" s="250" t="e">
        <f t="shared" si="0"/>
        <v>#NUM!</v>
      </c>
      <c r="G14" s="31"/>
      <c r="H14" s="31"/>
      <c r="I14" s="31"/>
      <c r="J14" s="31"/>
      <c r="K14" s="31"/>
      <c r="L14" s="31"/>
      <c r="M14" s="31"/>
      <c r="N14" s="31"/>
      <c r="O14" s="31"/>
    </row>
    <row r="15" spans="1:15" s="112" customFormat="1" ht="26.25" customHeight="1">
      <c r="A15" s="31"/>
      <c r="B15" s="247"/>
      <c r="C15" s="248"/>
      <c r="D15" s="249"/>
      <c r="F15" s="250" t="e">
        <f t="shared" si="0"/>
        <v>#NUM!</v>
      </c>
      <c r="G15" s="31"/>
      <c r="H15" s="31"/>
      <c r="I15" s="31"/>
      <c r="J15" s="31"/>
      <c r="K15" s="31"/>
      <c r="L15" s="31"/>
      <c r="M15" s="31"/>
      <c r="N15" s="31"/>
      <c r="O15" s="31"/>
    </row>
    <row r="16" spans="1:15" s="112" customFormat="1" ht="26.25" customHeight="1">
      <c r="A16" s="31"/>
      <c r="B16" s="247"/>
      <c r="C16" s="248"/>
      <c r="D16" s="249"/>
      <c r="F16" s="250" t="e">
        <f t="shared" si="0"/>
        <v>#NUM!</v>
      </c>
      <c r="G16" s="31"/>
      <c r="H16" s="31"/>
      <c r="I16" s="31"/>
      <c r="J16" s="31"/>
      <c r="K16" s="31"/>
      <c r="L16" s="31"/>
      <c r="M16" s="31"/>
      <c r="N16" s="31"/>
      <c r="O16" s="31"/>
    </row>
    <row r="17" spans="1:15" s="112" customFormat="1" ht="26.25" customHeight="1">
      <c r="A17" s="31"/>
      <c r="B17" s="247"/>
      <c r="C17" s="248"/>
      <c r="D17" s="249"/>
      <c r="F17" s="250" t="e">
        <f t="shared" si="0"/>
        <v>#NUM!</v>
      </c>
      <c r="G17" s="251"/>
      <c r="H17" s="251"/>
      <c r="I17" s="252"/>
      <c r="J17" s="252"/>
      <c r="K17" s="252"/>
      <c r="L17" s="252"/>
      <c r="M17" s="31"/>
      <c r="N17" s="31"/>
      <c r="O17" s="31"/>
    </row>
    <row r="18" spans="1:15" s="112" customFormat="1" ht="26.25" customHeight="1">
      <c r="A18" s="31"/>
      <c r="B18" s="247"/>
      <c r="C18" s="248"/>
      <c r="D18" s="249"/>
      <c r="F18" s="250" t="e">
        <f t="shared" si="0"/>
        <v>#NUM!</v>
      </c>
      <c r="G18" s="253"/>
      <c r="H18" s="251"/>
      <c r="I18" s="252"/>
      <c r="J18" s="252"/>
      <c r="K18" s="252"/>
      <c r="L18" s="252"/>
      <c r="M18" s="31"/>
      <c r="N18" s="31"/>
      <c r="O18" s="31"/>
    </row>
    <row r="19" spans="1:15" s="112" customFormat="1" ht="26.25" customHeight="1">
      <c r="A19" s="31"/>
      <c r="B19" s="247"/>
      <c r="C19" s="248"/>
      <c r="D19" s="249"/>
      <c r="F19" s="250" t="e">
        <f t="shared" si="0"/>
        <v>#NUM!</v>
      </c>
      <c r="G19" s="254">
        <v>12517051</v>
      </c>
      <c r="H19" s="254" t="s">
        <v>1</v>
      </c>
      <c r="I19" s="254" t="s">
        <v>1</v>
      </c>
      <c r="J19" s="254" t="s">
        <v>1</v>
      </c>
      <c r="K19" s="254">
        <v>0</v>
      </c>
      <c r="L19" s="254"/>
      <c r="M19" s="31"/>
      <c r="N19" s="31"/>
      <c r="O19" s="31"/>
    </row>
    <row r="20" spans="1:15" s="112" customFormat="1" ht="26.25" customHeight="1">
      <c r="A20" s="31"/>
      <c r="B20" s="247"/>
      <c r="C20" s="248"/>
      <c r="D20" s="249"/>
      <c r="F20" s="250" t="e">
        <f t="shared" si="0"/>
        <v>#NUM!</v>
      </c>
      <c r="G20" s="254">
        <v>19572440</v>
      </c>
      <c r="H20" s="254" t="s">
        <v>1</v>
      </c>
      <c r="I20" s="254" t="s">
        <v>1</v>
      </c>
      <c r="J20" s="254" t="s">
        <v>1</v>
      </c>
      <c r="K20" s="254">
        <v>0</v>
      </c>
      <c r="L20" s="254"/>
      <c r="M20" s="31"/>
      <c r="N20" s="31"/>
      <c r="O20" s="31"/>
    </row>
    <row r="21" spans="1:15" s="112" customFormat="1" ht="26.25" customHeight="1">
      <c r="A21" s="31"/>
      <c r="B21" s="247"/>
      <c r="C21" s="248"/>
      <c r="D21" s="249"/>
      <c r="F21" s="250" t="e">
        <f t="shared" si="0"/>
        <v>#NUM!</v>
      </c>
      <c r="G21" s="254">
        <v>8230777</v>
      </c>
      <c r="H21" s="254" t="s">
        <v>1</v>
      </c>
      <c r="I21" s="254" t="s">
        <v>1</v>
      </c>
      <c r="J21" s="254" t="s">
        <v>1</v>
      </c>
      <c r="K21" s="254">
        <v>0</v>
      </c>
      <c r="L21" s="254"/>
      <c r="M21" s="31"/>
      <c r="N21" s="31"/>
      <c r="O21" s="31"/>
    </row>
    <row r="22" spans="1:15" s="112" customFormat="1" ht="26.25" customHeight="1">
      <c r="A22" s="31"/>
      <c r="B22" s="247"/>
      <c r="C22" s="248"/>
      <c r="D22" s="249"/>
      <c r="F22" s="250" t="e">
        <f t="shared" si="0"/>
        <v>#NUM!</v>
      </c>
      <c r="G22" s="254">
        <v>8599889</v>
      </c>
      <c r="H22" s="254">
        <v>4100122</v>
      </c>
      <c r="I22" s="254" t="s">
        <v>1</v>
      </c>
      <c r="J22" s="254" t="s">
        <v>1</v>
      </c>
      <c r="K22" s="254">
        <v>0</v>
      </c>
      <c r="L22" s="254"/>
      <c r="M22" s="31"/>
      <c r="N22" s="31"/>
      <c r="O22" s="31"/>
    </row>
    <row r="23" spans="1:15" s="112" customFormat="1" ht="26.25" customHeight="1">
      <c r="A23" s="31"/>
      <c r="B23" s="247"/>
      <c r="C23" s="248"/>
      <c r="D23" s="249"/>
      <c r="F23" s="250" t="e">
        <f t="shared" si="0"/>
        <v>#NUM!</v>
      </c>
      <c r="G23" s="254">
        <v>13016907</v>
      </c>
      <c r="H23" s="254" t="s">
        <v>1</v>
      </c>
      <c r="I23" s="254" t="s">
        <v>1</v>
      </c>
      <c r="J23" s="254" t="s">
        <v>1</v>
      </c>
      <c r="K23" s="254">
        <v>-14846.380000114441</v>
      </c>
      <c r="L23" s="254"/>
      <c r="M23" s="31"/>
      <c r="N23" s="31"/>
      <c r="O23" s="31"/>
    </row>
    <row r="24" spans="1:15" s="112" customFormat="1" ht="26.25" customHeight="1">
      <c r="A24" s="31"/>
      <c r="B24" s="247"/>
      <c r="C24" s="248"/>
      <c r="D24" s="249"/>
      <c r="F24" s="250" t="e">
        <f t="shared" si="0"/>
        <v>#NUM!</v>
      </c>
      <c r="G24" s="254">
        <v>18624297</v>
      </c>
      <c r="H24" s="254">
        <v>8517140</v>
      </c>
      <c r="I24" s="254" t="s">
        <v>1</v>
      </c>
      <c r="J24" s="254" t="s">
        <v>1</v>
      </c>
      <c r="K24" s="254">
        <v>0</v>
      </c>
      <c r="L24" s="254"/>
      <c r="M24" s="31"/>
      <c r="N24" s="31"/>
      <c r="O24" s="31"/>
    </row>
    <row r="25" spans="1:15" s="112" customFormat="1" ht="26.25" customHeight="1">
      <c r="A25" s="31"/>
      <c r="B25" s="247"/>
      <c r="C25" s="248"/>
      <c r="D25" s="249"/>
      <c r="F25" s="250" t="e">
        <f t="shared" si="0"/>
        <v>#NUM!</v>
      </c>
      <c r="G25" s="254">
        <v>15366493</v>
      </c>
      <c r="H25" s="254" t="s">
        <v>1</v>
      </c>
      <c r="I25" s="254" t="s">
        <v>1</v>
      </c>
      <c r="J25" s="254" t="s">
        <v>1</v>
      </c>
      <c r="K25" s="254">
        <v>0</v>
      </c>
      <c r="L25" s="254"/>
    </row>
    <row r="26" spans="1:15" s="112" customFormat="1" ht="26.25" customHeight="1">
      <c r="A26" s="31"/>
      <c r="B26" s="247"/>
      <c r="C26" s="248"/>
      <c r="D26" s="249"/>
      <c r="F26" s="250" t="e">
        <f t="shared" si="0"/>
        <v>#NUM!</v>
      </c>
      <c r="G26" s="254">
        <v>0</v>
      </c>
      <c r="H26" s="254">
        <v>5259336</v>
      </c>
      <c r="I26" s="254" t="s">
        <v>1</v>
      </c>
      <c r="J26" s="254" t="s">
        <v>1</v>
      </c>
      <c r="K26" s="254">
        <v>-137385</v>
      </c>
      <c r="L26" s="254"/>
    </row>
    <row r="27" spans="1:15" s="112" customFormat="1" ht="26.25" customHeight="1">
      <c r="A27" s="31"/>
      <c r="B27" s="247"/>
      <c r="C27" s="248"/>
      <c r="D27" s="249"/>
      <c r="E27" s="112" t="str">
        <f>IF(COUNTIF(G27:J27,"&gt;"&amp;$L$32),B27,"")</f>
        <v/>
      </c>
      <c r="F27" s="250" t="e">
        <f t="shared" si="0"/>
        <v>#NUM!</v>
      </c>
      <c r="G27" s="254" t="e">
        <v>#VALUE!</v>
      </c>
      <c r="H27" s="254">
        <v>5259336</v>
      </c>
      <c r="I27" s="254" t="s">
        <v>1</v>
      </c>
      <c r="J27" s="254" t="s">
        <v>1</v>
      </c>
      <c r="K27" s="254">
        <v>-797969</v>
      </c>
      <c r="L27" s="254"/>
    </row>
    <row r="28" spans="1:15" s="112" customFormat="1" ht="26.25" customHeight="1">
      <c r="A28" s="31"/>
      <c r="B28" s="247"/>
      <c r="C28" s="248"/>
      <c r="D28" s="249"/>
      <c r="E28" s="112" t="str">
        <f t="shared" ref="E28:E70" si="1">IF(COUNTIF(G28:J28,"&gt;"&amp;$L$32),B28,"")</f>
        <v/>
      </c>
      <c r="F28" s="250" t="e">
        <f t="shared" si="0"/>
        <v>#NUM!</v>
      </c>
      <c r="G28" s="254">
        <v>142621754</v>
      </c>
      <c r="H28" s="254">
        <v>154733629</v>
      </c>
      <c r="I28" s="254" t="s">
        <v>1</v>
      </c>
      <c r="J28" s="254" t="s">
        <v>1</v>
      </c>
      <c r="K28" s="254">
        <v>0</v>
      </c>
      <c r="L28" s="254"/>
    </row>
    <row r="29" spans="1:15" s="112" customFormat="1" ht="26.25" customHeight="1">
      <c r="A29" s="31"/>
      <c r="B29" s="247"/>
      <c r="C29" s="248"/>
      <c r="D29" s="249"/>
      <c r="E29" s="112" t="str">
        <f t="shared" si="1"/>
        <v/>
      </c>
      <c r="F29" s="250" t="e">
        <f t="shared" si="0"/>
        <v>#NUM!</v>
      </c>
      <c r="G29" s="254">
        <v>47648676</v>
      </c>
      <c r="H29" s="254">
        <v>12111875</v>
      </c>
      <c r="I29" s="254" t="s">
        <v>1</v>
      </c>
      <c r="J29" s="254" t="s">
        <v>1</v>
      </c>
      <c r="K29" s="254">
        <v>0</v>
      </c>
      <c r="L29" s="254"/>
    </row>
    <row r="30" spans="1:15" s="112" customFormat="1" ht="26.25" customHeight="1">
      <c r="A30" s="31"/>
      <c r="B30" s="247"/>
      <c r="C30" s="248"/>
      <c r="D30" s="249"/>
      <c r="E30" s="112" t="str">
        <f t="shared" si="1"/>
        <v/>
      </c>
      <c r="F30" s="250" t="e">
        <f t="shared" si="0"/>
        <v>#NUM!</v>
      </c>
      <c r="G30" s="254" t="e">
        <v>#VALUE!</v>
      </c>
      <c r="H30" s="254" t="s">
        <v>1</v>
      </c>
      <c r="I30" s="254" t="s">
        <v>1</v>
      </c>
      <c r="J30" s="254" t="s">
        <v>1</v>
      </c>
      <c r="K30" s="254">
        <v>0</v>
      </c>
      <c r="L30" s="254"/>
    </row>
    <row r="31" spans="1:15" s="112" customFormat="1" ht="26.25" customHeight="1">
      <c r="A31" s="31"/>
      <c r="B31" s="247"/>
      <c r="C31" s="248"/>
      <c r="D31" s="249"/>
      <c r="E31" s="112" t="str">
        <f t="shared" si="1"/>
        <v/>
      </c>
      <c r="F31" s="250" t="e">
        <f t="shared" si="0"/>
        <v>#NUM!</v>
      </c>
      <c r="G31" s="254">
        <v>19036932</v>
      </c>
      <c r="H31" s="254">
        <v>51547085</v>
      </c>
      <c r="I31" s="254" t="s">
        <v>1</v>
      </c>
      <c r="J31" s="254" t="s">
        <v>1</v>
      </c>
      <c r="K31" s="254">
        <v>0</v>
      </c>
      <c r="L31" s="254"/>
    </row>
    <row r="32" spans="1:15" s="112" customFormat="1" ht="26.25" customHeight="1" thickBot="1">
      <c r="A32" s="31"/>
      <c r="B32" s="247"/>
      <c r="C32" s="248"/>
      <c r="D32" s="249"/>
      <c r="E32" s="112" t="str">
        <f t="shared" si="1"/>
        <v/>
      </c>
      <c r="F32" s="250" t="e">
        <f t="shared" si="0"/>
        <v>#NUM!</v>
      </c>
      <c r="G32" s="254" t="e">
        <v>#VALUE!</v>
      </c>
      <c r="H32" s="254">
        <v>32510153</v>
      </c>
      <c r="I32" s="254" t="s">
        <v>1</v>
      </c>
      <c r="J32" s="254" t="s">
        <v>1</v>
      </c>
      <c r="K32" s="254">
        <v>551258</v>
      </c>
      <c r="L32" s="254"/>
    </row>
    <row r="33" spans="1:15" s="112" customFormat="1" ht="26.25" customHeight="1">
      <c r="A33" s="31"/>
      <c r="B33" s="247"/>
      <c r="C33" s="248"/>
      <c r="D33" s="249"/>
      <c r="E33" s="112" t="str">
        <f t="shared" si="1"/>
        <v/>
      </c>
      <c r="F33" s="250" t="e">
        <f t="shared" si="0"/>
        <v>#NUM!</v>
      </c>
      <c r="G33" s="255" t="s">
        <v>2</v>
      </c>
      <c r="H33" s="256"/>
      <c r="I33" s="257"/>
      <c r="J33" s="258"/>
      <c r="K33" s="254">
        <v>0</v>
      </c>
      <c r="L33" s="254"/>
    </row>
    <row r="34" spans="1:15" s="112" customFormat="1" ht="26.25" customHeight="1" thickBot="1">
      <c r="A34" s="31"/>
      <c r="B34" s="247"/>
      <c r="C34" s="248"/>
      <c r="D34" s="249"/>
      <c r="E34" s="112" t="str">
        <f t="shared" si="1"/>
        <v/>
      </c>
      <c r="F34" s="250" t="e">
        <f t="shared" si="0"/>
        <v>#NUM!</v>
      </c>
      <c r="G34" s="259">
        <f>D5</f>
        <v>0</v>
      </c>
      <c r="H34" s="260"/>
      <c r="I34" s="258"/>
      <c r="J34" s="258"/>
      <c r="K34" s="254">
        <v>0</v>
      </c>
      <c r="L34" s="254"/>
    </row>
    <row r="35" spans="1:15" s="112" customFormat="1" ht="26.25" customHeight="1" thickBot="1">
      <c r="A35" s="31"/>
      <c r="B35" s="247"/>
      <c r="C35" s="248"/>
      <c r="D35" s="249"/>
      <c r="E35" s="112" t="str">
        <f t="shared" si="1"/>
        <v/>
      </c>
      <c r="F35" s="250" t="e">
        <f t="shared" si="0"/>
        <v>#NUM!</v>
      </c>
      <c r="G35" s="261" t="s">
        <v>3</v>
      </c>
      <c r="H35" s="262" t="e">
        <f>AVERAGE(D6:D35)</f>
        <v>#DIV/0!</v>
      </c>
      <c r="I35" s="263" t="s">
        <v>4</v>
      </c>
      <c r="J35" s="264" t="s">
        <v>5</v>
      </c>
      <c r="K35" s="354" t="str">
        <f>IFERROR(IF(MAX(G42:J70)&lt;L47,"DESPUES DE APLICAR LA GUIA DE COLOMBIA COMPRA EFICIENTE, SE DETERMINA QUE NINGUNA OFERTA SE ENCUENTRA EN LA CONDICION DE OFERTA ARTIFICIALMENTE BAJA"," SE DEBE REQUERIR A LOS PROPONENTES: "&amp;E27 &amp;", "&amp;E28 &amp;", "&amp;E29 &amp;", "&amp; E30 &amp; ", "&amp;E31 &amp;", "&amp;E32 &amp; ", "&amp;E33 &amp; ", "&amp;E34 &amp;", "&amp;E35 &amp; ","&amp;E36 &amp;", "&amp;E37 &amp;", "&amp;E38 &amp;", "&amp; E39 &amp; ", "&amp;E40 &amp;", "&amp;E41 &amp; ", "&amp;E42 &amp; ", "&amp;E43 &amp;", "&amp; E44),"")</f>
        <v/>
      </c>
      <c r="L35" s="355"/>
    </row>
    <row r="36" spans="1:15" s="112" customFormat="1" ht="26.25" customHeight="1" thickBot="1">
      <c r="A36" s="31"/>
      <c r="B36" s="247"/>
      <c r="C36" s="248"/>
      <c r="D36" s="249"/>
      <c r="E36" s="112" t="str">
        <f t="shared" si="1"/>
        <v/>
      </c>
      <c r="F36" s="250" t="e">
        <f t="shared" si="0"/>
        <v>#NUM!</v>
      </c>
      <c r="G36" s="265" t="s">
        <v>6</v>
      </c>
      <c r="H36" s="262" t="e">
        <f>MEDIAN(D6:D35)</f>
        <v>#NUM!</v>
      </c>
      <c r="I36" s="360" t="e">
        <f>H36-H37</f>
        <v>#NUM!</v>
      </c>
      <c r="J36" s="362" t="e">
        <f>1-(I36/J41)</f>
        <v>#NUM!</v>
      </c>
      <c r="K36" s="356"/>
      <c r="L36" s="357"/>
    </row>
    <row r="37" spans="1:15" s="112" customFormat="1" ht="26.25" customHeight="1" thickBot="1">
      <c r="A37" s="31"/>
      <c r="B37" s="247"/>
      <c r="C37" s="248"/>
      <c r="D37" s="249"/>
      <c r="E37" s="112" t="str">
        <f t="shared" si="1"/>
        <v/>
      </c>
      <c r="F37" s="250" t="e">
        <f t="shared" si="0"/>
        <v>#NUM!</v>
      </c>
      <c r="G37" s="266" t="s">
        <v>7</v>
      </c>
      <c r="H37" s="267" t="e">
        <f>_xlfn.STDEV.P(D6:D35)</f>
        <v>#DIV/0!</v>
      </c>
      <c r="I37" s="361"/>
      <c r="J37" s="363"/>
      <c r="K37" s="358"/>
      <c r="L37" s="359"/>
    </row>
    <row r="38" spans="1:15" s="112" customFormat="1" ht="26.25" customHeight="1" thickBot="1">
      <c r="A38" s="31"/>
      <c r="B38" s="247"/>
      <c r="C38" s="248"/>
      <c r="D38" s="249"/>
      <c r="E38" s="112" t="str">
        <f t="shared" si="1"/>
        <v/>
      </c>
      <c r="F38" s="250" t="e">
        <f t="shared" si="0"/>
        <v>#NUM!</v>
      </c>
      <c r="G38" s="268" t="s">
        <v>8</v>
      </c>
      <c r="H38" s="269"/>
      <c r="I38" s="269"/>
      <c r="J38" s="269"/>
      <c r="K38" s="270"/>
      <c r="L38" s="271" t="s">
        <v>9</v>
      </c>
    </row>
    <row r="39" spans="1:15" s="112" customFormat="1" ht="26.25" customHeight="1">
      <c r="A39" s="31"/>
      <c r="B39" s="247"/>
      <c r="C39" s="248"/>
      <c r="D39" s="249"/>
      <c r="E39" s="112" t="str">
        <f t="shared" si="1"/>
        <v/>
      </c>
      <c r="F39" s="250" t="e">
        <f t="shared" si="0"/>
        <v>#NUM!</v>
      </c>
      <c r="G39" s="272"/>
      <c r="H39" s="273" t="s">
        <v>10</v>
      </c>
      <c r="I39" s="273" t="s">
        <v>11</v>
      </c>
      <c r="J39" s="273" t="s">
        <v>2</v>
      </c>
      <c r="K39" s="274" t="s">
        <v>12</v>
      </c>
      <c r="L39" s="275"/>
    </row>
    <row r="40" spans="1:15" s="112" customFormat="1" ht="26.25" customHeight="1">
      <c r="A40" s="31"/>
      <c r="B40" s="247"/>
      <c r="C40" s="248"/>
      <c r="D40" s="249"/>
      <c r="E40" s="112" t="str">
        <f t="shared" si="1"/>
        <v/>
      </c>
      <c r="F40" s="250" t="e">
        <f t="shared" si="0"/>
        <v>#NUM!</v>
      </c>
      <c r="G40" s="276" t="s">
        <v>13</v>
      </c>
      <c r="H40" s="277" t="e">
        <f>(J41-H41)/J41</f>
        <v>#DIV/0!</v>
      </c>
      <c r="I40" s="278" t="e">
        <f>(J41-I41)/J41</f>
        <v>#NUM!</v>
      </c>
      <c r="J40" s="279" t="e">
        <f>(J41-I36)/J41</f>
        <v>#NUM!</v>
      </c>
      <c r="K40" s="280"/>
      <c r="L40" s="275"/>
    </row>
    <row r="41" spans="1:15" s="112" customFormat="1" ht="26.25" customHeight="1" thickBot="1">
      <c r="A41" s="31"/>
      <c r="B41" s="247"/>
      <c r="C41" s="248"/>
      <c r="D41" s="249"/>
      <c r="E41" s="112" t="str">
        <f t="shared" si="1"/>
        <v/>
      </c>
      <c r="F41" s="250" t="e">
        <f t="shared" si="0"/>
        <v>#NUM!</v>
      </c>
      <c r="G41" s="259" t="e">
        <f>I36</f>
        <v>#NUM!</v>
      </c>
      <c r="H41" s="259" t="e">
        <f>H35</f>
        <v>#DIV/0!</v>
      </c>
      <c r="I41" s="259" t="e">
        <f>H36</f>
        <v>#NUM!</v>
      </c>
      <c r="J41" s="259">
        <f>G34</f>
        <v>0</v>
      </c>
      <c r="K41" s="281"/>
      <c r="L41" s="282"/>
    </row>
    <row r="42" spans="1:15" ht="26.25" customHeight="1">
      <c r="B42" s="247"/>
      <c r="C42" s="248"/>
      <c r="D42" s="249"/>
      <c r="E42" s="112" t="str">
        <f>IF(COUNTIF(G42:J42,"&gt;"&amp;$L$32),"No."&amp;B42&amp;",  ","")</f>
        <v/>
      </c>
      <c r="F42" s="250" t="e">
        <f t="shared" si="0"/>
        <v>#NUM!</v>
      </c>
      <c r="G42" s="283" t="e">
        <f>1-(D42/$G$41)</f>
        <v>#NUM!</v>
      </c>
      <c r="H42" s="284" t="e">
        <f>1-(D42/$H$41)</f>
        <v>#DIV/0!</v>
      </c>
      <c r="I42" s="285" t="e">
        <f>1-(D42/$I$41)</f>
        <v>#NUM!</v>
      </c>
      <c r="J42" s="285" t="e">
        <f>1-(D42/$J$41)</f>
        <v>#DIV/0!</v>
      </c>
      <c r="K42" s="286" t="s">
        <v>14</v>
      </c>
      <c r="L42" s="287" t="s">
        <v>15</v>
      </c>
      <c r="M42" s="112"/>
      <c r="N42" s="112"/>
      <c r="O42" s="112"/>
    </row>
    <row r="43" spans="1:15" ht="26.25" customHeight="1" thickBot="1">
      <c r="B43" s="247"/>
      <c r="C43" s="248"/>
      <c r="D43" s="249"/>
      <c r="E43" s="112" t="str">
        <f t="shared" ref="E43:E50" si="2">IF(COUNTIF(G43:J43,"&gt;"&amp;$L$32),"No."&amp;B43&amp;",  ","")</f>
        <v/>
      </c>
      <c r="F43" s="250" t="e">
        <f t="shared" si="0"/>
        <v>#NUM!</v>
      </c>
      <c r="G43" s="283" t="e">
        <f t="shared" ref="G43:G70" si="3">1-(D43/$G$41)</f>
        <v>#NUM!</v>
      </c>
      <c r="H43" s="284" t="e">
        <f t="shared" ref="H43:H70" si="4">1-(D43/$H$41)</f>
        <v>#DIV/0!</v>
      </c>
      <c r="I43" s="285" t="e">
        <f t="shared" ref="I43:I70" si="5">1-(D43/$I$41)</f>
        <v>#NUM!</v>
      </c>
      <c r="J43" s="285" t="e">
        <f t="shared" ref="J43:J70" si="6">1-(D43/$J$41)</f>
        <v>#DIV/0!</v>
      </c>
      <c r="K43" s="288">
        <v>0.113371142807664</v>
      </c>
      <c r="L43" s="289">
        <v>0.03</v>
      </c>
      <c r="M43" s="112"/>
      <c r="N43" s="112"/>
      <c r="O43" s="112"/>
    </row>
    <row r="44" spans="1:15" ht="26.25" customHeight="1">
      <c r="B44" s="247"/>
      <c r="C44" s="248"/>
      <c r="D44" s="249"/>
      <c r="E44" s="112" t="str">
        <f t="shared" si="2"/>
        <v/>
      </c>
      <c r="F44" s="250" t="e">
        <f t="shared" si="0"/>
        <v>#NUM!</v>
      </c>
      <c r="G44" s="283" t="e">
        <f t="shared" si="3"/>
        <v>#NUM!</v>
      </c>
      <c r="H44" s="284" t="e">
        <f t="shared" si="4"/>
        <v>#DIV/0!</v>
      </c>
      <c r="I44" s="285" t="e">
        <f t="shared" si="5"/>
        <v>#NUM!</v>
      </c>
      <c r="J44" s="285" t="e">
        <f t="shared" si="6"/>
        <v>#DIV/0!</v>
      </c>
      <c r="K44" s="290" t="s">
        <v>16</v>
      </c>
      <c r="L44" s="291" t="s">
        <v>9</v>
      </c>
      <c r="M44" s="112"/>
      <c r="N44" s="112"/>
      <c r="O44" s="112"/>
    </row>
    <row r="45" spans="1:15" ht="26.25" customHeight="1" thickBot="1">
      <c r="B45" s="247"/>
      <c r="C45" s="248"/>
      <c r="D45" s="249"/>
      <c r="E45" s="112" t="str">
        <f t="shared" si="2"/>
        <v/>
      </c>
      <c r="F45" s="250" t="e">
        <f t="shared" si="0"/>
        <v>#NUM!</v>
      </c>
      <c r="G45" s="283" t="e">
        <f t="shared" si="3"/>
        <v>#NUM!</v>
      </c>
      <c r="H45" s="284" t="e">
        <f t="shared" si="4"/>
        <v>#DIV/0!</v>
      </c>
      <c r="I45" s="285" t="e">
        <f t="shared" si="5"/>
        <v>#NUM!</v>
      </c>
      <c r="J45" s="285" t="e">
        <f t="shared" si="6"/>
        <v>#DIV/0!</v>
      </c>
      <c r="K45" s="288">
        <v>0.1157212157046858</v>
      </c>
      <c r="L45" s="292">
        <f>AVERAGE(K42:K47)</f>
        <v>0.12271663986972385</v>
      </c>
      <c r="M45" s="112"/>
      <c r="N45" s="112"/>
      <c r="O45" s="112"/>
    </row>
    <row r="46" spans="1:15" ht="26.25" customHeight="1">
      <c r="B46" s="247"/>
      <c r="C46" s="248"/>
      <c r="D46" s="249"/>
      <c r="E46" s="112" t="str">
        <f t="shared" si="2"/>
        <v/>
      </c>
      <c r="F46" s="250" t="e">
        <f t="shared" si="0"/>
        <v>#NUM!</v>
      </c>
      <c r="G46" s="283" t="e">
        <f t="shared" si="3"/>
        <v>#NUM!</v>
      </c>
      <c r="H46" s="284" t="e">
        <f t="shared" si="4"/>
        <v>#DIV/0!</v>
      </c>
      <c r="I46" s="285" t="e">
        <f t="shared" si="5"/>
        <v>#NUM!</v>
      </c>
      <c r="J46" s="285" t="e">
        <f t="shared" si="6"/>
        <v>#DIV/0!</v>
      </c>
      <c r="K46" s="288" t="s">
        <v>17</v>
      </c>
      <c r="L46" s="293" t="s">
        <v>18</v>
      </c>
      <c r="M46" s="112"/>
      <c r="N46" s="112"/>
      <c r="O46" s="112"/>
    </row>
    <row r="47" spans="1:15" ht="26.25" customHeight="1" thickBot="1">
      <c r="B47" s="247"/>
      <c r="C47" s="248"/>
      <c r="D47" s="249"/>
      <c r="E47" s="112" t="str">
        <f t="shared" si="2"/>
        <v/>
      </c>
      <c r="F47" s="250" t="e">
        <f t="shared" si="0"/>
        <v>#NUM!</v>
      </c>
      <c r="G47" s="283" t="e">
        <f t="shared" si="3"/>
        <v>#NUM!</v>
      </c>
      <c r="H47" s="284" t="e">
        <f t="shared" si="4"/>
        <v>#DIV/0!</v>
      </c>
      <c r="I47" s="285" t="e">
        <f t="shared" si="5"/>
        <v>#NUM!</v>
      </c>
      <c r="J47" s="285" t="e">
        <f t="shared" si="6"/>
        <v>#DIV/0!</v>
      </c>
      <c r="K47" s="288">
        <v>0.13905756109682174</v>
      </c>
      <c r="L47" s="294">
        <f>L43+L45</f>
        <v>0.15271663986972384</v>
      </c>
      <c r="M47" s="112"/>
      <c r="N47" s="112"/>
      <c r="O47" s="112"/>
    </row>
    <row r="48" spans="1:15" ht="26.25" customHeight="1">
      <c r="B48" s="247"/>
      <c r="C48" s="248"/>
      <c r="D48" s="249"/>
      <c r="E48" s="112" t="str">
        <f t="shared" si="2"/>
        <v/>
      </c>
      <c r="F48" s="250" t="e">
        <f t="shared" si="0"/>
        <v>#NUM!</v>
      </c>
      <c r="G48" s="283" t="e">
        <f t="shared" si="3"/>
        <v>#NUM!</v>
      </c>
      <c r="H48" s="284" t="e">
        <f t="shared" si="4"/>
        <v>#DIV/0!</v>
      </c>
      <c r="I48" s="285" t="e">
        <f t="shared" si="5"/>
        <v>#NUM!</v>
      </c>
      <c r="J48" s="285" t="e">
        <f t="shared" si="6"/>
        <v>#DIV/0!</v>
      </c>
      <c r="K48" s="254">
        <v>0</v>
      </c>
      <c r="L48" s="254"/>
      <c r="M48" s="112"/>
      <c r="N48" s="112"/>
      <c r="O48" s="112"/>
    </row>
    <row r="49" spans="1:15" ht="26.25" customHeight="1">
      <c r="B49" s="247"/>
      <c r="C49" s="248"/>
      <c r="D49" s="249"/>
      <c r="E49" s="112" t="str">
        <f t="shared" si="2"/>
        <v/>
      </c>
      <c r="F49" s="250" t="e">
        <f t="shared" si="0"/>
        <v>#NUM!</v>
      </c>
      <c r="G49" s="283" t="e">
        <f t="shared" si="3"/>
        <v>#NUM!</v>
      </c>
      <c r="H49" s="284" t="e">
        <f t="shared" si="4"/>
        <v>#DIV/0!</v>
      </c>
      <c r="I49" s="285" t="e">
        <f t="shared" si="5"/>
        <v>#NUM!</v>
      </c>
      <c r="J49" s="285" t="e">
        <f t="shared" si="6"/>
        <v>#DIV/0!</v>
      </c>
      <c r="K49" s="254">
        <v>0</v>
      </c>
      <c r="L49" s="254"/>
      <c r="M49" s="112"/>
      <c r="N49" s="112"/>
      <c r="O49" s="112"/>
    </row>
    <row r="50" spans="1:15" ht="26.25" customHeight="1">
      <c r="B50" s="247"/>
      <c r="C50" s="248"/>
      <c r="D50" s="249"/>
      <c r="E50" s="112" t="str">
        <f t="shared" si="2"/>
        <v/>
      </c>
      <c r="F50" s="250" t="e">
        <f t="shared" si="0"/>
        <v>#NUM!</v>
      </c>
      <c r="G50" s="283" t="e">
        <f t="shared" si="3"/>
        <v>#NUM!</v>
      </c>
      <c r="H50" s="284" t="e">
        <f t="shared" si="4"/>
        <v>#DIV/0!</v>
      </c>
      <c r="I50" s="285" t="e">
        <f t="shared" si="5"/>
        <v>#NUM!</v>
      </c>
      <c r="J50" s="285" t="e">
        <f t="shared" si="6"/>
        <v>#DIV/0!</v>
      </c>
      <c r="K50" s="254">
        <v>0</v>
      </c>
      <c r="L50" s="254"/>
      <c r="M50" s="112"/>
      <c r="N50" s="112"/>
      <c r="O50" s="112"/>
    </row>
    <row r="51" spans="1:15" s="295" customFormat="1" ht="6.75" customHeight="1">
      <c r="B51" s="247"/>
      <c r="C51" s="248"/>
      <c r="D51" s="249"/>
      <c r="E51" s="112" t="str">
        <f t="shared" si="1"/>
        <v/>
      </c>
      <c r="F51" s="250" t="e">
        <f t="shared" si="0"/>
        <v>#NUM!</v>
      </c>
      <c r="G51" s="283" t="e">
        <f t="shared" si="3"/>
        <v>#NUM!</v>
      </c>
      <c r="H51" s="284" t="e">
        <f t="shared" si="4"/>
        <v>#DIV/0!</v>
      </c>
      <c r="I51" s="285" t="e">
        <f t="shared" si="5"/>
        <v>#NUM!</v>
      </c>
      <c r="J51" s="285" t="e">
        <f t="shared" si="6"/>
        <v>#DIV/0!</v>
      </c>
      <c r="K51" s="31"/>
      <c r="L51" s="31"/>
      <c r="M51" s="112"/>
      <c r="N51" s="112"/>
      <c r="O51" s="112"/>
    </row>
    <row r="52" spans="1:15" ht="15">
      <c r="B52" s="247"/>
      <c r="C52" s="248"/>
      <c r="D52" s="249"/>
      <c r="E52" s="112" t="str">
        <f t="shared" si="1"/>
        <v/>
      </c>
      <c r="F52" s="250" t="e">
        <f t="shared" si="0"/>
        <v>#NUM!</v>
      </c>
      <c r="G52" s="283" t="e">
        <f t="shared" si="3"/>
        <v>#NUM!</v>
      </c>
      <c r="H52" s="284" t="e">
        <f t="shared" si="4"/>
        <v>#DIV/0!</v>
      </c>
      <c r="I52" s="285" t="e">
        <f t="shared" si="5"/>
        <v>#NUM!</v>
      </c>
      <c r="J52" s="285" t="e">
        <f t="shared" si="6"/>
        <v>#DIV/0!</v>
      </c>
      <c r="M52" s="112"/>
      <c r="N52" s="112"/>
      <c r="O52" s="112"/>
    </row>
    <row r="53" spans="1:15" ht="15">
      <c r="B53" s="247"/>
      <c r="C53" s="248"/>
      <c r="D53" s="249"/>
      <c r="E53" s="112" t="str">
        <f t="shared" si="1"/>
        <v/>
      </c>
      <c r="F53" s="250" t="e">
        <f t="shared" si="0"/>
        <v>#NUM!</v>
      </c>
      <c r="G53" s="283" t="e">
        <f t="shared" si="3"/>
        <v>#NUM!</v>
      </c>
      <c r="H53" s="284" t="e">
        <f t="shared" si="4"/>
        <v>#DIV/0!</v>
      </c>
      <c r="I53" s="285" t="e">
        <f t="shared" si="5"/>
        <v>#NUM!</v>
      </c>
      <c r="J53" s="285" t="e">
        <f t="shared" si="6"/>
        <v>#DIV/0!</v>
      </c>
      <c r="M53" s="112"/>
      <c r="N53" s="112"/>
      <c r="O53" s="112"/>
    </row>
    <row r="54" spans="1:15" ht="15">
      <c r="B54" s="247"/>
      <c r="C54" s="248"/>
      <c r="D54" s="249"/>
      <c r="E54" s="112" t="str">
        <f t="shared" si="1"/>
        <v/>
      </c>
      <c r="F54" s="250" t="e">
        <f t="shared" si="0"/>
        <v>#NUM!</v>
      </c>
      <c r="G54" s="283" t="e">
        <f t="shared" si="3"/>
        <v>#NUM!</v>
      </c>
      <c r="H54" s="284" t="e">
        <f t="shared" si="4"/>
        <v>#DIV/0!</v>
      </c>
      <c r="I54" s="285" t="e">
        <f t="shared" si="5"/>
        <v>#NUM!</v>
      </c>
      <c r="J54" s="285" t="e">
        <f t="shared" si="6"/>
        <v>#DIV/0!</v>
      </c>
      <c r="M54" s="112"/>
      <c r="N54" s="112"/>
      <c r="O54" s="112"/>
    </row>
    <row r="55" spans="1:15" s="126" customFormat="1" ht="15">
      <c r="A55" s="31"/>
      <c r="B55" s="247"/>
      <c r="C55" s="248"/>
      <c r="D55" s="249"/>
      <c r="E55" s="112" t="str">
        <f t="shared" si="1"/>
        <v/>
      </c>
      <c r="F55" s="250" t="e">
        <f t="shared" si="0"/>
        <v>#NUM!</v>
      </c>
      <c r="G55" s="283" t="e">
        <f t="shared" si="3"/>
        <v>#NUM!</v>
      </c>
      <c r="H55" s="284" t="e">
        <f t="shared" si="4"/>
        <v>#DIV/0!</v>
      </c>
      <c r="I55" s="285" t="e">
        <f t="shared" si="5"/>
        <v>#NUM!</v>
      </c>
      <c r="J55" s="285" t="e">
        <f t="shared" si="6"/>
        <v>#DIV/0!</v>
      </c>
      <c r="K55" s="31"/>
      <c r="L55" s="31"/>
      <c r="M55" s="112"/>
      <c r="N55" s="112"/>
      <c r="O55" s="112"/>
    </row>
    <row r="56" spans="1:15" s="126" customFormat="1" ht="15">
      <c r="A56" s="31"/>
      <c r="B56" s="247"/>
      <c r="C56" s="248"/>
      <c r="D56" s="249"/>
      <c r="E56" s="112" t="str">
        <f t="shared" si="1"/>
        <v/>
      </c>
      <c r="F56" s="250" t="e">
        <f t="shared" si="0"/>
        <v>#NUM!</v>
      </c>
      <c r="G56" s="283" t="e">
        <f t="shared" si="3"/>
        <v>#NUM!</v>
      </c>
      <c r="H56" s="284" t="e">
        <f t="shared" si="4"/>
        <v>#DIV/0!</v>
      </c>
      <c r="I56" s="285" t="e">
        <f t="shared" si="5"/>
        <v>#NUM!</v>
      </c>
      <c r="J56" s="285" t="e">
        <f t="shared" si="6"/>
        <v>#DIV/0!</v>
      </c>
      <c r="K56" s="31"/>
      <c r="L56" s="31"/>
      <c r="M56" s="112"/>
      <c r="N56" s="112"/>
      <c r="O56" s="112"/>
    </row>
    <row r="57" spans="1:15" s="126" customFormat="1" ht="15">
      <c r="A57" s="31"/>
      <c r="B57" s="247"/>
      <c r="C57" s="248"/>
      <c r="D57" s="249"/>
      <c r="E57" s="112" t="str">
        <f t="shared" si="1"/>
        <v/>
      </c>
      <c r="F57" s="250" t="e">
        <f t="shared" si="0"/>
        <v>#NUM!</v>
      </c>
      <c r="G57" s="283" t="e">
        <f t="shared" si="3"/>
        <v>#NUM!</v>
      </c>
      <c r="H57" s="284" t="e">
        <f t="shared" si="4"/>
        <v>#DIV/0!</v>
      </c>
      <c r="I57" s="285" t="e">
        <f t="shared" si="5"/>
        <v>#NUM!</v>
      </c>
      <c r="J57" s="285" t="e">
        <f t="shared" si="6"/>
        <v>#DIV/0!</v>
      </c>
      <c r="K57" s="31"/>
      <c r="L57" s="31"/>
      <c r="M57" s="31"/>
      <c r="N57" s="31"/>
      <c r="O57" s="31"/>
    </row>
    <row r="58" spans="1:15" s="126" customFormat="1" ht="15">
      <c r="A58" s="31"/>
      <c r="B58" s="247"/>
      <c r="C58" s="248"/>
      <c r="D58" s="249"/>
      <c r="E58" s="112" t="str">
        <f t="shared" si="1"/>
        <v/>
      </c>
      <c r="F58" s="250" t="e">
        <f t="shared" si="0"/>
        <v>#NUM!</v>
      </c>
      <c r="G58" s="283" t="e">
        <f t="shared" si="3"/>
        <v>#NUM!</v>
      </c>
      <c r="H58" s="284" t="e">
        <f t="shared" si="4"/>
        <v>#DIV/0!</v>
      </c>
      <c r="I58" s="285" t="e">
        <f t="shared" si="5"/>
        <v>#NUM!</v>
      </c>
      <c r="J58" s="285" t="e">
        <f t="shared" si="6"/>
        <v>#DIV/0!</v>
      </c>
      <c r="K58" s="31"/>
      <c r="L58" s="31"/>
      <c r="M58" s="31"/>
      <c r="N58" s="31"/>
      <c r="O58" s="31"/>
    </row>
    <row r="59" spans="1:15" s="126" customFormat="1" ht="15">
      <c r="A59" s="31"/>
      <c r="B59" s="247"/>
      <c r="C59" s="248"/>
      <c r="D59" s="249"/>
      <c r="E59" s="112" t="str">
        <f t="shared" si="1"/>
        <v/>
      </c>
      <c r="F59" s="250" t="e">
        <f t="shared" si="0"/>
        <v>#NUM!</v>
      </c>
      <c r="G59" s="283" t="e">
        <f t="shared" si="3"/>
        <v>#NUM!</v>
      </c>
      <c r="H59" s="284" t="e">
        <f t="shared" si="4"/>
        <v>#DIV/0!</v>
      </c>
      <c r="I59" s="285" t="e">
        <f t="shared" si="5"/>
        <v>#NUM!</v>
      </c>
      <c r="J59" s="285" t="e">
        <f t="shared" si="6"/>
        <v>#DIV/0!</v>
      </c>
      <c r="K59" s="31"/>
      <c r="L59" s="31"/>
      <c r="M59" s="31"/>
      <c r="N59" s="31"/>
      <c r="O59" s="31"/>
    </row>
    <row r="60" spans="1:15" s="126" customFormat="1" ht="15">
      <c r="A60" s="31"/>
      <c r="B60" s="247"/>
      <c r="C60" s="248"/>
      <c r="D60" s="249"/>
      <c r="E60" s="112" t="str">
        <f t="shared" si="1"/>
        <v/>
      </c>
      <c r="F60" s="250" t="e">
        <f t="shared" si="0"/>
        <v>#NUM!</v>
      </c>
      <c r="G60" s="283" t="e">
        <f t="shared" si="3"/>
        <v>#NUM!</v>
      </c>
      <c r="H60" s="284" t="e">
        <f t="shared" si="4"/>
        <v>#DIV/0!</v>
      </c>
      <c r="I60" s="285" t="e">
        <f t="shared" si="5"/>
        <v>#NUM!</v>
      </c>
      <c r="J60" s="285" t="e">
        <f t="shared" si="6"/>
        <v>#DIV/0!</v>
      </c>
      <c r="K60" s="31"/>
      <c r="L60" s="31"/>
      <c r="M60" s="31"/>
      <c r="N60" s="31"/>
      <c r="O60" s="31"/>
    </row>
    <row r="61" spans="1:15" s="126" customFormat="1" ht="15">
      <c r="A61" s="31"/>
      <c r="B61" s="247"/>
      <c r="C61" s="248"/>
      <c r="D61" s="249"/>
      <c r="E61" s="112" t="str">
        <f t="shared" si="1"/>
        <v/>
      </c>
      <c r="F61" s="250" t="e">
        <f t="shared" si="0"/>
        <v>#NUM!</v>
      </c>
      <c r="G61" s="283" t="e">
        <f t="shared" si="3"/>
        <v>#NUM!</v>
      </c>
      <c r="H61" s="284" t="e">
        <f t="shared" si="4"/>
        <v>#DIV/0!</v>
      </c>
      <c r="I61" s="285" t="e">
        <f t="shared" si="5"/>
        <v>#NUM!</v>
      </c>
      <c r="J61" s="285" t="e">
        <f t="shared" si="6"/>
        <v>#DIV/0!</v>
      </c>
      <c r="K61" s="31"/>
      <c r="L61" s="31"/>
      <c r="M61" s="31"/>
      <c r="N61" s="31"/>
      <c r="O61" s="31"/>
    </row>
    <row r="62" spans="1:15" ht="15">
      <c r="B62" s="247"/>
      <c r="C62" s="248"/>
      <c r="D62" s="249"/>
      <c r="E62" s="112" t="str">
        <f t="shared" si="1"/>
        <v/>
      </c>
      <c r="F62" s="250" t="e">
        <f t="shared" si="0"/>
        <v>#NUM!</v>
      </c>
      <c r="G62" s="283" t="e">
        <f t="shared" si="3"/>
        <v>#NUM!</v>
      </c>
      <c r="H62" s="284" t="e">
        <f t="shared" si="4"/>
        <v>#DIV/0!</v>
      </c>
      <c r="I62" s="285" t="e">
        <f t="shared" si="5"/>
        <v>#NUM!</v>
      </c>
      <c r="J62" s="285" t="e">
        <f t="shared" si="6"/>
        <v>#DIV/0!</v>
      </c>
    </row>
    <row r="63" spans="1:15" ht="15">
      <c r="B63" s="247"/>
      <c r="C63" s="248"/>
      <c r="D63" s="249"/>
      <c r="E63" s="112" t="str">
        <f t="shared" si="1"/>
        <v/>
      </c>
      <c r="F63" s="250" t="e">
        <f t="shared" si="0"/>
        <v>#NUM!</v>
      </c>
      <c r="G63" s="283" t="e">
        <f t="shared" si="3"/>
        <v>#NUM!</v>
      </c>
      <c r="H63" s="284" t="e">
        <f t="shared" si="4"/>
        <v>#DIV/0!</v>
      </c>
      <c r="I63" s="285" t="e">
        <f t="shared" si="5"/>
        <v>#NUM!</v>
      </c>
      <c r="J63" s="285" t="e">
        <f t="shared" si="6"/>
        <v>#DIV/0!</v>
      </c>
    </row>
    <row r="64" spans="1:15" ht="15">
      <c r="B64" s="247"/>
      <c r="C64" s="248"/>
      <c r="D64" s="249"/>
      <c r="E64" s="112" t="str">
        <f t="shared" si="1"/>
        <v/>
      </c>
      <c r="F64" s="250" t="e">
        <f t="shared" si="0"/>
        <v>#NUM!</v>
      </c>
      <c r="G64" s="283" t="e">
        <f t="shared" si="3"/>
        <v>#NUM!</v>
      </c>
      <c r="H64" s="284" t="e">
        <f t="shared" si="4"/>
        <v>#DIV/0!</v>
      </c>
      <c r="I64" s="285" t="e">
        <f t="shared" si="5"/>
        <v>#NUM!</v>
      </c>
      <c r="J64" s="285" t="e">
        <f t="shared" si="6"/>
        <v>#DIV/0!</v>
      </c>
    </row>
    <row r="65" spans="2:15" ht="15">
      <c r="B65" s="247"/>
      <c r="C65" s="248"/>
      <c r="D65" s="249"/>
      <c r="E65" s="112" t="str">
        <f t="shared" si="1"/>
        <v/>
      </c>
      <c r="F65" s="250" t="e">
        <f t="shared" si="0"/>
        <v>#NUM!</v>
      </c>
      <c r="G65" s="283" t="e">
        <f t="shared" si="3"/>
        <v>#NUM!</v>
      </c>
      <c r="H65" s="284" t="e">
        <f t="shared" si="4"/>
        <v>#DIV/0!</v>
      </c>
      <c r="I65" s="285" t="e">
        <f t="shared" si="5"/>
        <v>#NUM!</v>
      </c>
      <c r="J65" s="285" t="e">
        <f t="shared" si="6"/>
        <v>#DIV/0!</v>
      </c>
    </row>
    <row r="66" spans="2:15" ht="15">
      <c r="B66" s="247"/>
      <c r="C66" s="248"/>
      <c r="D66" s="249"/>
      <c r="E66" s="112" t="str">
        <f t="shared" si="1"/>
        <v/>
      </c>
      <c r="F66" s="250" t="e">
        <f t="shared" si="0"/>
        <v>#NUM!</v>
      </c>
      <c r="G66" s="283" t="e">
        <f t="shared" si="3"/>
        <v>#NUM!</v>
      </c>
      <c r="H66" s="284" t="e">
        <f t="shared" si="4"/>
        <v>#DIV/0!</v>
      </c>
      <c r="I66" s="285" t="e">
        <f t="shared" si="5"/>
        <v>#NUM!</v>
      </c>
      <c r="J66" s="285" t="e">
        <f t="shared" si="6"/>
        <v>#DIV/0!</v>
      </c>
      <c r="M66" s="295"/>
      <c r="N66" s="295"/>
      <c r="O66" s="295"/>
    </row>
    <row r="67" spans="2:15" ht="15">
      <c r="B67" s="247"/>
      <c r="C67" s="248"/>
      <c r="D67" s="249"/>
      <c r="E67" s="112" t="str">
        <f t="shared" si="1"/>
        <v/>
      </c>
      <c r="F67" s="250" t="e">
        <f t="shared" si="0"/>
        <v>#NUM!</v>
      </c>
      <c r="G67" s="283" t="e">
        <f t="shared" si="3"/>
        <v>#NUM!</v>
      </c>
      <c r="H67" s="284" t="e">
        <f t="shared" si="4"/>
        <v>#DIV/0!</v>
      </c>
      <c r="I67" s="285" t="e">
        <f t="shared" si="5"/>
        <v>#NUM!</v>
      </c>
      <c r="J67" s="285" t="e">
        <f t="shared" si="6"/>
        <v>#DIV/0!</v>
      </c>
    </row>
    <row r="68" spans="2:15" ht="15">
      <c r="B68" s="247"/>
      <c r="C68" s="248"/>
      <c r="D68" s="249"/>
      <c r="E68" s="112" t="str">
        <f t="shared" si="1"/>
        <v/>
      </c>
      <c r="F68" s="250" t="e">
        <f t="shared" si="0"/>
        <v>#NUM!</v>
      </c>
      <c r="G68" s="283" t="e">
        <f t="shared" si="3"/>
        <v>#NUM!</v>
      </c>
      <c r="H68" s="284" t="e">
        <f t="shared" si="4"/>
        <v>#DIV/0!</v>
      </c>
      <c r="I68" s="285" t="e">
        <f t="shared" si="5"/>
        <v>#NUM!</v>
      </c>
      <c r="J68" s="285" t="e">
        <f t="shared" si="6"/>
        <v>#DIV/0!</v>
      </c>
    </row>
    <row r="69" spans="2:15" ht="15">
      <c r="B69" s="247"/>
      <c r="C69" s="248"/>
      <c r="D69" s="249"/>
      <c r="E69" s="112" t="str">
        <f t="shared" si="1"/>
        <v/>
      </c>
      <c r="F69" s="250" t="e">
        <f t="shared" si="0"/>
        <v>#NUM!</v>
      </c>
      <c r="G69" s="283" t="e">
        <f t="shared" si="3"/>
        <v>#NUM!</v>
      </c>
      <c r="H69" s="284" t="e">
        <f t="shared" si="4"/>
        <v>#DIV/0!</v>
      </c>
      <c r="I69" s="285" t="e">
        <f t="shared" si="5"/>
        <v>#NUM!</v>
      </c>
      <c r="J69" s="285" t="e">
        <f t="shared" si="6"/>
        <v>#DIV/0!</v>
      </c>
    </row>
    <row r="70" spans="2:15" ht="15">
      <c r="B70" s="247"/>
      <c r="C70" s="248"/>
      <c r="D70" s="249"/>
      <c r="E70" s="112" t="str">
        <f t="shared" si="1"/>
        <v/>
      </c>
      <c r="F70" s="250" t="e">
        <f t="shared" si="0"/>
        <v>#NUM!</v>
      </c>
      <c r="G70" s="283" t="e">
        <f t="shared" si="3"/>
        <v>#NUM!</v>
      </c>
      <c r="H70" s="284" t="e">
        <f t="shared" si="4"/>
        <v>#DIV/0!</v>
      </c>
      <c r="I70" s="285" t="e">
        <f t="shared" si="5"/>
        <v>#NUM!</v>
      </c>
      <c r="J70" s="285" t="e">
        <f t="shared" si="6"/>
        <v>#DIV/0!</v>
      </c>
      <c r="M70" s="126"/>
      <c r="N70" s="126"/>
      <c r="O70" s="126"/>
    </row>
    <row r="71" spans="2:15">
      <c r="B71" s="296"/>
      <c r="C71" s="296"/>
      <c r="D71" s="296"/>
      <c r="M71" s="126"/>
      <c r="N71" s="126"/>
      <c r="O71" s="126"/>
    </row>
    <row r="72" spans="2:15">
      <c r="B72" s="296"/>
      <c r="C72" s="296"/>
      <c r="D72" s="296"/>
      <c r="M72" s="126"/>
      <c r="N72" s="126"/>
      <c r="O72" s="126"/>
    </row>
    <row r="73" spans="2:15">
      <c r="B73" s="296"/>
      <c r="C73" s="296"/>
      <c r="D73" s="296"/>
      <c r="M73" s="126"/>
      <c r="N73" s="126"/>
      <c r="O73" s="126"/>
    </row>
    <row r="74" spans="2:15">
      <c r="B74" s="296"/>
      <c r="C74" s="296"/>
      <c r="D74" s="296"/>
      <c r="M74" s="126"/>
      <c r="N74" s="126"/>
      <c r="O74" s="126"/>
    </row>
    <row r="75" spans="2:15">
      <c r="B75" s="296"/>
      <c r="C75" s="296"/>
      <c r="D75" s="296"/>
      <c r="M75" s="126"/>
      <c r="N75" s="126"/>
      <c r="O75" s="126"/>
    </row>
    <row r="76" spans="2:15">
      <c r="B76" s="296"/>
      <c r="C76" s="296"/>
      <c r="D76" s="296"/>
      <c r="M76" s="126"/>
      <c r="N76" s="126"/>
      <c r="O76" s="126"/>
    </row>
  </sheetData>
  <sheetProtection selectLockedCells="1"/>
  <dataConsolidate/>
  <mergeCells count="3">
    <mergeCell ref="B2:D2"/>
    <mergeCell ref="B3:B4"/>
    <mergeCell ref="C3:C4"/>
  </mergeCells>
  <conditionalFormatting sqref="B6:D70">
    <cfRule type="expression" dxfId="391" priority="8" stopIfTrue="1">
      <formula>MOD(ROW(),2)</formula>
    </cfRule>
  </conditionalFormatting>
  <conditionalFormatting sqref="D6:D70">
    <cfRule type="cellIs" dxfId="390" priority="7" stopIfTrue="1" operator="equal">
      <formula>"NO ADMISIBLE"</formula>
    </cfRule>
  </conditionalFormatting>
  <conditionalFormatting sqref="D6:D70">
    <cfRule type="cellIs" dxfId="389" priority="6" stopIfTrue="1" operator="equal">
      <formula>"DESCARTADO"</formula>
    </cfRule>
  </conditionalFormatting>
  <conditionalFormatting sqref="D6:D70">
    <cfRule type="cellIs" dxfId="388" priority="5" stopIfTrue="1" operator="equal">
      <formula>"NO ADMISIBLE"</formula>
    </cfRule>
  </conditionalFormatting>
  <conditionalFormatting sqref="D6:D70">
    <cfRule type="cellIs" dxfId="387" priority="4" stopIfTrue="1" operator="equal">
      <formula>"DESCARTADO"</formula>
    </cfRule>
  </conditionalFormatting>
  <conditionalFormatting sqref="F6:F70">
    <cfRule type="cellIs" dxfId="386" priority="2" operator="equal">
      <formula>"PROPUESTA BAJA"</formula>
    </cfRule>
    <cfRule type="cellIs" dxfId="385" priority="3" operator="equal">
      <formula>"PROPUESTA VALIDA"</formula>
    </cfRule>
  </conditionalFormatting>
  <conditionalFormatting sqref="G42:J70">
    <cfRule type="cellIs" dxfId="384" priority="1" operator="greaterThan">
      <formula>$L$47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85" fitToHeight="0" orientation="portrait" horizontalDpi="1200" verticalDpi="1200" r:id="rId1"/>
  <headerFooter alignWithMargins="0">
    <oddFooter>&amp;L&amp;9&amp;F
&amp;A&amp;C&amp;P de &amp;N&amp;R&amp;9INSTITUTO NACIONAL DE VIAS
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0">
    <tabColor rgb="FFFFFF00"/>
  </sheetPr>
  <dimension ref="A1:L274"/>
  <sheetViews>
    <sheetView showGridLines="0" tabSelected="1" topLeftCell="A6" zoomScale="180" zoomScaleNormal="180" workbookViewId="0">
      <selection activeCell="D12" sqref="D12:D13"/>
    </sheetView>
  </sheetViews>
  <sheetFormatPr baseColWidth="10" defaultColWidth="0" defaultRowHeight="13" zeroHeight="1"/>
  <cols>
    <col min="1" max="1" width="3" style="1" customWidth="1"/>
    <col min="2" max="2" width="7.1640625" style="1" hidden="1" customWidth="1"/>
    <col min="3" max="3" width="7" style="1" customWidth="1"/>
    <col min="4" max="4" width="60.33203125" style="1" customWidth="1"/>
    <col min="5" max="5" width="15.6640625" style="1" customWidth="1"/>
    <col min="6" max="7" width="13.5" style="10" customWidth="1"/>
    <col min="8" max="8" width="21.5" style="10" customWidth="1"/>
    <col min="9" max="9" width="15.6640625" style="10" hidden="1" customWidth="1"/>
    <col min="10" max="10" width="15.6640625" style="1" customWidth="1"/>
    <col min="11" max="11" width="19.6640625" style="1" hidden="1" customWidth="1"/>
    <col min="12" max="12" width="11.5" style="1" customWidth="1"/>
    <col min="13" max="16384" width="11.5" style="1" hidden="1"/>
  </cols>
  <sheetData>
    <row r="1" spans="1:11" s="21" customFormat="1" ht="20" customHeight="1">
      <c r="B1" s="389" t="s">
        <v>19</v>
      </c>
      <c r="C1" s="389"/>
      <c r="D1" s="389"/>
      <c r="E1" s="389"/>
      <c r="F1" s="389"/>
      <c r="G1" s="389"/>
      <c r="H1" s="389"/>
      <c r="I1" s="389"/>
    </row>
    <row r="2" spans="1:11" s="21" customFormat="1" ht="20" customHeight="1">
      <c r="B2" s="372" t="s">
        <v>20</v>
      </c>
      <c r="C2" s="372"/>
      <c r="D2" s="372"/>
      <c r="E2" s="372"/>
      <c r="F2" s="372"/>
      <c r="G2" s="372"/>
      <c r="H2" s="372"/>
      <c r="I2" s="372"/>
    </row>
    <row r="3" spans="1:11" s="21" customFormat="1" ht="20" customHeight="1">
      <c r="B3" s="372" t="s">
        <v>21</v>
      </c>
      <c r="C3" s="372"/>
      <c r="D3" s="372"/>
      <c r="E3" s="372"/>
      <c r="F3" s="372"/>
      <c r="G3" s="372"/>
      <c r="H3" s="372"/>
      <c r="I3" s="372"/>
    </row>
    <row r="4" spans="1:11" s="21" customFormat="1" ht="18">
      <c r="B4" s="372" t="s">
        <v>22</v>
      </c>
      <c r="C4" s="372"/>
      <c r="D4" s="372"/>
      <c r="E4" s="372"/>
      <c r="F4" s="372"/>
      <c r="G4" s="372"/>
      <c r="H4" s="372"/>
      <c r="I4" s="372"/>
    </row>
    <row r="5" spans="1:11" s="21" customFormat="1" ht="25.5" customHeight="1">
      <c r="A5" s="26"/>
      <c r="B5" s="372" t="s">
        <v>23</v>
      </c>
      <c r="C5" s="372"/>
      <c r="D5" s="372"/>
      <c r="E5" s="372"/>
      <c r="F5" s="372"/>
      <c r="G5" s="372"/>
      <c r="H5" s="372"/>
      <c r="I5" s="372"/>
    </row>
    <row r="6" spans="1:11" s="21" customFormat="1" ht="18">
      <c r="A6" s="26"/>
      <c r="B6" s="36"/>
      <c r="C6" s="36"/>
      <c r="D6" s="35"/>
      <c r="E6" s="35"/>
      <c r="F6" s="35"/>
      <c r="G6" s="35"/>
      <c r="H6" s="35"/>
      <c r="I6" s="35"/>
    </row>
    <row r="7" spans="1:11" s="21" customFormat="1" ht="53.25" customHeight="1">
      <c r="A7" s="26"/>
      <c r="B7" s="372" t="s">
        <v>293</v>
      </c>
      <c r="C7" s="372"/>
      <c r="D7" s="372"/>
      <c r="E7" s="372"/>
      <c r="F7" s="372"/>
      <c r="G7" s="372"/>
      <c r="H7" s="372"/>
      <c r="I7" s="372"/>
    </row>
    <row r="8" spans="1:11" s="21" customFormat="1" ht="18">
      <c r="A8" s="26"/>
      <c r="B8" s="36"/>
      <c r="C8" s="36"/>
      <c r="D8" s="35"/>
      <c r="E8" s="35"/>
      <c r="F8" s="35"/>
      <c r="G8" s="35"/>
      <c r="H8" s="35"/>
      <c r="I8" s="35"/>
    </row>
    <row r="9" spans="1:11" s="21" customFormat="1" ht="18">
      <c r="A9" s="26"/>
      <c r="B9" s="36"/>
      <c r="C9" s="36"/>
      <c r="D9" s="35"/>
      <c r="E9" s="35"/>
      <c r="F9" s="35"/>
      <c r="G9" s="35"/>
      <c r="H9" s="35"/>
      <c r="I9" s="35"/>
    </row>
    <row r="10" spans="1:11" ht="13.5" customHeight="1">
      <c r="A10" s="28"/>
      <c r="B10" s="386" t="s">
        <v>24</v>
      </c>
      <c r="C10" s="386"/>
      <c r="D10" s="386"/>
      <c r="E10" s="386"/>
      <c r="F10" s="386"/>
      <c r="G10" s="386"/>
      <c r="H10" s="386"/>
      <c r="I10" s="386"/>
      <c r="J10" s="28"/>
      <c r="K10" s="28"/>
    </row>
    <row r="11" spans="1:11" ht="13.5" customHeight="1" thickBot="1">
      <c r="A11" s="28"/>
      <c r="B11" s="387" t="s">
        <v>25</v>
      </c>
      <c r="C11" s="387"/>
      <c r="D11" s="387"/>
      <c r="E11" s="387"/>
      <c r="F11" s="387"/>
      <c r="G11" s="387"/>
      <c r="H11" s="387"/>
      <c r="I11" s="387"/>
      <c r="J11" s="28"/>
      <c r="K11" s="28"/>
    </row>
    <row r="12" spans="1:11" ht="41.25" customHeight="1" thickTop="1">
      <c r="A12" s="28"/>
      <c r="B12" s="375" t="s">
        <v>26</v>
      </c>
      <c r="C12" s="379" t="s">
        <v>27</v>
      </c>
      <c r="D12" s="373" t="s">
        <v>28</v>
      </c>
      <c r="E12" s="377" t="s">
        <v>29</v>
      </c>
      <c r="F12" s="383" t="s">
        <v>30</v>
      </c>
      <c r="G12" s="384"/>
      <c r="H12" s="385"/>
      <c r="I12" s="381"/>
      <c r="J12" s="28"/>
      <c r="K12" s="28"/>
    </row>
    <row r="13" spans="1:11" ht="59.25" customHeight="1" thickBot="1">
      <c r="A13" s="28"/>
      <c r="B13" s="376"/>
      <c r="C13" s="380"/>
      <c r="D13" s="374"/>
      <c r="E13" s="378"/>
      <c r="F13" s="163" t="s">
        <v>31</v>
      </c>
      <c r="G13" s="164" t="s">
        <v>32</v>
      </c>
      <c r="H13" s="165" t="s">
        <v>33</v>
      </c>
      <c r="I13" s="382"/>
      <c r="J13" s="28"/>
      <c r="K13" s="28"/>
    </row>
    <row r="14" spans="1:11" ht="4.5" customHeight="1">
      <c r="A14" s="28"/>
      <c r="B14" s="38"/>
      <c r="C14" s="53"/>
      <c r="D14" s="39"/>
      <c r="E14" s="39"/>
      <c r="F14" s="332"/>
      <c r="G14" s="332"/>
      <c r="H14" s="333"/>
      <c r="I14" s="332"/>
      <c r="J14" s="334"/>
      <c r="K14" s="28"/>
    </row>
    <row r="15" spans="1:11">
      <c r="A15" s="28"/>
      <c r="B15" s="91">
        <v>1</v>
      </c>
      <c r="C15" s="92">
        <v>1</v>
      </c>
      <c r="D15" s="120" t="s">
        <v>34</v>
      </c>
      <c r="E15" s="93" t="s">
        <v>35</v>
      </c>
      <c r="F15" s="94">
        <v>10</v>
      </c>
      <c r="G15" s="94">
        <v>19</v>
      </c>
      <c r="H15" s="117">
        <v>1</v>
      </c>
      <c r="I15" s="94"/>
      <c r="J15" s="334"/>
      <c r="K15" s="162" t="s">
        <v>299</v>
      </c>
    </row>
    <row r="16" spans="1:11">
      <c r="A16" s="28"/>
      <c r="B16" s="91">
        <v>2</v>
      </c>
      <c r="C16" s="92">
        <v>2</v>
      </c>
      <c r="D16" s="120" t="s">
        <v>36</v>
      </c>
      <c r="E16" s="93" t="s">
        <v>35</v>
      </c>
      <c r="F16" s="94">
        <v>10</v>
      </c>
      <c r="G16" s="94">
        <v>19</v>
      </c>
      <c r="H16" s="117">
        <v>1</v>
      </c>
      <c r="I16" s="94"/>
      <c r="J16" s="334"/>
      <c r="K16" s="162" t="s">
        <v>299</v>
      </c>
    </row>
    <row r="17" spans="2:11">
      <c r="B17" s="91">
        <v>3</v>
      </c>
      <c r="C17" s="92">
        <v>4</v>
      </c>
      <c r="D17" s="120" t="s">
        <v>37</v>
      </c>
      <c r="E17" s="93" t="s">
        <v>35</v>
      </c>
      <c r="F17" s="94">
        <v>10</v>
      </c>
      <c r="G17" s="94">
        <v>19</v>
      </c>
      <c r="H17" s="117">
        <v>1</v>
      </c>
      <c r="I17" s="94"/>
      <c r="J17" s="334"/>
      <c r="K17" s="162" t="s">
        <v>299</v>
      </c>
    </row>
    <row r="18" spans="2:11">
      <c r="B18" s="91">
        <v>4</v>
      </c>
      <c r="C18" s="92">
        <v>14</v>
      </c>
      <c r="D18" s="120" t="s">
        <v>38</v>
      </c>
      <c r="E18" s="93" t="s">
        <v>35</v>
      </c>
      <c r="F18" s="94">
        <v>10</v>
      </c>
      <c r="G18" s="94">
        <v>19</v>
      </c>
      <c r="H18" s="117">
        <v>1</v>
      </c>
      <c r="I18" s="94"/>
      <c r="J18" s="334"/>
      <c r="K18" s="162" t="s">
        <v>299</v>
      </c>
    </row>
    <row r="19" spans="2:11">
      <c r="B19" s="91">
        <v>5</v>
      </c>
      <c r="C19" s="92">
        <v>15</v>
      </c>
      <c r="D19" s="120" t="s">
        <v>39</v>
      </c>
      <c r="E19" s="93" t="s">
        <v>35</v>
      </c>
      <c r="F19" s="94">
        <v>10</v>
      </c>
      <c r="G19" s="94">
        <v>19</v>
      </c>
      <c r="H19" s="117">
        <v>1</v>
      </c>
      <c r="I19" s="94"/>
      <c r="J19" s="334"/>
      <c r="K19" s="162" t="s">
        <v>299</v>
      </c>
    </row>
    <row r="20" spans="2:11">
      <c r="B20" s="91">
        <v>6</v>
      </c>
      <c r="C20" s="92">
        <v>20</v>
      </c>
      <c r="D20" s="120" t="s">
        <v>40</v>
      </c>
      <c r="E20" s="93" t="s">
        <v>35</v>
      </c>
      <c r="F20" s="94">
        <v>10</v>
      </c>
      <c r="G20" s="94">
        <v>19</v>
      </c>
      <c r="H20" s="117">
        <v>1</v>
      </c>
      <c r="I20" s="94"/>
      <c r="J20" s="334"/>
      <c r="K20" s="162" t="s">
        <v>299</v>
      </c>
    </row>
    <row r="21" spans="2:11">
      <c r="B21" s="91">
        <v>7</v>
      </c>
      <c r="C21" s="92">
        <v>24</v>
      </c>
      <c r="D21" s="120" t="s">
        <v>294</v>
      </c>
      <c r="E21" s="93" t="s">
        <v>35</v>
      </c>
      <c r="F21" s="94">
        <v>10</v>
      </c>
      <c r="G21" s="94">
        <v>19</v>
      </c>
      <c r="H21" s="117">
        <v>1</v>
      </c>
      <c r="I21" s="94"/>
      <c r="J21" s="334"/>
      <c r="K21" s="162" t="s">
        <v>299</v>
      </c>
    </row>
    <row r="22" spans="2:11">
      <c r="B22" s="91">
        <v>8</v>
      </c>
      <c r="C22" s="92">
        <v>27</v>
      </c>
      <c r="D22" s="120" t="s">
        <v>41</v>
      </c>
      <c r="E22" s="93" t="s">
        <v>35</v>
      </c>
      <c r="F22" s="94">
        <v>10</v>
      </c>
      <c r="G22" s="94">
        <v>19</v>
      </c>
      <c r="H22" s="117">
        <v>1</v>
      </c>
      <c r="I22" s="94"/>
      <c r="J22" s="334"/>
      <c r="K22" s="162" t="s">
        <v>299</v>
      </c>
    </row>
    <row r="23" spans="2:11">
      <c r="B23" s="91">
        <v>9</v>
      </c>
      <c r="C23" s="92">
        <v>29</v>
      </c>
      <c r="D23" s="120" t="s">
        <v>42</v>
      </c>
      <c r="E23" s="93" t="s">
        <v>35</v>
      </c>
      <c r="F23" s="94">
        <v>10</v>
      </c>
      <c r="G23" s="94">
        <v>19</v>
      </c>
      <c r="H23" s="117">
        <v>1</v>
      </c>
      <c r="I23" s="94"/>
      <c r="J23" s="334"/>
      <c r="K23" s="162" t="s">
        <v>299</v>
      </c>
    </row>
    <row r="24" spans="2:11" ht="5.25" customHeight="1" thickBot="1">
      <c r="B24" s="207"/>
      <c r="C24" s="388"/>
      <c r="D24" s="388"/>
      <c r="E24" s="388"/>
      <c r="F24" s="388"/>
      <c r="G24" s="388"/>
      <c r="H24" s="388"/>
      <c r="I24" s="233"/>
      <c r="J24" s="334"/>
      <c r="K24" s="28"/>
    </row>
    <row r="25" spans="2:11" ht="14" thickTop="1">
      <c r="B25" s="366" t="s">
        <v>43</v>
      </c>
      <c r="C25" s="367"/>
      <c r="D25" s="95" t="s">
        <v>35</v>
      </c>
      <c r="E25" s="167">
        <v>9</v>
      </c>
      <c r="F25" s="335"/>
      <c r="G25" s="336"/>
      <c r="H25" s="337"/>
      <c r="I25" s="337"/>
      <c r="J25" s="28"/>
      <c r="K25" s="28"/>
    </row>
    <row r="26" spans="2:11">
      <c r="B26" s="368"/>
      <c r="C26" s="369"/>
      <c r="D26" s="96" t="s">
        <v>44</v>
      </c>
      <c r="E26" s="168">
        <v>0</v>
      </c>
      <c r="F26" s="338"/>
      <c r="G26" s="233"/>
      <c r="H26" s="339"/>
      <c r="I26" s="339"/>
      <c r="J26" s="28"/>
      <c r="K26" s="28"/>
    </row>
    <row r="27" spans="2:11">
      <c r="B27" s="368"/>
      <c r="C27" s="369"/>
      <c r="D27" s="97" t="s">
        <v>45</v>
      </c>
      <c r="E27" s="169">
        <v>0</v>
      </c>
      <c r="F27" s="338"/>
      <c r="G27" s="233"/>
      <c r="H27" s="339"/>
      <c r="I27" s="339"/>
      <c r="J27" s="28"/>
      <c r="K27" s="28"/>
    </row>
    <row r="28" spans="2:11" ht="14" thickBot="1">
      <c r="B28" s="370"/>
      <c r="C28" s="371"/>
      <c r="D28" s="166" t="s">
        <v>46</v>
      </c>
      <c r="E28" s="170">
        <v>9</v>
      </c>
      <c r="F28" s="340"/>
      <c r="G28" s="341"/>
      <c r="H28" s="342"/>
      <c r="I28" s="342"/>
      <c r="J28" s="28"/>
      <c r="K28" s="28"/>
    </row>
    <row r="29" spans="2:11" ht="3" customHeight="1" thickTop="1">
      <c r="B29" s="161" t="s">
        <v>47</v>
      </c>
      <c r="C29" s="28"/>
      <c r="D29" s="28"/>
      <c r="E29" s="28"/>
      <c r="F29" s="343"/>
      <c r="G29" s="343"/>
      <c r="H29" s="343"/>
      <c r="I29" s="343"/>
      <c r="J29" s="28"/>
      <c r="K29" s="28"/>
    </row>
    <row r="30" spans="2:11">
      <c r="B30" s="28"/>
      <c r="C30" s="28"/>
      <c r="D30" s="28"/>
      <c r="E30" s="28"/>
      <c r="F30" s="343"/>
      <c r="G30" s="343"/>
      <c r="H30" s="343"/>
      <c r="I30" s="343"/>
      <c r="J30" s="28"/>
      <c r="K30" s="28"/>
    </row>
    <row r="31" spans="2:11">
      <c r="B31" s="28"/>
      <c r="C31" s="28"/>
      <c r="D31" s="28"/>
      <c r="E31" s="28"/>
      <c r="F31" s="343"/>
      <c r="G31" s="343"/>
      <c r="H31" s="343"/>
      <c r="I31" s="343"/>
      <c r="J31" s="28"/>
      <c r="K31" s="28"/>
    </row>
    <row r="32" spans="2:11">
      <c r="B32" s="28"/>
      <c r="C32" s="28"/>
      <c r="D32" s="28"/>
      <c r="E32" s="28"/>
      <c r="F32" s="343"/>
      <c r="G32" s="343"/>
      <c r="H32" s="343"/>
      <c r="I32" s="343"/>
      <c r="J32" s="28"/>
      <c r="K32" s="28"/>
    </row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</sheetData>
  <sheetProtection selectLockedCells="1"/>
  <mergeCells count="16">
    <mergeCell ref="B1:I1"/>
    <mergeCell ref="B2:I2"/>
    <mergeCell ref="B3:I3"/>
    <mergeCell ref="B5:I5"/>
    <mergeCell ref="B7:I7"/>
    <mergeCell ref="B25:C28"/>
    <mergeCell ref="B4:I4"/>
    <mergeCell ref="D12:D13"/>
    <mergeCell ref="B12:B13"/>
    <mergeCell ref="E12:E13"/>
    <mergeCell ref="C12:C13"/>
    <mergeCell ref="I12:I13"/>
    <mergeCell ref="F12:H12"/>
    <mergeCell ref="B10:I10"/>
    <mergeCell ref="B11:I11"/>
    <mergeCell ref="C24:H24"/>
  </mergeCells>
  <phoneticPr fontId="0" type="noConversion"/>
  <conditionalFormatting sqref="B15:B23 I15:I23">
    <cfRule type="expression" dxfId="383" priority="43">
      <formula>MOD(ROW(),2)</formula>
    </cfRule>
  </conditionalFormatting>
  <conditionalFormatting sqref="E26">
    <cfRule type="cellIs" dxfId="382" priority="26" operator="greaterThan">
      <formula>0</formula>
    </cfRule>
  </conditionalFormatting>
  <conditionalFormatting sqref="D26:E26">
    <cfRule type="cellIs" dxfId="381" priority="24" operator="equal">
      <formula>"NO ADMISIBLE"</formula>
    </cfRule>
  </conditionalFormatting>
  <conditionalFormatting sqref="I15:I23">
    <cfRule type="cellIs" dxfId="380" priority="16" operator="equal">
      <formula>"NO"</formula>
    </cfRule>
  </conditionalFormatting>
  <conditionalFormatting sqref="K15:K23">
    <cfRule type="cellIs" dxfId="379" priority="14" operator="notEqual">
      <formula>"CORRECTO"</formula>
    </cfRule>
    <cfRule type="cellIs" dxfId="378" priority="15" operator="equal">
      <formula>"CORRECTO"</formula>
    </cfRule>
  </conditionalFormatting>
  <conditionalFormatting sqref="D25:E25">
    <cfRule type="cellIs" dxfId="377" priority="25" stopIfTrue="1" operator="equal">
      <formula>"ADMISIBLE"</formula>
    </cfRule>
  </conditionalFormatting>
  <conditionalFormatting sqref="D27:E27">
    <cfRule type="cellIs" dxfId="376" priority="23" operator="equal">
      <formula>"RECHAZO"</formula>
    </cfRule>
  </conditionalFormatting>
  <conditionalFormatting sqref="C15:H23">
    <cfRule type="expression" dxfId="375" priority="5">
      <formula>MOD(ROW(),2)</formula>
    </cfRule>
  </conditionalFormatting>
  <conditionalFormatting sqref="E15:E23">
    <cfRule type="cellIs" dxfId="374" priority="3" operator="equal">
      <formula>"NO ADMISIBLE"</formula>
    </cfRule>
  </conditionalFormatting>
  <conditionalFormatting sqref="F15:H23">
    <cfRule type="cellIs" dxfId="373" priority="1" operator="equal">
      <formula>0</formula>
    </cfRule>
  </conditionalFormatting>
  <conditionalFormatting sqref="E15:E23">
    <cfRule type="cellIs" dxfId="372" priority="4" stopIfTrue="1" operator="equal">
      <formula>"ADMISIBLE"</formula>
    </cfRule>
  </conditionalFormatting>
  <conditionalFormatting sqref="E15:E23">
    <cfRule type="cellIs" dxfId="371" priority="2" operator="equal">
      <formula>"RECHAZO"</formula>
    </cfRule>
  </conditionalFormatting>
  <dataValidations disablePrompts="1" count="2">
    <dataValidation type="list" allowBlank="1" showInputMessage="1" showErrorMessage="1" sqref="B4:C4" xr:uid="{00000000-0002-0000-0100-000000000000}">
      <formula1>DEPENDENCIAS</formula1>
    </dataValidation>
    <dataValidation type="list" allowBlank="1" showInputMessage="1" showErrorMessage="1" sqref="E15:E23" xr:uid="{00000000-0002-0000-0100-000001000000}">
      <formula1>RESULTADO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scale="53" orientation="portrait" horizontalDpi="1200" verticalDpi="1200" r:id="rId1"/>
  <headerFooter alignWithMargins="0">
    <oddFooter>&amp;L&amp;9&amp;F
&amp;A&amp;C&amp;P de &amp;N&amp;R&amp;9INSTITUTO NACIONAL DE VIAS
&amp;D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11">
    <tabColor theme="9" tint="-0.249977111117893"/>
  </sheetPr>
  <dimension ref="A1:AM135"/>
  <sheetViews>
    <sheetView showGridLines="0" zoomScale="125" zoomScaleNormal="81" zoomScaleSheetLayoutView="93" workbookViewId="0">
      <selection activeCell="B1" sqref="B1:H1"/>
    </sheetView>
  </sheetViews>
  <sheetFormatPr baseColWidth="10" defaultColWidth="11.5" defaultRowHeight="13" zeroHeight="1"/>
  <cols>
    <col min="1" max="1" width="2.6640625" style="1" customWidth="1"/>
    <col min="2" max="2" width="5.1640625" style="8" customWidth="1"/>
    <col min="3" max="3" width="9.5" style="8" customWidth="1"/>
    <col min="4" max="4" width="45.6640625" style="1" customWidth="1"/>
    <col min="5" max="5" width="10.1640625" style="1" customWidth="1"/>
    <col min="6" max="6" width="13.5" style="1" customWidth="1"/>
    <col min="7" max="7" width="18" style="5" customWidth="1"/>
    <col min="8" max="8" width="22.1640625" style="1" customWidth="1"/>
    <col min="9" max="9" width="21.1640625" style="5" customWidth="1"/>
    <col min="10" max="10" width="23.1640625" style="5" customWidth="1"/>
    <col min="11" max="11" width="21.1640625" style="9" customWidth="1"/>
    <col min="12" max="12" width="21.1640625" style="5" customWidth="1"/>
    <col min="13" max="13" width="22" style="5" customWidth="1"/>
    <col min="14" max="14" width="21.1640625" style="9" customWidth="1"/>
    <col min="15" max="15" width="21.1640625" style="5" customWidth="1"/>
    <col min="16" max="16" width="22.5" style="5" customWidth="1"/>
    <col min="17" max="17" width="21.1640625" style="9" customWidth="1"/>
    <col min="18" max="18" width="21.1640625" style="5" customWidth="1"/>
    <col min="19" max="19" width="23.5" style="5" customWidth="1"/>
    <col min="20" max="20" width="21.1640625" style="9" customWidth="1"/>
    <col min="21" max="21" width="21.1640625" style="5" customWidth="1"/>
    <col min="22" max="22" width="23.83203125" style="5" customWidth="1"/>
    <col min="23" max="23" width="21.1640625" style="9" customWidth="1"/>
    <col min="24" max="24" width="21.1640625" style="5" customWidth="1"/>
    <col min="25" max="25" width="23.5" style="5" customWidth="1"/>
    <col min="26" max="26" width="21.1640625" style="9" customWidth="1"/>
    <col min="27" max="27" width="21.1640625" style="5" customWidth="1"/>
    <col min="28" max="28" width="22.1640625" style="5" customWidth="1"/>
    <col min="29" max="29" width="21.1640625" style="9" customWidth="1"/>
    <col min="30" max="30" width="21.1640625" style="5" customWidth="1"/>
    <col min="31" max="31" width="22.5" style="5" customWidth="1"/>
    <col min="32" max="32" width="21.1640625" style="9" customWidth="1"/>
    <col min="33" max="33" width="21.1640625" style="5" customWidth="1"/>
    <col min="34" max="34" width="22.1640625" style="5" customWidth="1"/>
    <col min="35" max="35" width="21.1640625" style="9" customWidth="1"/>
    <col min="36" max="132" width="11.5" style="1" customWidth="1"/>
    <col min="133" max="16384" width="11.5" style="1"/>
  </cols>
  <sheetData>
    <row r="1" spans="1:39" s="22" customFormat="1" ht="20" customHeight="1">
      <c r="A1" s="23"/>
      <c r="B1" s="432" t="s">
        <v>19</v>
      </c>
      <c r="C1" s="432"/>
      <c r="D1" s="432"/>
      <c r="E1" s="432"/>
      <c r="F1" s="432"/>
      <c r="G1" s="432"/>
      <c r="H1" s="432"/>
      <c r="I1" s="24"/>
      <c r="J1" s="23"/>
      <c r="K1" s="25"/>
      <c r="L1" s="24"/>
      <c r="M1" s="23"/>
      <c r="N1" s="25"/>
      <c r="O1" s="24"/>
      <c r="P1" s="23"/>
      <c r="Q1" s="25"/>
      <c r="R1" s="24"/>
      <c r="S1" s="23"/>
      <c r="T1" s="25"/>
      <c r="U1" s="24"/>
      <c r="V1" s="23"/>
      <c r="W1" s="25"/>
      <c r="X1" s="24"/>
      <c r="Y1" s="23"/>
      <c r="Z1" s="25"/>
      <c r="AA1" s="24"/>
      <c r="AB1" s="23"/>
      <c r="AC1" s="25"/>
      <c r="AD1" s="24"/>
      <c r="AE1" s="23"/>
      <c r="AF1" s="25"/>
      <c r="AG1" s="24"/>
      <c r="AH1" s="23"/>
      <c r="AI1" s="25"/>
    </row>
    <row r="2" spans="1:39" s="22" customFormat="1" ht="20" customHeight="1">
      <c r="A2" s="23"/>
      <c r="B2" s="433" t="s">
        <v>20</v>
      </c>
      <c r="C2" s="433"/>
      <c r="D2" s="433"/>
      <c r="E2" s="433"/>
      <c r="F2" s="433"/>
      <c r="G2" s="433"/>
      <c r="H2" s="433"/>
      <c r="I2" s="24"/>
      <c r="J2" s="23"/>
      <c r="K2" s="25"/>
      <c r="L2" s="24"/>
      <c r="M2" s="23"/>
      <c r="N2" s="25"/>
      <c r="O2" s="24"/>
      <c r="P2" s="23"/>
      <c r="Q2" s="25"/>
      <c r="R2" s="24"/>
      <c r="S2" s="23"/>
      <c r="T2" s="25"/>
      <c r="U2" s="24"/>
      <c r="V2" s="23"/>
      <c r="W2" s="25"/>
      <c r="X2" s="24"/>
      <c r="Y2" s="23"/>
      <c r="Z2" s="25"/>
      <c r="AA2" s="24"/>
      <c r="AB2" s="23"/>
      <c r="AC2" s="25"/>
      <c r="AD2" s="24"/>
      <c r="AE2" s="23"/>
      <c r="AF2" s="25"/>
      <c r="AG2" s="24"/>
      <c r="AH2" s="23"/>
      <c r="AI2" s="25"/>
    </row>
    <row r="3" spans="1:39" s="22" customFormat="1" ht="20" customHeight="1">
      <c r="A3" s="23"/>
      <c r="B3" s="433" t="s">
        <v>21</v>
      </c>
      <c r="C3" s="433"/>
      <c r="D3" s="433"/>
      <c r="E3" s="433"/>
      <c r="F3" s="433"/>
      <c r="G3" s="433"/>
      <c r="H3" s="433"/>
      <c r="I3" s="24"/>
      <c r="J3" s="105"/>
      <c r="K3" s="25"/>
      <c r="L3" s="24"/>
      <c r="M3" s="105"/>
      <c r="N3" s="25"/>
      <c r="O3" s="24"/>
      <c r="P3" s="105"/>
      <c r="Q3" s="25"/>
      <c r="R3" s="24"/>
      <c r="S3" s="105"/>
      <c r="T3" s="25"/>
      <c r="U3" s="24"/>
      <c r="V3" s="105"/>
      <c r="W3" s="25"/>
      <c r="X3" s="24"/>
      <c r="Y3" s="105"/>
      <c r="Z3" s="25"/>
      <c r="AA3" s="24"/>
      <c r="AB3" s="105"/>
      <c r="AC3" s="25"/>
      <c r="AD3" s="24"/>
      <c r="AE3" s="105"/>
      <c r="AF3" s="25"/>
      <c r="AG3" s="24"/>
      <c r="AH3" s="105"/>
      <c r="AI3" s="25"/>
    </row>
    <row r="4" spans="1:39" s="22" customFormat="1" ht="20" customHeight="1">
      <c r="A4" s="23"/>
      <c r="B4" s="433" t="s">
        <v>22</v>
      </c>
      <c r="C4" s="433"/>
      <c r="D4" s="433"/>
      <c r="E4" s="433"/>
      <c r="F4" s="433"/>
      <c r="G4" s="433"/>
      <c r="H4" s="433"/>
      <c r="I4" s="24"/>
      <c r="J4" s="106"/>
      <c r="K4" s="25"/>
      <c r="L4" s="24"/>
      <c r="M4" s="106"/>
      <c r="N4" s="25"/>
      <c r="O4" s="24"/>
      <c r="P4" s="106"/>
      <c r="Q4" s="25"/>
      <c r="R4" s="24"/>
      <c r="S4" s="106"/>
      <c r="T4" s="25"/>
      <c r="U4" s="24"/>
      <c r="V4" s="106"/>
      <c r="W4" s="25"/>
      <c r="X4" s="24"/>
      <c r="Y4" s="106"/>
      <c r="Z4" s="25"/>
      <c r="AA4" s="24"/>
      <c r="AB4" s="106"/>
      <c r="AC4" s="25"/>
      <c r="AD4" s="24"/>
      <c r="AE4" s="106"/>
      <c r="AF4" s="25"/>
      <c r="AG4" s="24"/>
      <c r="AH4" s="106"/>
      <c r="AI4" s="25"/>
    </row>
    <row r="5" spans="1:39" s="22" customFormat="1" ht="20" customHeight="1">
      <c r="A5" s="23"/>
      <c r="B5" s="433" t="s">
        <v>23</v>
      </c>
      <c r="C5" s="433"/>
      <c r="D5" s="433"/>
      <c r="E5" s="433"/>
      <c r="F5" s="433"/>
      <c r="G5" s="433"/>
      <c r="H5" s="433"/>
      <c r="I5" s="24"/>
      <c r="J5" s="23"/>
      <c r="K5" s="25"/>
      <c r="L5" s="24"/>
      <c r="M5" s="23"/>
      <c r="N5" s="25"/>
      <c r="O5" s="24"/>
      <c r="P5" s="23"/>
      <c r="Q5" s="25"/>
      <c r="R5" s="24"/>
      <c r="S5" s="23"/>
      <c r="T5" s="25"/>
      <c r="U5" s="24"/>
      <c r="V5" s="23"/>
      <c r="W5" s="25"/>
      <c r="X5" s="24"/>
      <c r="Y5" s="23"/>
      <c r="Z5" s="25"/>
      <c r="AA5" s="24"/>
      <c r="AB5" s="23"/>
      <c r="AC5" s="25"/>
      <c r="AD5" s="24"/>
      <c r="AE5" s="23"/>
      <c r="AF5" s="25"/>
      <c r="AG5" s="24"/>
      <c r="AH5" s="23"/>
      <c r="AI5" s="25"/>
    </row>
    <row r="6" spans="1:39" s="22" customFormat="1" ht="18" hidden="1">
      <c r="A6" s="23"/>
      <c r="B6" s="138"/>
      <c r="C6" s="19"/>
      <c r="D6" s="20"/>
      <c r="E6" s="20"/>
      <c r="F6" s="20"/>
      <c r="G6" s="20"/>
      <c r="H6" s="20"/>
      <c r="I6" s="24"/>
      <c r="J6" s="23"/>
      <c r="K6" s="25"/>
      <c r="L6" s="24"/>
      <c r="M6" s="23"/>
      <c r="N6" s="25"/>
      <c r="O6" s="24"/>
      <c r="P6" s="23"/>
      <c r="Q6" s="25"/>
      <c r="R6" s="24"/>
      <c r="S6" s="23"/>
      <c r="T6" s="25"/>
      <c r="U6" s="24"/>
      <c r="V6" s="23"/>
      <c r="W6" s="25"/>
      <c r="X6" s="24"/>
      <c r="Y6" s="23"/>
      <c r="Z6" s="25"/>
      <c r="AA6" s="24"/>
      <c r="AB6" s="23"/>
      <c r="AC6" s="25"/>
      <c r="AD6" s="24"/>
      <c r="AE6" s="23"/>
      <c r="AF6" s="25"/>
      <c r="AG6" s="24"/>
      <c r="AH6" s="23"/>
      <c r="AI6" s="25"/>
    </row>
    <row r="7" spans="1:39" s="22" customFormat="1" ht="36.75" customHeight="1" thickBot="1">
      <c r="A7" s="23"/>
      <c r="B7" s="433" t="s">
        <v>293</v>
      </c>
      <c r="C7" s="433"/>
      <c r="D7" s="433"/>
      <c r="E7" s="433"/>
      <c r="F7" s="433"/>
      <c r="G7" s="433"/>
      <c r="H7" s="433"/>
      <c r="I7" s="24"/>
      <c r="J7" s="23"/>
      <c r="K7" s="25"/>
      <c r="L7" s="24"/>
      <c r="M7" s="23"/>
      <c r="N7" s="25"/>
      <c r="O7" s="24"/>
      <c r="P7" s="23"/>
      <c r="Q7" s="25"/>
      <c r="R7" s="24"/>
      <c r="S7" s="23"/>
      <c r="T7" s="25"/>
      <c r="U7" s="24"/>
      <c r="V7" s="23"/>
      <c r="W7" s="25"/>
      <c r="X7" s="24"/>
      <c r="Y7" s="23"/>
      <c r="Z7" s="25"/>
      <c r="AA7" s="24"/>
      <c r="AB7" s="23"/>
      <c r="AC7" s="25"/>
      <c r="AD7" s="24"/>
      <c r="AE7" s="23"/>
      <c r="AF7" s="25"/>
      <c r="AG7" s="24"/>
      <c r="AH7" s="23"/>
      <c r="AI7" s="25"/>
    </row>
    <row r="8" spans="1:39" s="22" customFormat="1" ht="19" hidden="1" thickBot="1"/>
    <row r="9" spans="1:39" s="10" customFormat="1" ht="14" hidden="1" thickBot="1">
      <c r="A9" s="344"/>
      <c r="B9" s="434" t="s">
        <v>48</v>
      </c>
      <c r="C9" s="434"/>
      <c r="D9" s="434"/>
      <c r="E9" s="434"/>
      <c r="F9" s="434"/>
      <c r="G9" s="434"/>
      <c r="H9" s="434"/>
      <c r="I9" s="16"/>
      <c r="J9" s="15"/>
      <c r="K9" s="15"/>
      <c r="L9" s="16"/>
      <c r="M9" s="15"/>
      <c r="N9" s="15"/>
      <c r="O9" s="16"/>
      <c r="P9" s="15"/>
      <c r="Q9" s="15"/>
      <c r="R9" s="16"/>
      <c r="S9" s="15"/>
      <c r="T9" s="15"/>
      <c r="U9" s="16"/>
      <c r="V9" s="15"/>
      <c r="W9" s="15"/>
      <c r="X9" s="16"/>
      <c r="Y9" s="15"/>
      <c r="Z9" s="15"/>
      <c r="AA9" s="16"/>
      <c r="AB9" s="15"/>
      <c r="AC9" s="15"/>
      <c r="AD9" s="16"/>
      <c r="AE9" s="15"/>
      <c r="AF9" s="15"/>
      <c r="AG9" s="16"/>
      <c r="AH9" s="15"/>
      <c r="AI9" s="15"/>
      <c r="AJ9" s="343"/>
      <c r="AK9" s="343"/>
      <c r="AL9" s="343"/>
      <c r="AM9" s="343"/>
    </row>
    <row r="10" spans="1:39" s="2" customFormat="1" ht="20" customHeight="1" thickTop="1" thickBot="1">
      <c r="A10" s="345"/>
      <c r="B10" s="139"/>
      <c r="C10" s="6"/>
      <c r="D10" s="11"/>
      <c r="E10" s="12"/>
      <c r="F10" s="12"/>
      <c r="G10" s="194" t="s">
        <v>49</v>
      </c>
      <c r="H10" s="195" t="s">
        <v>50</v>
      </c>
      <c r="I10" s="405" t="s">
        <v>35</v>
      </c>
      <c r="J10" s="405"/>
      <c r="K10" s="405"/>
      <c r="L10" s="405" t="s">
        <v>35</v>
      </c>
      <c r="M10" s="405"/>
      <c r="N10" s="405"/>
      <c r="O10" s="405" t="s">
        <v>35</v>
      </c>
      <c r="P10" s="405"/>
      <c r="Q10" s="405"/>
      <c r="R10" s="405" t="s">
        <v>35</v>
      </c>
      <c r="S10" s="405"/>
      <c r="T10" s="405"/>
      <c r="U10" s="405" t="s">
        <v>35</v>
      </c>
      <c r="V10" s="405"/>
      <c r="W10" s="405"/>
      <c r="X10" s="405" t="s">
        <v>35</v>
      </c>
      <c r="Y10" s="405"/>
      <c r="Z10" s="405"/>
      <c r="AA10" s="405" t="s">
        <v>35</v>
      </c>
      <c r="AB10" s="405"/>
      <c r="AC10" s="405"/>
      <c r="AD10" s="405" t="s">
        <v>35</v>
      </c>
      <c r="AE10" s="405"/>
      <c r="AF10" s="405"/>
      <c r="AG10" s="405" t="s">
        <v>35</v>
      </c>
      <c r="AH10" s="405"/>
      <c r="AI10" s="405"/>
      <c r="AJ10" s="242"/>
      <c r="AK10" s="346"/>
      <c r="AL10" s="346"/>
      <c r="AM10" s="242" t="s">
        <v>47</v>
      </c>
    </row>
    <row r="11" spans="1:39" s="3" customFormat="1" ht="20.25" customHeight="1" thickTop="1">
      <c r="A11" s="13"/>
      <c r="B11" s="411"/>
      <c r="C11" s="411"/>
      <c r="D11" s="411"/>
      <c r="E11" s="411"/>
      <c r="F11" s="411"/>
      <c r="G11" s="411"/>
      <c r="H11" s="411"/>
      <c r="I11" s="406">
        <v>1</v>
      </c>
      <c r="J11" s="406"/>
      <c r="K11" s="406"/>
      <c r="L11" s="406">
        <v>2</v>
      </c>
      <c r="M11" s="406"/>
      <c r="N11" s="406"/>
      <c r="O11" s="406">
        <v>4</v>
      </c>
      <c r="P11" s="406"/>
      <c r="Q11" s="406"/>
      <c r="R11" s="406">
        <v>14</v>
      </c>
      <c r="S11" s="406"/>
      <c r="T11" s="406"/>
      <c r="U11" s="406">
        <v>15</v>
      </c>
      <c r="V11" s="406"/>
      <c r="W11" s="406"/>
      <c r="X11" s="406">
        <v>20</v>
      </c>
      <c r="Y11" s="406"/>
      <c r="Z11" s="406"/>
      <c r="AA11" s="406">
        <v>24</v>
      </c>
      <c r="AB11" s="406"/>
      <c r="AC11" s="406"/>
      <c r="AD11" s="406">
        <v>27</v>
      </c>
      <c r="AE11" s="406"/>
      <c r="AF11" s="406"/>
      <c r="AG11" s="406">
        <v>29</v>
      </c>
      <c r="AH11" s="406"/>
      <c r="AI11" s="406"/>
    </row>
    <row r="12" spans="1:39" s="4" customFormat="1" ht="17.25" customHeight="1" thickBot="1">
      <c r="A12" s="347"/>
      <c r="B12" s="412" t="s">
        <v>2</v>
      </c>
      <c r="C12" s="412"/>
      <c r="D12" s="412"/>
      <c r="E12" s="412"/>
      <c r="F12" s="412"/>
      <c r="G12" s="412"/>
      <c r="H12" s="412"/>
      <c r="I12" s="413" t="s">
        <v>34</v>
      </c>
      <c r="J12" s="413"/>
      <c r="K12" s="413"/>
      <c r="L12" s="407" t="s">
        <v>36</v>
      </c>
      <c r="M12" s="407"/>
      <c r="N12" s="407"/>
      <c r="O12" s="407" t="s">
        <v>37</v>
      </c>
      <c r="P12" s="407"/>
      <c r="Q12" s="407"/>
      <c r="R12" s="407" t="s">
        <v>38</v>
      </c>
      <c r="S12" s="407"/>
      <c r="T12" s="407"/>
      <c r="U12" s="407" t="s">
        <v>39</v>
      </c>
      <c r="V12" s="407"/>
      <c r="W12" s="407"/>
      <c r="X12" s="407" t="s">
        <v>40</v>
      </c>
      <c r="Y12" s="407"/>
      <c r="Z12" s="407"/>
      <c r="AA12" s="407" t="s">
        <v>294</v>
      </c>
      <c r="AB12" s="407"/>
      <c r="AC12" s="407"/>
      <c r="AD12" s="407" t="s">
        <v>41</v>
      </c>
      <c r="AE12" s="407"/>
      <c r="AF12" s="407"/>
      <c r="AG12" s="407" t="s">
        <v>42</v>
      </c>
      <c r="AH12" s="407"/>
      <c r="AI12" s="407"/>
      <c r="AJ12" s="348"/>
      <c r="AK12" s="348"/>
      <c r="AL12" s="348"/>
      <c r="AM12" s="348"/>
    </row>
    <row r="13" spans="1:39" ht="30.5" customHeight="1" thickBot="1">
      <c r="A13" s="27"/>
      <c r="B13" s="420"/>
      <c r="C13" s="421"/>
      <c r="D13" s="421"/>
      <c r="E13" s="421"/>
      <c r="F13" s="421"/>
      <c r="G13" s="421"/>
      <c r="H13" s="422"/>
      <c r="I13" s="398"/>
      <c r="J13" s="399"/>
      <c r="K13" s="399"/>
      <c r="L13" s="398"/>
      <c r="M13" s="399"/>
      <c r="N13" s="399"/>
      <c r="O13" s="398"/>
      <c r="P13" s="399"/>
      <c r="Q13" s="399"/>
      <c r="R13" s="398"/>
      <c r="S13" s="399"/>
      <c r="T13" s="399"/>
      <c r="U13" s="398"/>
      <c r="V13" s="399"/>
      <c r="W13" s="399"/>
      <c r="X13" s="398"/>
      <c r="Y13" s="399"/>
      <c r="Z13" s="399"/>
      <c r="AA13" s="398"/>
      <c r="AB13" s="399"/>
      <c r="AC13" s="399"/>
      <c r="AD13" s="398"/>
      <c r="AE13" s="399"/>
      <c r="AF13" s="399"/>
      <c r="AG13" s="398"/>
      <c r="AH13" s="399"/>
      <c r="AI13" s="400"/>
      <c r="AJ13" s="28"/>
      <c r="AK13" s="28"/>
      <c r="AL13" s="28"/>
      <c r="AM13" s="28"/>
    </row>
    <row r="14" spans="1:39" ht="36" customHeight="1" thickBot="1">
      <c r="A14" s="27"/>
      <c r="B14" s="140" t="s">
        <v>51</v>
      </c>
      <c r="C14" s="141" t="s">
        <v>52</v>
      </c>
      <c r="D14" s="107" t="s">
        <v>53</v>
      </c>
      <c r="E14" s="107" t="s">
        <v>54</v>
      </c>
      <c r="F14" s="108" t="s">
        <v>55</v>
      </c>
      <c r="G14" s="107" t="s">
        <v>56</v>
      </c>
      <c r="H14" s="109" t="s">
        <v>57</v>
      </c>
      <c r="I14" s="110" t="s">
        <v>56</v>
      </c>
      <c r="J14" s="107" t="s">
        <v>58</v>
      </c>
      <c r="K14" s="229" t="s">
        <v>59</v>
      </c>
      <c r="L14" s="110" t="s">
        <v>56</v>
      </c>
      <c r="M14" s="107" t="s">
        <v>58</v>
      </c>
      <c r="N14" s="229" t="s">
        <v>59</v>
      </c>
      <c r="O14" s="110" t="s">
        <v>56</v>
      </c>
      <c r="P14" s="107" t="s">
        <v>58</v>
      </c>
      <c r="Q14" s="229" t="s">
        <v>59</v>
      </c>
      <c r="R14" s="110" t="s">
        <v>56</v>
      </c>
      <c r="S14" s="107" t="s">
        <v>58</v>
      </c>
      <c r="T14" s="229" t="s">
        <v>59</v>
      </c>
      <c r="U14" s="110" t="s">
        <v>56</v>
      </c>
      <c r="V14" s="107" t="s">
        <v>58</v>
      </c>
      <c r="W14" s="229" t="s">
        <v>59</v>
      </c>
      <c r="X14" s="110" t="s">
        <v>56</v>
      </c>
      <c r="Y14" s="107" t="s">
        <v>58</v>
      </c>
      <c r="Z14" s="229" t="s">
        <v>59</v>
      </c>
      <c r="AA14" s="110" t="s">
        <v>56</v>
      </c>
      <c r="AB14" s="107" t="s">
        <v>58</v>
      </c>
      <c r="AC14" s="229" t="s">
        <v>59</v>
      </c>
      <c r="AD14" s="110" t="s">
        <v>56</v>
      </c>
      <c r="AE14" s="107" t="s">
        <v>58</v>
      </c>
      <c r="AF14" s="229" t="s">
        <v>59</v>
      </c>
      <c r="AG14" s="110" t="s">
        <v>56</v>
      </c>
      <c r="AH14" s="107" t="s">
        <v>58</v>
      </c>
      <c r="AI14" s="322" t="s">
        <v>59</v>
      </c>
      <c r="AJ14" s="28"/>
      <c r="AK14" s="28"/>
      <c r="AL14" s="28"/>
      <c r="AM14" s="28"/>
    </row>
    <row r="15" spans="1:39" ht="20.25" customHeight="1">
      <c r="A15" s="27"/>
      <c r="B15" s="221" t="s">
        <v>60</v>
      </c>
      <c r="C15" s="222"/>
      <c r="D15" s="222"/>
      <c r="E15" s="222"/>
      <c r="F15" s="223"/>
      <c r="G15" s="222"/>
      <c r="H15" s="224">
        <v>30196999986</v>
      </c>
      <c r="I15" s="225"/>
      <c r="J15" s="226">
        <v>30196999986</v>
      </c>
      <c r="K15" s="230"/>
      <c r="L15" s="225"/>
      <c r="M15" s="226">
        <v>28869099000</v>
      </c>
      <c r="N15" s="230"/>
      <c r="O15" s="225"/>
      <c r="P15" s="226">
        <v>28285496482</v>
      </c>
      <c r="Q15" s="230"/>
      <c r="R15" s="225"/>
      <c r="S15" s="226">
        <v>29413957607</v>
      </c>
      <c r="T15" s="230"/>
      <c r="U15" s="225"/>
      <c r="V15" s="226">
        <v>28628549375</v>
      </c>
      <c r="W15" s="230"/>
      <c r="X15" s="225"/>
      <c r="Y15" s="226">
        <v>29060977557</v>
      </c>
      <c r="Z15" s="230"/>
      <c r="AA15" s="225"/>
      <c r="AB15" s="226">
        <v>30196999986</v>
      </c>
      <c r="AC15" s="230"/>
      <c r="AD15" s="225"/>
      <c r="AE15" s="226">
        <v>24518275050</v>
      </c>
      <c r="AF15" s="230"/>
      <c r="AG15" s="225"/>
      <c r="AH15" s="226">
        <v>29732168418</v>
      </c>
      <c r="AI15" s="323"/>
      <c r="AJ15" s="28"/>
      <c r="AK15" s="28"/>
      <c r="AL15" s="28"/>
      <c r="AM15" s="28"/>
    </row>
    <row r="16" spans="1:39" ht="30.5" customHeight="1">
      <c r="A16" s="27"/>
      <c r="B16" s="142">
        <v>1</v>
      </c>
      <c r="C16" s="143" t="s">
        <v>61</v>
      </c>
      <c r="D16" s="144" t="s">
        <v>62</v>
      </c>
      <c r="E16" s="143" t="s">
        <v>63</v>
      </c>
      <c r="F16" s="145">
        <v>9</v>
      </c>
      <c r="G16" s="146">
        <v>1773183</v>
      </c>
      <c r="H16" s="147">
        <v>15958647</v>
      </c>
      <c r="I16" s="148">
        <v>1773183</v>
      </c>
      <c r="J16" s="149">
        <v>15958647</v>
      </c>
      <c r="K16" s="231" t="s">
        <v>298</v>
      </c>
      <c r="L16" s="148">
        <v>1773181</v>
      </c>
      <c r="M16" s="149">
        <v>15958629</v>
      </c>
      <c r="N16" s="231" t="s">
        <v>298</v>
      </c>
      <c r="O16" s="148">
        <v>1773183</v>
      </c>
      <c r="P16" s="149">
        <v>15958647</v>
      </c>
      <c r="Q16" s="231" t="s">
        <v>298</v>
      </c>
      <c r="R16" s="148">
        <v>1727187</v>
      </c>
      <c r="S16" s="149">
        <v>15544683</v>
      </c>
      <c r="T16" s="231" t="s">
        <v>298</v>
      </c>
      <c r="U16" s="148">
        <v>1773183</v>
      </c>
      <c r="V16" s="149">
        <v>15958647</v>
      </c>
      <c r="W16" s="231" t="s">
        <v>298</v>
      </c>
      <c r="X16" s="148">
        <v>1686417</v>
      </c>
      <c r="Y16" s="149">
        <v>15177753</v>
      </c>
      <c r="Z16" s="231" t="s">
        <v>298</v>
      </c>
      <c r="AA16" s="148">
        <v>1773183</v>
      </c>
      <c r="AB16" s="149">
        <v>15958647</v>
      </c>
      <c r="AC16" s="231" t="s">
        <v>298</v>
      </c>
      <c r="AD16" s="148">
        <v>1773180</v>
      </c>
      <c r="AE16" s="149">
        <v>15958620</v>
      </c>
      <c r="AF16" s="231" t="s">
        <v>298</v>
      </c>
      <c r="AG16" s="148">
        <v>1773183</v>
      </c>
      <c r="AH16" s="149">
        <v>15958647</v>
      </c>
      <c r="AI16" s="324" t="s">
        <v>298</v>
      </c>
      <c r="AJ16" s="28"/>
      <c r="AK16" s="28"/>
      <c r="AL16" s="28"/>
      <c r="AM16" s="28"/>
    </row>
    <row r="17" spans="1:35" ht="30.5" customHeight="1">
      <c r="A17" s="27"/>
      <c r="B17" s="142">
        <v>2</v>
      </c>
      <c r="C17" s="143" t="s">
        <v>64</v>
      </c>
      <c r="D17" s="144" t="s">
        <v>65</v>
      </c>
      <c r="E17" s="143" t="s">
        <v>63</v>
      </c>
      <c r="F17" s="145">
        <v>38</v>
      </c>
      <c r="G17" s="146">
        <v>1113277</v>
      </c>
      <c r="H17" s="147">
        <v>42304526</v>
      </c>
      <c r="I17" s="148">
        <v>1113277</v>
      </c>
      <c r="J17" s="149">
        <v>42304526</v>
      </c>
      <c r="K17" s="231" t="s">
        <v>298</v>
      </c>
      <c r="L17" s="148">
        <v>1113275</v>
      </c>
      <c r="M17" s="149">
        <v>42304450</v>
      </c>
      <c r="N17" s="231" t="s">
        <v>298</v>
      </c>
      <c r="O17" s="148">
        <v>1113277</v>
      </c>
      <c r="P17" s="149">
        <v>42304526</v>
      </c>
      <c r="Q17" s="231" t="s">
        <v>298</v>
      </c>
      <c r="R17" s="148">
        <v>1084399</v>
      </c>
      <c r="S17" s="149">
        <v>41207162</v>
      </c>
      <c r="T17" s="231" t="s">
        <v>298</v>
      </c>
      <c r="U17" s="148">
        <v>1113277</v>
      </c>
      <c r="V17" s="149">
        <v>42304526</v>
      </c>
      <c r="W17" s="231" t="s">
        <v>298</v>
      </c>
      <c r="X17" s="148">
        <v>1113277</v>
      </c>
      <c r="Y17" s="149">
        <v>42304526</v>
      </c>
      <c r="Z17" s="231" t="s">
        <v>298</v>
      </c>
      <c r="AA17" s="148">
        <v>1113277</v>
      </c>
      <c r="AB17" s="149">
        <v>42304526</v>
      </c>
      <c r="AC17" s="231" t="s">
        <v>298</v>
      </c>
      <c r="AD17" s="148">
        <v>1113270</v>
      </c>
      <c r="AE17" s="149">
        <v>42304260</v>
      </c>
      <c r="AF17" s="231" t="s">
        <v>298</v>
      </c>
      <c r="AG17" s="148">
        <v>1113277</v>
      </c>
      <c r="AH17" s="149">
        <v>42304526</v>
      </c>
      <c r="AI17" s="324" t="s">
        <v>298</v>
      </c>
    </row>
    <row r="18" spans="1:35" ht="30.5" customHeight="1">
      <c r="A18" s="27"/>
      <c r="B18" s="142">
        <v>3</v>
      </c>
      <c r="C18" s="143" t="s">
        <v>66</v>
      </c>
      <c r="D18" s="144" t="s">
        <v>67</v>
      </c>
      <c r="E18" s="143" t="s">
        <v>68</v>
      </c>
      <c r="F18" s="145">
        <v>967</v>
      </c>
      <c r="G18" s="146">
        <v>111616</v>
      </c>
      <c r="H18" s="147">
        <v>107932672</v>
      </c>
      <c r="I18" s="148">
        <v>111616</v>
      </c>
      <c r="J18" s="149">
        <v>107932672</v>
      </c>
      <c r="K18" s="231" t="s">
        <v>298</v>
      </c>
      <c r="L18" s="148">
        <v>102902</v>
      </c>
      <c r="M18" s="149">
        <v>99506234</v>
      </c>
      <c r="N18" s="231" t="s">
        <v>298</v>
      </c>
      <c r="O18" s="148">
        <v>111616</v>
      </c>
      <c r="P18" s="149">
        <v>107932672</v>
      </c>
      <c r="Q18" s="231" t="s">
        <v>298</v>
      </c>
      <c r="R18" s="148">
        <v>108721</v>
      </c>
      <c r="S18" s="149">
        <v>105133207</v>
      </c>
      <c r="T18" s="231" t="s">
        <v>298</v>
      </c>
      <c r="U18" s="148">
        <v>111616</v>
      </c>
      <c r="V18" s="149">
        <v>107932672</v>
      </c>
      <c r="W18" s="231" t="s">
        <v>298</v>
      </c>
      <c r="X18" s="148">
        <v>111616</v>
      </c>
      <c r="Y18" s="149">
        <v>107932672</v>
      </c>
      <c r="Z18" s="231" t="s">
        <v>298</v>
      </c>
      <c r="AA18" s="148">
        <v>111616</v>
      </c>
      <c r="AB18" s="149">
        <v>107932672</v>
      </c>
      <c r="AC18" s="231" t="s">
        <v>298</v>
      </c>
      <c r="AD18" s="148">
        <v>111610</v>
      </c>
      <c r="AE18" s="149">
        <v>107926870</v>
      </c>
      <c r="AF18" s="231" t="s">
        <v>298</v>
      </c>
      <c r="AG18" s="148">
        <v>111616</v>
      </c>
      <c r="AH18" s="149">
        <v>107932672</v>
      </c>
      <c r="AI18" s="324" t="s">
        <v>298</v>
      </c>
    </row>
    <row r="19" spans="1:35" ht="30.5" customHeight="1">
      <c r="A19" s="27"/>
      <c r="B19" s="142">
        <v>4</v>
      </c>
      <c r="C19" s="143" t="s">
        <v>69</v>
      </c>
      <c r="D19" s="144" t="s">
        <v>70</v>
      </c>
      <c r="E19" s="143" t="s">
        <v>71</v>
      </c>
      <c r="F19" s="145">
        <v>1360</v>
      </c>
      <c r="G19" s="146">
        <v>67879</v>
      </c>
      <c r="H19" s="147">
        <v>92315440</v>
      </c>
      <c r="I19" s="148">
        <v>67879</v>
      </c>
      <c r="J19" s="149">
        <v>92315440</v>
      </c>
      <c r="K19" s="231" t="s">
        <v>298</v>
      </c>
      <c r="L19" s="148">
        <v>60806</v>
      </c>
      <c r="M19" s="149">
        <v>82696160</v>
      </c>
      <c r="N19" s="231" t="s">
        <v>298</v>
      </c>
      <c r="O19" s="148">
        <v>67879</v>
      </c>
      <c r="P19" s="149">
        <v>92315440</v>
      </c>
      <c r="Q19" s="231" t="s">
        <v>298</v>
      </c>
      <c r="R19" s="148">
        <v>66118</v>
      </c>
      <c r="S19" s="149">
        <v>89920480</v>
      </c>
      <c r="T19" s="231" t="s">
        <v>298</v>
      </c>
      <c r="U19" s="148">
        <v>67879</v>
      </c>
      <c r="V19" s="149">
        <v>92315440</v>
      </c>
      <c r="W19" s="231" t="s">
        <v>298</v>
      </c>
      <c r="X19" s="148">
        <v>67879</v>
      </c>
      <c r="Y19" s="149">
        <v>92315440</v>
      </c>
      <c r="Z19" s="231" t="s">
        <v>298</v>
      </c>
      <c r="AA19" s="148">
        <v>67879</v>
      </c>
      <c r="AB19" s="149">
        <v>92315440</v>
      </c>
      <c r="AC19" s="231" t="s">
        <v>298</v>
      </c>
      <c r="AD19" s="148">
        <v>67870</v>
      </c>
      <c r="AE19" s="149">
        <v>92303200</v>
      </c>
      <c r="AF19" s="231" t="s">
        <v>298</v>
      </c>
      <c r="AG19" s="148">
        <v>67879</v>
      </c>
      <c r="AH19" s="149">
        <v>92315440</v>
      </c>
      <c r="AI19" s="324" t="s">
        <v>298</v>
      </c>
    </row>
    <row r="20" spans="1:35" ht="30.5" customHeight="1">
      <c r="A20" s="27"/>
      <c r="B20" s="142">
        <v>5</v>
      </c>
      <c r="C20" s="143" t="s">
        <v>72</v>
      </c>
      <c r="D20" s="144" t="s">
        <v>73</v>
      </c>
      <c r="E20" s="143" t="s">
        <v>71</v>
      </c>
      <c r="F20" s="145">
        <v>27592</v>
      </c>
      <c r="G20" s="146">
        <v>4233</v>
      </c>
      <c r="H20" s="147">
        <v>116796936</v>
      </c>
      <c r="I20" s="148">
        <v>4233</v>
      </c>
      <c r="J20" s="149">
        <v>116796936</v>
      </c>
      <c r="K20" s="231" t="s">
        <v>298</v>
      </c>
      <c r="L20" s="148">
        <v>4113</v>
      </c>
      <c r="M20" s="149">
        <v>113485896</v>
      </c>
      <c r="N20" s="231" t="s">
        <v>298</v>
      </c>
      <c r="O20" s="148">
        <v>4233</v>
      </c>
      <c r="P20" s="149">
        <v>116796936</v>
      </c>
      <c r="Q20" s="231" t="s">
        <v>298</v>
      </c>
      <c r="R20" s="148">
        <v>4123</v>
      </c>
      <c r="S20" s="149">
        <v>113761816</v>
      </c>
      <c r="T20" s="231" t="s">
        <v>298</v>
      </c>
      <c r="U20" s="148">
        <v>4233</v>
      </c>
      <c r="V20" s="149">
        <v>116796936</v>
      </c>
      <c r="W20" s="231" t="s">
        <v>298</v>
      </c>
      <c r="X20" s="148">
        <v>4233</v>
      </c>
      <c r="Y20" s="149">
        <v>116796936</v>
      </c>
      <c r="Z20" s="231" t="s">
        <v>298</v>
      </c>
      <c r="AA20" s="148">
        <v>4233</v>
      </c>
      <c r="AB20" s="149">
        <v>116796936</v>
      </c>
      <c r="AC20" s="231" t="s">
        <v>298</v>
      </c>
      <c r="AD20" s="148">
        <v>4230</v>
      </c>
      <c r="AE20" s="149">
        <v>116714160</v>
      </c>
      <c r="AF20" s="231" t="s">
        <v>298</v>
      </c>
      <c r="AG20" s="148">
        <v>4233</v>
      </c>
      <c r="AH20" s="149">
        <v>116796936</v>
      </c>
      <c r="AI20" s="324" t="s">
        <v>298</v>
      </c>
    </row>
    <row r="21" spans="1:35" ht="30.5" customHeight="1">
      <c r="A21" s="27"/>
      <c r="B21" s="142">
        <v>6</v>
      </c>
      <c r="C21" s="143" t="s">
        <v>74</v>
      </c>
      <c r="D21" s="144" t="s">
        <v>75</v>
      </c>
      <c r="E21" s="143" t="s">
        <v>68</v>
      </c>
      <c r="F21" s="145">
        <v>897497</v>
      </c>
      <c r="G21" s="146">
        <v>12562</v>
      </c>
      <c r="H21" s="147">
        <v>11274357314</v>
      </c>
      <c r="I21" s="148">
        <v>12562</v>
      </c>
      <c r="J21" s="149">
        <v>11274357314</v>
      </c>
      <c r="K21" s="231" t="s">
        <v>298</v>
      </c>
      <c r="L21" s="148">
        <v>12316</v>
      </c>
      <c r="M21" s="149">
        <v>11053573052</v>
      </c>
      <c r="N21" s="231" t="s">
        <v>298</v>
      </c>
      <c r="O21" s="148">
        <v>11400</v>
      </c>
      <c r="P21" s="149">
        <v>10231465800</v>
      </c>
      <c r="Q21" s="231" t="s">
        <v>298</v>
      </c>
      <c r="R21" s="148">
        <v>12236</v>
      </c>
      <c r="S21" s="149">
        <v>10981773292</v>
      </c>
      <c r="T21" s="231" t="s">
        <v>298</v>
      </c>
      <c r="U21" s="148">
        <v>12000</v>
      </c>
      <c r="V21" s="149">
        <v>10769964000</v>
      </c>
      <c r="W21" s="231" t="s">
        <v>298</v>
      </c>
      <c r="X21" s="148">
        <v>11947</v>
      </c>
      <c r="Y21" s="149">
        <v>10722396659</v>
      </c>
      <c r="Z21" s="231" t="s">
        <v>298</v>
      </c>
      <c r="AA21" s="148">
        <v>12562</v>
      </c>
      <c r="AB21" s="149">
        <v>11274357314</v>
      </c>
      <c r="AC21" s="231" t="s">
        <v>298</v>
      </c>
      <c r="AD21" s="148">
        <v>9100</v>
      </c>
      <c r="AE21" s="149">
        <v>8167222700</v>
      </c>
      <c r="AF21" s="231" t="s">
        <v>298</v>
      </c>
      <c r="AG21" s="148">
        <v>12400</v>
      </c>
      <c r="AH21" s="149">
        <v>11128962800</v>
      </c>
      <c r="AI21" s="324" t="s">
        <v>298</v>
      </c>
    </row>
    <row r="22" spans="1:35" ht="30.5" customHeight="1">
      <c r="A22" s="27"/>
      <c r="B22" s="142">
        <v>7</v>
      </c>
      <c r="C22" s="143" t="s">
        <v>76</v>
      </c>
      <c r="D22" s="144" t="s">
        <v>77</v>
      </c>
      <c r="E22" s="143" t="s">
        <v>68</v>
      </c>
      <c r="F22" s="145">
        <v>34012</v>
      </c>
      <c r="G22" s="146">
        <v>62829</v>
      </c>
      <c r="H22" s="147">
        <v>2136939948</v>
      </c>
      <c r="I22" s="148">
        <v>62829</v>
      </c>
      <c r="J22" s="149">
        <v>2136939948</v>
      </c>
      <c r="K22" s="231" t="s">
        <v>298</v>
      </c>
      <c r="L22" s="148">
        <v>58856</v>
      </c>
      <c r="M22" s="149">
        <v>2001810272</v>
      </c>
      <c r="N22" s="231" t="s">
        <v>298</v>
      </c>
      <c r="O22" s="148">
        <v>62829</v>
      </c>
      <c r="P22" s="149">
        <v>2136939948</v>
      </c>
      <c r="Q22" s="231" t="s">
        <v>298</v>
      </c>
      <c r="R22" s="148">
        <v>61199</v>
      </c>
      <c r="S22" s="149">
        <v>2081500388</v>
      </c>
      <c r="T22" s="231" t="s">
        <v>298</v>
      </c>
      <c r="U22" s="148">
        <v>60000</v>
      </c>
      <c r="V22" s="149">
        <v>2040720000</v>
      </c>
      <c r="W22" s="231" t="s">
        <v>298</v>
      </c>
      <c r="X22" s="148">
        <v>62829</v>
      </c>
      <c r="Y22" s="149">
        <v>2136939948</v>
      </c>
      <c r="Z22" s="231" t="s">
        <v>298</v>
      </c>
      <c r="AA22" s="148">
        <v>62829</v>
      </c>
      <c r="AB22" s="149">
        <v>2136939948</v>
      </c>
      <c r="AC22" s="231" t="s">
        <v>298</v>
      </c>
      <c r="AD22" s="148">
        <v>42820</v>
      </c>
      <c r="AE22" s="149">
        <v>1456393840</v>
      </c>
      <c r="AF22" s="231" t="s">
        <v>298</v>
      </c>
      <c r="AG22" s="148">
        <v>60000</v>
      </c>
      <c r="AH22" s="149">
        <v>2040720000</v>
      </c>
      <c r="AI22" s="324" t="s">
        <v>298</v>
      </c>
    </row>
    <row r="23" spans="1:35" ht="30.5" customHeight="1">
      <c r="A23" s="27"/>
      <c r="B23" s="142">
        <v>8</v>
      </c>
      <c r="C23" s="143" t="s">
        <v>78</v>
      </c>
      <c r="D23" s="144" t="s">
        <v>79</v>
      </c>
      <c r="E23" s="143" t="s">
        <v>68</v>
      </c>
      <c r="F23" s="145">
        <v>1121694</v>
      </c>
      <c r="G23" s="146">
        <v>10619</v>
      </c>
      <c r="H23" s="147">
        <v>11911268586</v>
      </c>
      <c r="I23" s="148">
        <v>10619</v>
      </c>
      <c r="J23" s="149">
        <v>11911268586</v>
      </c>
      <c r="K23" s="231" t="s">
        <v>298</v>
      </c>
      <c r="L23" s="148">
        <v>10011</v>
      </c>
      <c r="M23" s="149">
        <v>11229278634</v>
      </c>
      <c r="N23" s="231" t="s">
        <v>298</v>
      </c>
      <c r="O23" s="148">
        <v>10000</v>
      </c>
      <c r="P23" s="149">
        <v>11216940000</v>
      </c>
      <c r="Q23" s="231" t="s">
        <v>298</v>
      </c>
      <c r="R23" s="148">
        <v>10344</v>
      </c>
      <c r="S23" s="149">
        <v>11602802736</v>
      </c>
      <c r="T23" s="231" t="s">
        <v>298</v>
      </c>
      <c r="U23" s="148">
        <v>10000</v>
      </c>
      <c r="V23" s="149">
        <v>11216940000</v>
      </c>
      <c r="W23" s="231" t="s">
        <v>298</v>
      </c>
      <c r="X23" s="148">
        <v>10099</v>
      </c>
      <c r="Y23" s="149">
        <v>11327987706</v>
      </c>
      <c r="Z23" s="231" t="s">
        <v>298</v>
      </c>
      <c r="AA23" s="148">
        <v>10619</v>
      </c>
      <c r="AB23" s="149">
        <v>11911268586</v>
      </c>
      <c r="AC23" s="231" t="s">
        <v>298</v>
      </c>
      <c r="AD23" s="148">
        <v>9100</v>
      </c>
      <c r="AE23" s="149">
        <v>10207415400</v>
      </c>
      <c r="AF23" s="231" t="s">
        <v>298</v>
      </c>
      <c r="AG23" s="148">
        <v>10420</v>
      </c>
      <c r="AH23" s="149">
        <v>11688051480</v>
      </c>
      <c r="AI23" s="324" t="s">
        <v>298</v>
      </c>
    </row>
    <row r="24" spans="1:35" ht="30.5" customHeight="1">
      <c r="A24" s="27"/>
      <c r="B24" s="142">
        <v>9</v>
      </c>
      <c r="C24" s="143" t="s">
        <v>80</v>
      </c>
      <c r="D24" s="144" t="s">
        <v>81</v>
      </c>
      <c r="E24" s="143" t="s">
        <v>68</v>
      </c>
      <c r="F24" s="145">
        <v>246163</v>
      </c>
      <c r="G24" s="146">
        <v>9708</v>
      </c>
      <c r="H24" s="147">
        <v>2389750404</v>
      </c>
      <c r="I24" s="148">
        <v>9708</v>
      </c>
      <c r="J24" s="149">
        <v>2389750404</v>
      </c>
      <c r="K24" s="231" t="s">
        <v>298</v>
      </c>
      <c r="L24" s="148">
        <v>8803</v>
      </c>
      <c r="M24" s="149">
        <v>2166972889</v>
      </c>
      <c r="N24" s="231" t="s">
        <v>298</v>
      </c>
      <c r="O24" s="148">
        <v>9000</v>
      </c>
      <c r="P24" s="149">
        <v>2215467000</v>
      </c>
      <c r="Q24" s="231" t="s">
        <v>298</v>
      </c>
      <c r="R24" s="148">
        <v>9456</v>
      </c>
      <c r="S24" s="149">
        <v>2327717328</v>
      </c>
      <c r="T24" s="231" t="s">
        <v>298</v>
      </c>
      <c r="U24" s="148">
        <v>9000</v>
      </c>
      <c r="V24" s="149">
        <v>2215467000</v>
      </c>
      <c r="W24" s="231" t="s">
        <v>298</v>
      </c>
      <c r="X24" s="148">
        <v>9708</v>
      </c>
      <c r="Y24" s="149">
        <v>2389750404</v>
      </c>
      <c r="Z24" s="231" t="s">
        <v>298</v>
      </c>
      <c r="AA24" s="148">
        <v>9708</v>
      </c>
      <c r="AB24" s="149">
        <v>2389750404</v>
      </c>
      <c r="AC24" s="231" t="s">
        <v>298</v>
      </c>
      <c r="AD24" s="148">
        <v>8950</v>
      </c>
      <c r="AE24" s="149">
        <v>2203158850</v>
      </c>
      <c r="AF24" s="231" t="s">
        <v>298</v>
      </c>
      <c r="AG24" s="148">
        <v>9708</v>
      </c>
      <c r="AH24" s="149">
        <v>2389750404</v>
      </c>
      <c r="AI24" s="324" t="s">
        <v>298</v>
      </c>
    </row>
    <row r="25" spans="1:35" ht="30.5" customHeight="1">
      <c r="A25" s="27"/>
      <c r="B25" s="142">
        <v>10</v>
      </c>
      <c r="C25" s="143" t="s">
        <v>82</v>
      </c>
      <c r="D25" s="144" t="s">
        <v>83</v>
      </c>
      <c r="E25" s="143" t="s">
        <v>68</v>
      </c>
      <c r="F25" s="145">
        <v>90949</v>
      </c>
      <c r="G25" s="146">
        <v>13091</v>
      </c>
      <c r="H25" s="147">
        <v>1190613359</v>
      </c>
      <c r="I25" s="148">
        <v>13091</v>
      </c>
      <c r="J25" s="149">
        <v>1190613359</v>
      </c>
      <c r="K25" s="231" t="s">
        <v>298</v>
      </c>
      <c r="L25" s="148">
        <v>13026</v>
      </c>
      <c r="M25" s="149">
        <v>1184701674</v>
      </c>
      <c r="N25" s="231" t="s">
        <v>298</v>
      </c>
      <c r="O25" s="148">
        <v>13091</v>
      </c>
      <c r="P25" s="149">
        <v>1190613359</v>
      </c>
      <c r="Q25" s="231" t="s">
        <v>298</v>
      </c>
      <c r="R25" s="148">
        <v>12751</v>
      </c>
      <c r="S25" s="149">
        <v>1159690699</v>
      </c>
      <c r="T25" s="231" t="s">
        <v>298</v>
      </c>
      <c r="U25" s="148">
        <v>12000</v>
      </c>
      <c r="V25" s="149">
        <v>1091388000</v>
      </c>
      <c r="W25" s="231" t="s">
        <v>298</v>
      </c>
      <c r="X25" s="148">
        <v>13091</v>
      </c>
      <c r="Y25" s="149">
        <v>1190613359</v>
      </c>
      <c r="Z25" s="231" t="s">
        <v>298</v>
      </c>
      <c r="AA25" s="148">
        <v>13091</v>
      </c>
      <c r="AB25" s="149">
        <v>1190613359</v>
      </c>
      <c r="AC25" s="231" t="s">
        <v>298</v>
      </c>
      <c r="AD25" s="148">
        <v>13090</v>
      </c>
      <c r="AE25" s="149">
        <v>1190522410</v>
      </c>
      <c r="AF25" s="231" t="s">
        <v>298</v>
      </c>
      <c r="AG25" s="148">
        <v>13091</v>
      </c>
      <c r="AH25" s="149">
        <v>1190613359</v>
      </c>
      <c r="AI25" s="324" t="s">
        <v>298</v>
      </c>
    </row>
    <row r="26" spans="1:35" ht="30.5" customHeight="1">
      <c r="A26" s="27"/>
      <c r="B26" s="142">
        <v>11</v>
      </c>
      <c r="C26" s="143" t="s">
        <v>84</v>
      </c>
      <c r="D26" s="144" t="s">
        <v>85</v>
      </c>
      <c r="E26" s="143" t="s">
        <v>68</v>
      </c>
      <c r="F26" s="145">
        <v>38202</v>
      </c>
      <c r="G26" s="146">
        <v>10377</v>
      </c>
      <c r="H26" s="147">
        <v>396422154</v>
      </c>
      <c r="I26" s="148">
        <v>10377</v>
      </c>
      <c r="J26" s="149">
        <v>396422154</v>
      </c>
      <c r="K26" s="231" t="s">
        <v>298</v>
      </c>
      <c r="L26" s="148">
        <v>10055</v>
      </c>
      <c r="M26" s="149">
        <v>384121110</v>
      </c>
      <c r="N26" s="231" t="s">
        <v>298</v>
      </c>
      <c r="O26" s="148">
        <v>10377</v>
      </c>
      <c r="P26" s="149">
        <v>396422154</v>
      </c>
      <c r="Q26" s="231" t="s">
        <v>298</v>
      </c>
      <c r="R26" s="148">
        <v>10108</v>
      </c>
      <c r="S26" s="149">
        <v>386145816</v>
      </c>
      <c r="T26" s="231" t="s">
        <v>298</v>
      </c>
      <c r="U26" s="148">
        <v>10377</v>
      </c>
      <c r="V26" s="149">
        <v>396422154</v>
      </c>
      <c r="W26" s="231" t="s">
        <v>298</v>
      </c>
      <c r="X26" s="148">
        <v>10377</v>
      </c>
      <c r="Y26" s="149">
        <v>396422154</v>
      </c>
      <c r="Z26" s="231" t="s">
        <v>298</v>
      </c>
      <c r="AA26" s="148">
        <v>10377</v>
      </c>
      <c r="AB26" s="149">
        <v>396422154</v>
      </c>
      <c r="AC26" s="231" t="s">
        <v>298</v>
      </c>
      <c r="AD26" s="148">
        <v>10370</v>
      </c>
      <c r="AE26" s="149">
        <v>396154740</v>
      </c>
      <c r="AF26" s="231" t="s">
        <v>298</v>
      </c>
      <c r="AG26" s="148">
        <v>10377</v>
      </c>
      <c r="AH26" s="149">
        <v>396422154</v>
      </c>
      <c r="AI26" s="324" t="s">
        <v>298</v>
      </c>
    </row>
    <row r="27" spans="1:35" ht="30.5" customHeight="1" thickBot="1">
      <c r="A27" s="27"/>
      <c r="B27" s="142">
        <v>12</v>
      </c>
      <c r="C27" s="143" t="s">
        <v>86</v>
      </c>
      <c r="D27" s="144" t="s">
        <v>87</v>
      </c>
      <c r="E27" s="143" t="s">
        <v>88</v>
      </c>
      <c r="F27" s="145">
        <v>70000</v>
      </c>
      <c r="G27" s="146">
        <v>7462</v>
      </c>
      <c r="H27" s="147">
        <v>522340000</v>
      </c>
      <c r="I27" s="148">
        <v>7462</v>
      </c>
      <c r="J27" s="149">
        <v>522340000</v>
      </c>
      <c r="K27" s="231" t="s">
        <v>298</v>
      </c>
      <c r="L27" s="148">
        <v>7067</v>
      </c>
      <c r="M27" s="149">
        <v>494690000</v>
      </c>
      <c r="N27" s="231" t="s">
        <v>298</v>
      </c>
      <c r="O27" s="148">
        <v>7462</v>
      </c>
      <c r="P27" s="149">
        <v>522340000</v>
      </c>
      <c r="Q27" s="231" t="s">
        <v>298</v>
      </c>
      <c r="R27" s="148">
        <v>7268</v>
      </c>
      <c r="S27" s="149">
        <v>508760000</v>
      </c>
      <c r="T27" s="231" t="s">
        <v>298</v>
      </c>
      <c r="U27" s="148">
        <v>7462</v>
      </c>
      <c r="V27" s="149">
        <v>522340000</v>
      </c>
      <c r="W27" s="231" t="s">
        <v>298</v>
      </c>
      <c r="X27" s="148">
        <v>7462</v>
      </c>
      <c r="Y27" s="149">
        <v>522340000</v>
      </c>
      <c r="Z27" s="231" t="s">
        <v>298</v>
      </c>
      <c r="AA27" s="148">
        <v>7462</v>
      </c>
      <c r="AB27" s="149">
        <v>522340000</v>
      </c>
      <c r="AC27" s="231" t="s">
        <v>298</v>
      </c>
      <c r="AD27" s="148">
        <v>7460</v>
      </c>
      <c r="AE27" s="149">
        <v>522200000</v>
      </c>
      <c r="AF27" s="231" t="s">
        <v>298</v>
      </c>
      <c r="AG27" s="148">
        <v>7462</v>
      </c>
      <c r="AH27" s="149">
        <v>522340000</v>
      </c>
      <c r="AI27" s="324" t="s">
        <v>298</v>
      </c>
    </row>
    <row r="28" spans="1:35" ht="20.5" customHeight="1">
      <c r="A28" s="27"/>
      <c r="B28" s="221" t="s">
        <v>89</v>
      </c>
      <c r="C28" s="222"/>
      <c r="D28" s="222"/>
      <c r="E28" s="222"/>
      <c r="F28" s="223"/>
      <c r="G28" s="222"/>
      <c r="H28" s="224">
        <v>14099761141</v>
      </c>
      <c r="I28" s="225"/>
      <c r="J28" s="226">
        <v>14099761141</v>
      </c>
      <c r="K28" s="230"/>
      <c r="L28" s="225"/>
      <c r="M28" s="226">
        <v>13349427777</v>
      </c>
      <c r="N28" s="230"/>
      <c r="O28" s="225"/>
      <c r="P28" s="226">
        <v>13631176796</v>
      </c>
      <c r="Q28" s="230"/>
      <c r="R28" s="225"/>
      <c r="S28" s="226">
        <v>13733986449</v>
      </c>
      <c r="T28" s="230"/>
      <c r="U28" s="225"/>
      <c r="V28" s="226">
        <v>12927522936</v>
      </c>
      <c r="W28" s="230"/>
      <c r="X28" s="225"/>
      <c r="Y28" s="226">
        <v>13640927794</v>
      </c>
      <c r="Z28" s="230"/>
      <c r="AA28" s="225"/>
      <c r="AB28" s="226">
        <v>13015157330</v>
      </c>
      <c r="AC28" s="230"/>
      <c r="AD28" s="225"/>
      <c r="AE28" s="226">
        <v>11900377380</v>
      </c>
      <c r="AF28" s="230"/>
      <c r="AG28" s="225"/>
      <c r="AH28" s="226">
        <v>12744803840</v>
      </c>
      <c r="AI28" s="323"/>
    </row>
    <row r="29" spans="1:35" ht="30.5" customHeight="1">
      <c r="A29" s="27"/>
      <c r="B29" s="142">
        <v>13</v>
      </c>
      <c r="C29" s="143" t="s">
        <v>90</v>
      </c>
      <c r="D29" s="144" t="s">
        <v>91</v>
      </c>
      <c r="E29" s="143" t="s">
        <v>88</v>
      </c>
      <c r="F29" s="145">
        <v>70000</v>
      </c>
      <c r="G29" s="146">
        <v>925</v>
      </c>
      <c r="H29" s="147">
        <v>64750000</v>
      </c>
      <c r="I29" s="148">
        <v>925</v>
      </c>
      <c r="J29" s="149">
        <v>64750000</v>
      </c>
      <c r="K29" s="231" t="s">
        <v>298</v>
      </c>
      <c r="L29" s="148">
        <v>861</v>
      </c>
      <c r="M29" s="149">
        <v>60270000</v>
      </c>
      <c r="N29" s="231" t="s">
        <v>298</v>
      </c>
      <c r="O29" s="148">
        <v>925</v>
      </c>
      <c r="P29" s="149">
        <v>64750000</v>
      </c>
      <c r="Q29" s="231" t="s">
        <v>298</v>
      </c>
      <c r="R29" s="148">
        <v>901</v>
      </c>
      <c r="S29" s="149">
        <v>63070000</v>
      </c>
      <c r="T29" s="231" t="s">
        <v>298</v>
      </c>
      <c r="U29" s="148">
        <v>925</v>
      </c>
      <c r="V29" s="149">
        <v>64750000</v>
      </c>
      <c r="W29" s="231" t="s">
        <v>298</v>
      </c>
      <c r="X29" s="148">
        <v>925</v>
      </c>
      <c r="Y29" s="149">
        <v>64750000</v>
      </c>
      <c r="Z29" s="231" t="s">
        <v>298</v>
      </c>
      <c r="AA29" s="148">
        <v>925</v>
      </c>
      <c r="AB29" s="149">
        <v>64750000</v>
      </c>
      <c r="AC29" s="231" t="s">
        <v>298</v>
      </c>
      <c r="AD29" s="148">
        <v>920</v>
      </c>
      <c r="AE29" s="149">
        <v>64400000</v>
      </c>
      <c r="AF29" s="231" t="s">
        <v>298</v>
      </c>
      <c r="AG29" s="148">
        <v>925</v>
      </c>
      <c r="AH29" s="149">
        <v>64750000</v>
      </c>
      <c r="AI29" s="324" t="s">
        <v>298</v>
      </c>
    </row>
    <row r="30" spans="1:35" ht="30.5" customHeight="1">
      <c r="A30" s="27"/>
      <c r="B30" s="142">
        <v>14</v>
      </c>
      <c r="C30" s="143" t="s">
        <v>92</v>
      </c>
      <c r="D30" s="144" t="s">
        <v>93</v>
      </c>
      <c r="E30" s="143" t="s">
        <v>68</v>
      </c>
      <c r="F30" s="145">
        <v>30375</v>
      </c>
      <c r="G30" s="146">
        <v>116956</v>
      </c>
      <c r="H30" s="147">
        <v>3552538500</v>
      </c>
      <c r="I30" s="148">
        <v>116956</v>
      </c>
      <c r="J30" s="149">
        <v>3552538500</v>
      </c>
      <c r="K30" s="231" t="s">
        <v>298</v>
      </c>
      <c r="L30" s="148">
        <v>111805</v>
      </c>
      <c r="M30" s="149">
        <v>3396076875</v>
      </c>
      <c r="N30" s="231" t="s">
        <v>298</v>
      </c>
      <c r="O30" s="148">
        <v>115000</v>
      </c>
      <c r="P30" s="149">
        <v>3493125000</v>
      </c>
      <c r="Q30" s="231" t="s">
        <v>298</v>
      </c>
      <c r="R30" s="148">
        <v>113922</v>
      </c>
      <c r="S30" s="149">
        <v>3460380750</v>
      </c>
      <c r="T30" s="231" t="s">
        <v>298</v>
      </c>
      <c r="U30" s="148">
        <v>85000</v>
      </c>
      <c r="V30" s="149">
        <v>2581875000</v>
      </c>
      <c r="W30" s="231" t="s">
        <v>298</v>
      </c>
      <c r="X30" s="148">
        <v>116956</v>
      </c>
      <c r="Y30" s="149">
        <v>3552538500</v>
      </c>
      <c r="Z30" s="231" t="s">
        <v>298</v>
      </c>
      <c r="AA30" s="148">
        <v>116956</v>
      </c>
      <c r="AB30" s="149">
        <v>3552538500</v>
      </c>
      <c r="AC30" s="231" t="s">
        <v>298</v>
      </c>
      <c r="AD30" s="148">
        <v>101950</v>
      </c>
      <c r="AE30" s="149">
        <v>3096731250</v>
      </c>
      <c r="AF30" s="231" t="s">
        <v>298</v>
      </c>
      <c r="AG30" s="148">
        <v>112000</v>
      </c>
      <c r="AH30" s="149">
        <v>3402000000</v>
      </c>
      <c r="AI30" s="324" t="s">
        <v>298</v>
      </c>
    </row>
    <row r="31" spans="1:35" ht="30.5" customHeight="1">
      <c r="A31" s="27"/>
      <c r="B31" s="142">
        <v>15</v>
      </c>
      <c r="C31" s="143" t="s">
        <v>94</v>
      </c>
      <c r="D31" s="144" t="s">
        <v>95</v>
      </c>
      <c r="E31" s="143" t="s">
        <v>68</v>
      </c>
      <c r="F31" s="145">
        <v>57347</v>
      </c>
      <c r="G31" s="146">
        <v>163515</v>
      </c>
      <c r="H31" s="147">
        <v>9377094705</v>
      </c>
      <c r="I31" s="148">
        <v>163515</v>
      </c>
      <c r="J31" s="149">
        <v>9377094705</v>
      </c>
      <c r="K31" s="231" t="s">
        <v>298</v>
      </c>
      <c r="L31" s="148">
        <v>154224</v>
      </c>
      <c r="M31" s="149">
        <v>8844283728</v>
      </c>
      <c r="N31" s="231" t="s">
        <v>298</v>
      </c>
      <c r="O31" s="148">
        <v>156380</v>
      </c>
      <c r="P31" s="149">
        <v>8967923860</v>
      </c>
      <c r="Q31" s="231" t="s">
        <v>298</v>
      </c>
      <c r="R31" s="148">
        <v>159273</v>
      </c>
      <c r="S31" s="149">
        <v>9133828731</v>
      </c>
      <c r="T31" s="231" t="s">
        <v>298</v>
      </c>
      <c r="U31" s="148">
        <v>160000</v>
      </c>
      <c r="V31" s="149">
        <v>9175520000</v>
      </c>
      <c r="W31" s="231" t="s">
        <v>298</v>
      </c>
      <c r="X31" s="148">
        <v>155514</v>
      </c>
      <c r="Y31" s="149">
        <v>8918261358</v>
      </c>
      <c r="Z31" s="231" t="s">
        <v>298</v>
      </c>
      <c r="AA31" s="148">
        <v>144602</v>
      </c>
      <c r="AB31" s="149">
        <v>8292490894</v>
      </c>
      <c r="AC31" s="231" t="s">
        <v>298</v>
      </c>
      <c r="AD31" s="148">
        <v>135010</v>
      </c>
      <c r="AE31" s="149">
        <v>7742418470</v>
      </c>
      <c r="AF31" s="231" t="s">
        <v>298</v>
      </c>
      <c r="AG31" s="148">
        <v>145000</v>
      </c>
      <c r="AH31" s="149">
        <v>8315315000</v>
      </c>
      <c r="AI31" s="324" t="s">
        <v>298</v>
      </c>
    </row>
    <row r="32" spans="1:35" ht="30.5" customHeight="1">
      <c r="A32" s="27"/>
      <c r="B32" s="142">
        <v>16</v>
      </c>
      <c r="C32" s="143" t="s">
        <v>96</v>
      </c>
      <c r="D32" s="144" t="s">
        <v>97</v>
      </c>
      <c r="E32" s="143" t="s">
        <v>68</v>
      </c>
      <c r="F32" s="145">
        <v>4852</v>
      </c>
      <c r="G32" s="146">
        <v>181398</v>
      </c>
      <c r="H32" s="147">
        <v>880143096</v>
      </c>
      <c r="I32" s="148">
        <v>181398</v>
      </c>
      <c r="J32" s="149">
        <v>880143096</v>
      </c>
      <c r="K32" s="231" t="s">
        <v>298</v>
      </c>
      <c r="L32" s="148">
        <v>171480</v>
      </c>
      <c r="M32" s="149">
        <v>832020960</v>
      </c>
      <c r="N32" s="231" t="s">
        <v>298</v>
      </c>
      <c r="O32" s="148">
        <v>181398</v>
      </c>
      <c r="P32" s="149">
        <v>880143096</v>
      </c>
      <c r="Q32" s="231" t="s">
        <v>298</v>
      </c>
      <c r="R32" s="148">
        <v>176693</v>
      </c>
      <c r="S32" s="149">
        <v>857314436</v>
      </c>
      <c r="T32" s="231" t="s">
        <v>298</v>
      </c>
      <c r="U32" s="148">
        <v>181398</v>
      </c>
      <c r="V32" s="149">
        <v>880143096</v>
      </c>
      <c r="W32" s="231" t="s">
        <v>298</v>
      </c>
      <c r="X32" s="148">
        <v>181398</v>
      </c>
      <c r="Y32" s="149">
        <v>880143096</v>
      </c>
      <c r="Z32" s="231" t="s">
        <v>298</v>
      </c>
      <c r="AA32" s="148">
        <v>181398</v>
      </c>
      <c r="AB32" s="149">
        <v>880143096</v>
      </c>
      <c r="AC32" s="231" t="s">
        <v>298</v>
      </c>
      <c r="AD32" s="148">
        <v>161390</v>
      </c>
      <c r="AE32" s="149">
        <v>783064280</v>
      </c>
      <c r="AF32" s="231" t="s">
        <v>298</v>
      </c>
      <c r="AG32" s="148">
        <v>152000</v>
      </c>
      <c r="AH32" s="149">
        <v>737504000</v>
      </c>
      <c r="AI32" s="324" t="s">
        <v>298</v>
      </c>
    </row>
    <row r="33" spans="1:35" ht="30.5" customHeight="1" thickBot="1">
      <c r="A33" s="27"/>
      <c r="B33" s="142">
        <v>17</v>
      </c>
      <c r="C33" s="143" t="s">
        <v>98</v>
      </c>
      <c r="D33" s="144" t="s">
        <v>99</v>
      </c>
      <c r="E33" s="143" t="s">
        <v>68</v>
      </c>
      <c r="F33" s="145">
        <v>1146</v>
      </c>
      <c r="G33" s="146">
        <v>196540</v>
      </c>
      <c r="H33" s="147">
        <v>225234840</v>
      </c>
      <c r="I33" s="148">
        <v>196540</v>
      </c>
      <c r="J33" s="149">
        <v>225234840</v>
      </c>
      <c r="K33" s="231" t="s">
        <v>298</v>
      </c>
      <c r="L33" s="148">
        <v>189159</v>
      </c>
      <c r="M33" s="149">
        <v>216776214</v>
      </c>
      <c r="N33" s="231" t="s">
        <v>298</v>
      </c>
      <c r="O33" s="148">
        <v>196540</v>
      </c>
      <c r="P33" s="149">
        <v>225234840</v>
      </c>
      <c r="Q33" s="231" t="s">
        <v>298</v>
      </c>
      <c r="R33" s="148">
        <v>191442</v>
      </c>
      <c r="S33" s="149">
        <v>219392532</v>
      </c>
      <c r="T33" s="231" t="s">
        <v>298</v>
      </c>
      <c r="U33" s="148">
        <v>196540</v>
      </c>
      <c r="V33" s="149">
        <v>225234840</v>
      </c>
      <c r="W33" s="231" t="s">
        <v>298</v>
      </c>
      <c r="X33" s="148">
        <v>196540</v>
      </c>
      <c r="Y33" s="149">
        <v>225234840</v>
      </c>
      <c r="Z33" s="231" t="s">
        <v>298</v>
      </c>
      <c r="AA33" s="148">
        <v>196540</v>
      </c>
      <c r="AB33" s="149">
        <v>225234840</v>
      </c>
      <c r="AC33" s="231" t="s">
        <v>298</v>
      </c>
      <c r="AD33" s="148">
        <v>186530</v>
      </c>
      <c r="AE33" s="149">
        <v>213763380</v>
      </c>
      <c r="AF33" s="231" t="s">
        <v>298</v>
      </c>
      <c r="AG33" s="148">
        <v>196540</v>
      </c>
      <c r="AH33" s="149">
        <v>225234840</v>
      </c>
      <c r="AI33" s="324" t="s">
        <v>298</v>
      </c>
    </row>
    <row r="34" spans="1:35" ht="22.5" customHeight="1">
      <c r="A34" s="27"/>
      <c r="B34" s="221" t="s">
        <v>100</v>
      </c>
      <c r="C34" s="222"/>
      <c r="D34" s="222"/>
      <c r="E34" s="222"/>
      <c r="F34" s="223"/>
      <c r="G34" s="222"/>
      <c r="H34" s="224">
        <v>3665098718</v>
      </c>
      <c r="I34" s="225"/>
      <c r="J34" s="226">
        <v>3665098718</v>
      </c>
      <c r="K34" s="230"/>
      <c r="L34" s="225"/>
      <c r="M34" s="226">
        <v>3603063041</v>
      </c>
      <c r="N34" s="230"/>
      <c r="O34" s="225"/>
      <c r="P34" s="226">
        <v>3543086102</v>
      </c>
      <c r="Q34" s="230"/>
      <c r="R34" s="225"/>
      <c r="S34" s="226">
        <v>3570004313</v>
      </c>
      <c r="T34" s="230"/>
      <c r="U34" s="225"/>
      <c r="V34" s="226">
        <v>3619500333</v>
      </c>
      <c r="W34" s="230"/>
      <c r="X34" s="225"/>
      <c r="Y34" s="226">
        <v>3546242078</v>
      </c>
      <c r="Z34" s="230"/>
      <c r="AA34" s="225"/>
      <c r="AB34" s="226">
        <v>3665098718</v>
      </c>
      <c r="AC34" s="230"/>
      <c r="AD34" s="225"/>
      <c r="AE34" s="226">
        <v>3267555460</v>
      </c>
      <c r="AF34" s="230"/>
      <c r="AG34" s="225"/>
      <c r="AH34" s="226">
        <v>3557980333</v>
      </c>
      <c r="AI34" s="323"/>
    </row>
    <row r="35" spans="1:35" ht="40.5" customHeight="1">
      <c r="A35" s="27"/>
      <c r="B35" s="142">
        <v>18</v>
      </c>
      <c r="C35" s="143" t="s">
        <v>101</v>
      </c>
      <c r="D35" s="144" t="s">
        <v>102</v>
      </c>
      <c r="E35" s="143" t="s">
        <v>88</v>
      </c>
      <c r="F35" s="145">
        <v>21664</v>
      </c>
      <c r="G35" s="146">
        <v>2916</v>
      </c>
      <c r="H35" s="147">
        <v>63172224</v>
      </c>
      <c r="I35" s="148">
        <v>2916</v>
      </c>
      <c r="J35" s="149">
        <v>63172224</v>
      </c>
      <c r="K35" s="231" t="s">
        <v>298</v>
      </c>
      <c r="L35" s="148">
        <v>2518</v>
      </c>
      <c r="M35" s="149">
        <v>54549952</v>
      </c>
      <c r="N35" s="231" t="s">
        <v>298</v>
      </c>
      <c r="O35" s="148">
        <v>2916</v>
      </c>
      <c r="P35" s="149">
        <v>63172224</v>
      </c>
      <c r="Q35" s="231" t="s">
        <v>298</v>
      </c>
      <c r="R35" s="148">
        <v>2840</v>
      </c>
      <c r="S35" s="149">
        <v>61525760</v>
      </c>
      <c r="T35" s="231" t="s">
        <v>298</v>
      </c>
      <c r="U35" s="148">
        <v>2916</v>
      </c>
      <c r="V35" s="149">
        <v>63172224</v>
      </c>
      <c r="W35" s="231" t="s">
        <v>298</v>
      </c>
      <c r="X35" s="148">
        <v>2916</v>
      </c>
      <c r="Y35" s="149">
        <v>63172224</v>
      </c>
      <c r="Z35" s="231" t="s">
        <v>298</v>
      </c>
      <c r="AA35" s="148">
        <v>2916</v>
      </c>
      <c r="AB35" s="149">
        <v>63172224</v>
      </c>
      <c r="AC35" s="231" t="s">
        <v>298</v>
      </c>
      <c r="AD35" s="148">
        <v>2910</v>
      </c>
      <c r="AE35" s="149">
        <v>63042240</v>
      </c>
      <c r="AF35" s="231" t="s">
        <v>298</v>
      </c>
      <c r="AG35" s="148">
        <v>2916</v>
      </c>
      <c r="AH35" s="149">
        <v>63172224</v>
      </c>
      <c r="AI35" s="324" t="s">
        <v>298</v>
      </c>
    </row>
    <row r="36" spans="1:35" ht="30.5" customHeight="1">
      <c r="A36" s="27"/>
      <c r="B36" s="142">
        <v>19</v>
      </c>
      <c r="C36" s="143" t="s">
        <v>103</v>
      </c>
      <c r="D36" s="144" t="s">
        <v>104</v>
      </c>
      <c r="E36" s="143" t="s">
        <v>88</v>
      </c>
      <c r="F36" s="145">
        <v>153300</v>
      </c>
      <c r="G36" s="146">
        <v>1847</v>
      </c>
      <c r="H36" s="147">
        <v>283145100</v>
      </c>
      <c r="I36" s="148">
        <v>1847</v>
      </c>
      <c r="J36" s="149">
        <v>283145100</v>
      </c>
      <c r="K36" s="231" t="s">
        <v>298</v>
      </c>
      <c r="L36" s="148">
        <v>1845</v>
      </c>
      <c r="M36" s="149">
        <v>282838500</v>
      </c>
      <c r="N36" s="231" t="s">
        <v>298</v>
      </c>
      <c r="O36" s="148">
        <v>1847</v>
      </c>
      <c r="P36" s="149">
        <v>283145100</v>
      </c>
      <c r="Q36" s="231" t="s">
        <v>298</v>
      </c>
      <c r="R36" s="148">
        <v>1799</v>
      </c>
      <c r="S36" s="149">
        <v>275786700</v>
      </c>
      <c r="T36" s="231" t="s">
        <v>298</v>
      </c>
      <c r="U36" s="148">
        <v>1847</v>
      </c>
      <c r="V36" s="149">
        <v>283145100</v>
      </c>
      <c r="W36" s="231" t="s">
        <v>298</v>
      </c>
      <c r="X36" s="148">
        <v>1847</v>
      </c>
      <c r="Y36" s="149">
        <v>283145100</v>
      </c>
      <c r="Z36" s="231" t="s">
        <v>298</v>
      </c>
      <c r="AA36" s="148">
        <v>1847</v>
      </c>
      <c r="AB36" s="149">
        <v>283145100</v>
      </c>
      <c r="AC36" s="231" t="s">
        <v>298</v>
      </c>
      <c r="AD36" s="148">
        <v>1840</v>
      </c>
      <c r="AE36" s="149">
        <v>282072000</v>
      </c>
      <c r="AF36" s="231" t="s">
        <v>298</v>
      </c>
      <c r="AG36" s="148">
        <v>1847</v>
      </c>
      <c r="AH36" s="149">
        <v>283145100</v>
      </c>
      <c r="AI36" s="324" t="s">
        <v>298</v>
      </c>
    </row>
    <row r="37" spans="1:35" ht="40.5" customHeight="1">
      <c r="A37" s="27"/>
      <c r="B37" s="142">
        <v>20</v>
      </c>
      <c r="C37" s="143" t="s">
        <v>105</v>
      </c>
      <c r="D37" s="144" t="s">
        <v>106</v>
      </c>
      <c r="E37" s="143" t="s">
        <v>68</v>
      </c>
      <c r="F37" s="145">
        <v>3076</v>
      </c>
      <c r="G37" s="146">
        <v>789666</v>
      </c>
      <c r="H37" s="147">
        <v>2429012616</v>
      </c>
      <c r="I37" s="148">
        <v>789666</v>
      </c>
      <c r="J37" s="149">
        <v>2429012616</v>
      </c>
      <c r="K37" s="231" t="s">
        <v>298</v>
      </c>
      <c r="L37" s="148">
        <v>789664</v>
      </c>
      <c r="M37" s="149">
        <v>2429006464</v>
      </c>
      <c r="N37" s="231" t="s">
        <v>298</v>
      </c>
      <c r="O37" s="148">
        <v>750000</v>
      </c>
      <c r="P37" s="149">
        <v>2307000000</v>
      </c>
      <c r="Q37" s="231" t="s">
        <v>298</v>
      </c>
      <c r="R37" s="148">
        <v>769182</v>
      </c>
      <c r="S37" s="149">
        <v>2366003832</v>
      </c>
      <c r="T37" s="231" t="s">
        <v>298</v>
      </c>
      <c r="U37" s="148">
        <v>780000</v>
      </c>
      <c r="V37" s="149">
        <v>2399280000</v>
      </c>
      <c r="W37" s="231" t="s">
        <v>298</v>
      </c>
      <c r="X37" s="148">
        <v>751026</v>
      </c>
      <c r="Y37" s="149">
        <v>2310155976</v>
      </c>
      <c r="Z37" s="231" t="s">
        <v>298</v>
      </c>
      <c r="AA37" s="148">
        <v>789666</v>
      </c>
      <c r="AB37" s="149">
        <v>2429012616</v>
      </c>
      <c r="AC37" s="231" t="s">
        <v>298</v>
      </c>
      <c r="AD37" s="148">
        <v>689660</v>
      </c>
      <c r="AE37" s="149">
        <v>2121394160</v>
      </c>
      <c r="AF37" s="231" t="s">
        <v>298</v>
      </c>
      <c r="AG37" s="148">
        <v>760000</v>
      </c>
      <c r="AH37" s="149">
        <v>2337760000</v>
      </c>
      <c r="AI37" s="324" t="s">
        <v>298</v>
      </c>
    </row>
    <row r="38" spans="1:35" ht="30.5" customHeight="1">
      <c r="A38" s="27"/>
      <c r="B38" s="142">
        <v>21</v>
      </c>
      <c r="C38" s="143" t="s">
        <v>107</v>
      </c>
      <c r="D38" s="144" t="s">
        <v>108</v>
      </c>
      <c r="E38" s="143" t="s">
        <v>68</v>
      </c>
      <c r="F38" s="145">
        <v>887</v>
      </c>
      <c r="G38" s="146">
        <v>817887</v>
      </c>
      <c r="H38" s="147">
        <v>725465769</v>
      </c>
      <c r="I38" s="148">
        <v>817887</v>
      </c>
      <c r="J38" s="149">
        <v>725465769</v>
      </c>
      <c r="K38" s="231" t="s">
        <v>298</v>
      </c>
      <c r="L38" s="148">
        <v>782694</v>
      </c>
      <c r="M38" s="149">
        <v>694249578</v>
      </c>
      <c r="N38" s="231" t="s">
        <v>298</v>
      </c>
      <c r="O38" s="148">
        <v>817887</v>
      </c>
      <c r="P38" s="149">
        <v>725465769</v>
      </c>
      <c r="Q38" s="231" t="s">
        <v>298</v>
      </c>
      <c r="R38" s="148">
        <v>796671</v>
      </c>
      <c r="S38" s="149">
        <v>706647177</v>
      </c>
      <c r="T38" s="231" t="s">
        <v>298</v>
      </c>
      <c r="U38" s="148">
        <v>800000</v>
      </c>
      <c r="V38" s="149">
        <v>709600000</v>
      </c>
      <c r="W38" s="231" t="s">
        <v>298</v>
      </c>
      <c r="X38" s="148">
        <v>817887</v>
      </c>
      <c r="Y38" s="149">
        <v>725465769</v>
      </c>
      <c r="Z38" s="231" t="s">
        <v>298</v>
      </c>
      <c r="AA38" s="148">
        <v>817887</v>
      </c>
      <c r="AB38" s="149">
        <v>725465769</v>
      </c>
      <c r="AC38" s="231" t="s">
        <v>298</v>
      </c>
      <c r="AD38" s="148">
        <v>717880</v>
      </c>
      <c r="AE38" s="149">
        <v>636759560</v>
      </c>
      <c r="AF38" s="231" t="s">
        <v>298</v>
      </c>
      <c r="AG38" s="148">
        <v>800000</v>
      </c>
      <c r="AH38" s="149">
        <v>709600000</v>
      </c>
      <c r="AI38" s="324" t="s">
        <v>298</v>
      </c>
    </row>
    <row r="39" spans="1:35" ht="30.5" customHeight="1">
      <c r="A39" s="27"/>
      <c r="B39" s="142">
        <v>22</v>
      </c>
      <c r="C39" s="143" t="s">
        <v>109</v>
      </c>
      <c r="D39" s="144" t="s">
        <v>110</v>
      </c>
      <c r="E39" s="143" t="s">
        <v>68</v>
      </c>
      <c r="F39" s="145">
        <v>1906</v>
      </c>
      <c r="G39" s="146">
        <v>82418</v>
      </c>
      <c r="H39" s="147">
        <v>157088708</v>
      </c>
      <c r="I39" s="148">
        <v>82418</v>
      </c>
      <c r="J39" s="149">
        <v>157088708</v>
      </c>
      <c r="K39" s="231" t="s">
        <v>298</v>
      </c>
      <c r="L39" s="148">
        <v>71190</v>
      </c>
      <c r="M39" s="149">
        <v>135688140</v>
      </c>
      <c r="N39" s="231" t="s">
        <v>298</v>
      </c>
      <c r="O39" s="148">
        <v>82418</v>
      </c>
      <c r="P39" s="149">
        <v>157088708</v>
      </c>
      <c r="Q39" s="231" t="s">
        <v>298</v>
      </c>
      <c r="R39" s="148">
        <v>80280</v>
      </c>
      <c r="S39" s="149">
        <v>153013680</v>
      </c>
      <c r="T39" s="231" t="s">
        <v>298</v>
      </c>
      <c r="U39" s="148">
        <v>82418</v>
      </c>
      <c r="V39" s="149">
        <v>157088708</v>
      </c>
      <c r="W39" s="231" t="s">
        <v>298</v>
      </c>
      <c r="X39" s="148">
        <v>82418</v>
      </c>
      <c r="Y39" s="149">
        <v>157088708</v>
      </c>
      <c r="Z39" s="231" t="s">
        <v>298</v>
      </c>
      <c r="AA39" s="148">
        <v>82418</v>
      </c>
      <c r="AB39" s="149">
        <v>157088708</v>
      </c>
      <c r="AC39" s="231" t="s">
        <v>298</v>
      </c>
      <c r="AD39" s="148">
        <v>82410</v>
      </c>
      <c r="AE39" s="149">
        <v>157073460</v>
      </c>
      <c r="AF39" s="231" t="s">
        <v>298</v>
      </c>
      <c r="AG39" s="148">
        <v>82418</v>
      </c>
      <c r="AH39" s="149">
        <v>157088708</v>
      </c>
      <c r="AI39" s="324" t="s">
        <v>298</v>
      </c>
    </row>
    <row r="40" spans="1:35" ht="40.5" customHeight="1" thickBot="1">
      <c r="A40" s="27"/>
      <c r="B40" s="142">
        <v>23</v>
      </c>
      <c r="C40" s="143" t="s">
        <v>111</v>
      </c>
      <c r="D40" s="144" t="s">
        <v>112</v>
      </c>
      <c r="E40" s="143" t="s">
        <v>68</v>
      </c>
      <c r="F40" s="145">
        <v>87</v>
      </c>
      <c r="G40" s="146">
        <v>82923</v>
      </c>
      <c r="H40" s="147">
        <v>7214301</v>
      </c>
      <c r="I40" s="148">
        <v>82923</v>
      </c>
      <c r="J40" s="149">
        <v>7214301</v>
      </c>
      <c r="K40" s="231" t="s">
        <v>298</v>
      </c>
      <c r="L40" s="148">
        <v>77361</v>
      </c>
      <c r="M40" s="149">
        <v>6730407</v>
      </c>
      <c r="N40" s="231" t="s">
        <v>298</v>
      </c>
      <c r="O40" s="148">
        <v>82923</v>
      </c>
      <c r="P40" s="149">
        <v>7214301</v>
      </c>
      <c r="Q40" s="231" t="s">
        <v>298</v>
      </c>
      <c r="R40" s="148">
        <v>80772</v>
      </c>
      <c r="S40" s="149">
        <v>7027164</v>
      </c>
      <c r="T40" s="231" t="s">
        <v>298</v>
      </c>
      <c r="U40" s="148">
        <v>82923</v>
      </c>
      <c r="V40" s="149">
        <v>7214301</v>
      </c>
      <c r="W40" s="231" t="s">
        <v>298</v>
      </c>
      <c r="X40" s="148">
        <v>82923</v>
      </c>
      <c r="Y40" s="149">
        <v>7214301</v>
      </c>
      <c r="Z40" s="231" t="s">
        <v>298</v>
      </c>
      <c r="AA40" s="148">
        <v>82923</v>
      </c>
      <c r="AB40" s="149">
        <v>7214301</v>
      </c>
      <c r="AC40" s="231" t="s">
        <v>298</v>
      </c>
      <c r="AD40" s="148">
        <v>82920</v>
      </c>
      <c r="AE40" s="149">
        <v>7214040</v>
      </c>
      <c r="AF40" s="231" t="s">
        <v>298</v>
      </c>
      <c r="AG40" s="148">
        <v>82923</v>
      </c>
      <c r="AH40" s="149">
        <v>7214301</v>
      </c>
      <c r="AI40" s="324" t="s">
        <v>298</v>
      </c>
    </row>
    <row r="41" spans="1:35" ht="22.5" customHeight="1">
      <c r="A41" s="27"/>
      <c r="B41" s="221" t="s">
        <v>113</v>
      </c>
      <c r="C41" s="222"/>
      <c r="D41" s="222"/>
      <c r="E41" s="222"/>
      <c r="F41" s="223"/>
      <c r="G41" s="222"/>
      <c r="H41" s="224">
        <v>40225551784</v>
      </c>
      <c r="I41" s="225"/>
      <c r="J41" s="226">
        <v>39108800000</v>
      </c>
      <c r="K41" s="230"/>
      <c r="L41" s="225"/>
      <c r="M41" s="226">
        <v>38246010986</v>
      </c>
      <c r="N41" s="230"/>
      <c r="O41" s="225"/>
      <c r="P41" s="226">
        <v>39108800000</v>
      </c>
      <c r="Q41" s="230"/>
      <c r="R41" s="225"/>
      <c r="S41" s="226">
        <v>39182080114</v>
      </c>
      <c r="T41" s="230"/>
      <c r="U41" s="225"/>
      <c r="V41" s="226">
        <v>38571054000</v>
      </c>
      <c r="W41" s="230"/>
      <c r="X41" s="225"/>
      <c r="Y41" s="226">
        <v>38257254766</v>
      </c>
      <c r="Z41" s="230"/>
      <c r="AA41" s="225"/>
      <c r="AB41" s="226">
        <v>35572924506</v>
      </c>
      <c r="AC41" s="230"/>
      <c r="AD41" s="225"/>
      <c r="AE41" s="226">
        <v>36346741000</v>
      </c>
      <c r="AF41" s="230"/>
      <c r="AG41" s="225"/>
      <c r="AH41" s="226">
        <v>38717712000</v>
      </c>
      <c r="AI41" s="323"/>
    </row>
    <row r="42" spans="1:35" ht="40.5" customHeight="1" thickBot="1">
      <c r="A42" s="27"/>
      <c r="B42" s="142">
        <v>25</v>
      </c>
      <c r="C42" s="143" t="s">
        <v>114</v>
      </c>
      <c r="D42" s="144" t="s">
        <v>115</v>
      </c>
      <c r="E42" s="143" t="s">
        <v>68</v>
      </c>
      <c r="F42" s="145">
        <v>48886</v>
      </c>
      <c r="G42" s="146">
        <v>822844</v>
      </c>
      <c r="H42" s="147">
        <v>40225551784</v>
      </c>
      <c r="I42" s="148">
        <v>800000</v>
      </c>
      <c r="J42" s="149">
        <v>39108800000</v>
      </c>
      <c r="K42" s="231" t="s">
        <v>298</v>
      </c>
      <c r="L42" s="148">
        <v>782351</v>
      </c>
      <c r="M42" s="149">
        <v>38246010986</v>
      </c>
      <c r="N42" s="231" t="s">
        <v>298</v>
      </c>
      <c r="O42" s="148">
        <v>800000</v>
      </c>
      <c r="P42" s="149">
        <v>39108800000</v>
      </c>
      <c r="Q42" s="231" t="s">
        <v>298</v>
      </c>
      <c r="R42" s="148">
        <v>801499</v>
      </c>
      <c r="S42" s="149">
        <v>39182080114</v>
      </c>
      <c r="T42" s="231" t="s">
        <v>298</v>
      </c>
      <c r="U42" s="148">
        <v>789000</v>
      </c>
      <c r="V42" s="149">
        <v>38571054000</v>
      </c>
      <c r="W42" s="231" t="s">
        <v>298</v>
      </c>
      <c r="X42" s="148">
        <v>782581</v>
      </c>
      <c r="Y42" s="149">
        <v>38257254766</v>
      </c>
      <c r="Z42" s="231" t="s">
        <v>298</v>
      </c>
      <c r="AA42" s="148">
        <v>727671</v>
      </c>
      <c r="AB42" s="149">
        <v>35572924506</v>
      </c>
      <c r="AC42" s="231" t="s">
        <v>298</v>
      </c>
      <c r="AD42" s="148">
        <v>743500</v>
      </c>
      <c r="AE42" s="149">
        <v>36346741000</v>
      </c>
      <c r="AF42" s="231" t="s">
        <v>298</v>
      </c>
      <c r="AG42" s="148">
        <v>792000</v>
      </c>
      <c r="AH42" s="149">
        <v>38717712000</v>
      </c>
      <c r="AI42" s="324" t="s">
        <v>298</v>
      </c>
    </row>
    <row r="43" spans="1:35" ht="22.5" customHeight="1">
      <c r="A43" s="27"/>
      <c r="B43" s="221" t="s">
        <v>116</v>
      </c>
      <c r="C43" s="222"/>
      <c r="D43" s="222"/>
      <c r="E43" s="222"/>
      <c r="F43" s="223"/>
      <c r="G43" s="222"/>
      <c r="H43" s="224">
        <v>47647547851</v>
      </c>
      <c r="I43" s="225"/>
      <c r="J43" s="226">
        <v>47647547851</v>
      </c>
      <c r="K43" s="230"/>
      <c r="L43" s="225"/>
      <c r="M43" s="226">
        <v>44634627741</v>
      </c>
      <c r="N43" s="230"/>
      <c r="O43" s="225"/>
      <c r="P43" s="226">
        <v>46221406972</v>
      </c>
      <c r="Q43" s="230"/>
      <c r="R43" s="225"/>
      <c r="S43" s="226">
        <v>46411144758</v>
      </c>
      <c r="T43" s="230"/>
      <c r="U43" s="225"/>
      <c r="V43" s="226">
        <v>46462700530</v>
      </c>
      <c r="W43" s="230"/>
      <c r="X43" s="225"/>
      <c r="Y43" s="226">
        <v>46632676644</v>
      </c>
      <c r="Z43" s="230"/>
      <c r="AA43" s="225"/>
      <c r="AB43" s="226">
        <v>46862103702</v>
      </c>
      <c r="AC43" s="230"/>
      <c r="AD43" s="225"/>
      <c r="AE43" s="226">
        <v>43318456780</v>
      </c>
      <c r="AF43" s="230"/>
      <c r="AG43" s="225"/>
      <c r="AH43" s="226">
        <v>46589386864</v>
      </c>
      <c r="AI43" s="323"/>
    </row>
    <row r="44" spans="1:35" ht="30.5" customHeight="1">
      <c r="A44" s="27"/>
      <c r="B44" s="142">
        <v>26</v>
      </c>
      <c r="C44" s="143" t="s">
        <v>117</v>
      </c>
      <c r="D44" s="144" t="s">
        <v>118</v>
      </c>
      <c r="E44" s="143" t="s">
        <v>68</v>
      </c>
      <c r="F44" s="145">
        <v>146848</v>
      </c>
      <c r="G44" s="146">
        <v>30280</v>
      </c>
      <c r="H44" s="147">
        <v>4446557440</v>
      </c>
      <c r="I44" s="148">
        <v>30280</v>
      </c>
      <c r="J44" s="149">
        <v>4446557440</v>
      </c>
      <c r="K44" s="231" t="s">
        <v>298</v>
      </c>
      <c r="L44" s="148">
        <v>26154</v>
      </c>
      <c r="M44" s="149">
        <v>3840662592</v>
      </c>
      <c r="N44" s="231" t="s">
        <v>298</v>
      </c>
      <c r="O44" s="148">
        <v>28000</v>
      </c>
      <c r="P44" s="149">
        <v>4111744000</v>
      </c>
      <c r="Q44" s="231" t="s">
        <v>298</v>
      </c>
      <c r="R44" s="148">
        <v>29495</v>
      </c>
      <c r="S44" s="149">
        <v>4331281760</v>
      </c>
      <c r="T44" s="231" t="s">
        <v>298</v>
      </c>
      <c r="U44" s="148">
        <v>28000</v>
      </c>
      <c r="V44" s="149">
        <v>4111744000</v>
      </c>
      <c r="W44" s="231" t="s">
        <v>298</v>
      </c>
      <c r="X44" s="148">
        <v>28798</v>
      </c>
      <c r="Y44" s="149">
        <v>4228928704</v>
      </c>
      <c r="Z44" s="231" t="s">
        <v>298</v>
      </c>
      <c r="AA44" s="148">
        <v>30280</v>
      </c>
      <c r="AB44" s="149">
        <v>4446557440</v>
      </c>
      <c r="AC44" s="231" t="s">
        <v>298</v>
      </c>
      <c r="AD44" s="148">
        <v>25070</v>
      </c>
      <c r="AE44" s="149">
        <v>3681479360</v>
      </c>
      <c r="AF44" s="231" t="s">
        <v>298</v>
      </c>
      <c r="AG44" s="148">
        <v>30000</v>
      </c>
      <c r="AH44" s="149">
        <v>4405440000</v>
      </c>
      <c r="AI44" s="324" t="s">
        <v>298</v>
      </c>
    </row>
    <row r="45" spans="1:35" ht="30.5" customHeight="1">
      <c r="A45" s="27"/>
      <c r="B45" s="142">
        <v>27</v>
      </c>
      <c r="C45" s="143" t="s">
        <v>119</v>
      </c>
      <c r="D45" s="144" t="s">
        <v>120</v>
      </c>
      <c r="E45" s="143" t="s">
        <v>68</v>
      </c>
      <c r="F45" s="145">
        <v>34012</v>
      </c>
      <c r="G45" s="146">
        <v>78843</v>
      </c>
      <c r="H45" s="147">
        <v>2681608116</v>
      </c>
      <c r="I45" s="148">
        <v>78843</v>
      </c>
      <c r="J45" s="149">
        <v>2681608116</v>
      </c>
      <c r="K45" s="231" t="s">
        <v>298</v>
      </c>
      <c r="L45" s="148">
        <v>68102</v>
      </c>
      <c r="M45" s="149">
        <v>2316285224</v>
      </c>
      <c r="N45" s="231" t="s">
        <v>298</v>
      </c>
      <c r="O45" s="148">
        <v>75000</v>
      </c>
      <c r="P45" s="149">
        <v>2550900000</v>
      </c>
      <c r="Q45" s="231" t="s">
        <v>298</v>
      </c>
      <c r="R45" s="148">
        <v>76798</v>
      </c>
      <c r="S45" s="149">
        <v>2612053576</v>
      </c>
      <c r="T45" s="231" t="s">
        <v>298</v>
      </c>
      <c r="U45" s="148">
        <v>78843</v>
      </c>
      <c r="V45" s="149">
        <v>2681608116</v>
      </c>
      <c r="W45" s="231" t="s">
        <v>298</v>
      </c>
      <c r="X45" s="148">
        <v>78843</v>
      </c>
      <c r="Y45" s="149">
        <v>2681608116</v>
      </c>
      <c r="Z45" s="231" t="s">
        <v>298</v>
      </c>
      <c r="AA45" s="148">
        <v>78843</v>
      </c>
      <c r="AB45" s="149">
        <v>2681608116</v>
      </c>
      <c r="AC45" s="231" t="s">
        <v>298</v>
      </c>
      <c r="AD45" s="148">
        <v>58040</v>
      </c>
      <c r="AE45" s="149">
        <v>1974056480</v>
      </c>
      <c r="AF45" s="231" t="s">
        <v>298</v>
      </c>
      <c r="AG45" s="148">
        <v>77000</v>
      </c>
      <c r="AH45" s="149">
        <v>2618924000</v>
      </c>
      <c r="AI45" s="324" t="s">
        <v>298</v>
      </c>
    </row>
    <row r="46" spans="1:35" ht="30.5" customHeight="1">
      <c r="A46" s="27"/>
      <c r="B46" s="142">
        <v>28</v>
      </c>
      <c r="C46" s="143" t="s">
        <v>121</v>
      </c>
      <c r="D46" s="144" t="s">
        <v>122</v>
      </c>
      <c r="E46" s="143" t="s">
        <v>68</v>
      </c>
      <c r="F46" s="145">
        <v>53425</v>
      </c>
      <c r="G46" s="146">
        <v>24412</v>
      </c>
      <c r="H46" s="147">
        <v>1304211100</v>
      </c>
      <c r="I46" s="148">
        <v>24412</v>
      </c>
      <c r="J46" s="149">
        <v>1304211100</v>
      </c>
      <c r="K46" s="231" t="s">
        <v>298</v>
      </c>
      <c r="L46" s="148">
        <v>23017</v>
      </c>
      <c r="M46" s="149">
        <v>1229683225</v>
      </c>
      <c r="N46" s="231" t="s">
        <v>298</v>
      </c>
      <c r="O46" s="148">
        <v>24412</v>
      </c>
      <c r="P46" s="149">
        <v>1304211100</v>
      </c>
      <c r="Q46" s="231" t="s">
        <v>298</v>
      </c>
      <c r="R46" s="148">
        <v>23779</v>
      </c>
      <c r="S46" s="149">
        <v>1270393075</v>
      </c>
      <c r="T46" s="231" t="s">
        <v>298</v>
      </c>
      <c r="U46" s="148">
        <v>24412</v>
      </c>
      <c r="V46" s="149">
        <v>1304211100</v>
      </c>
      <c r="W46" s="231" t="s">
        <v>298</v>
      </c>
      <c r="X46" s="148">
        <v>24412</v>
      </c>
      <c r="Y46" s="149">
        <v>1304211100</v>
      </c>
      <c r="Z46" s="231" t="s">
        <v>298</v>
      </c>
      <c r="AA46" s="148">
        <v>24412</v>
      </c>
      <c r="AB46" s="149">
        <v>1304211100</v>
      </c>
      <c r="AC46" s="231" t="s">
        <v>298</v>
      </c>
      <c r="AD46" s="148">
        <v>24410</v>
      </c>
      <c r="AE46" s="149">
        <v>1304104250</v>
      </c>
      <c r="AF46" s="231" t="s">
        <v>298</v>
      </c>
      <c r="AG46" s="148">
        <v>23500</v>
      </c>
      <c r="AH46" s="149">
        <v>1255487500</v>
      </c>
      <c r="AI46" s="324" t="s">
        <v>298</v>
      </c>
    </row>
    <row r="47" spans="1:35" ht="30.5" customHeight="1">
      <c r="A47" s="27"/>
      <c r="B47" s="142">
        <v>29</v>
      </c>
      <c r="C47" s="143" t="s">
        <v>123</v>
      </c>
      <c r="D47" s="144" t="s">
        <v>124</v>
      </c>
      <c r="E47" s="143" t="s">
        <v>68</v>
      </c>
      <c r="F47" s="145">
        <v>33812</v>
      </c>
      <c r="G47" s="146">
        <v>36079</v>
      </c>
      <c r="H47" s="147">
        <v>1219903148</v>
      </c>
      <c r="I47" s="148">
        <v>36079</v>
      </c>
      <c r="J47" s="149">
        <v>1219903148</v>
      </c>
      <c r="K47" s="231" t="s">
        <v>298</v>
      </c>
      <c r="L47" s="148">
        <v>33482</v>
      </c>
      <c r="M47" s="149">
        <v>1132093384</v>
      </c>
      <c r="N47" s="231" t="s">
        <v>298</v>
      </c>
      <c r="O47" s="148">
        <v>36079</v>
      </c>
      <c r="P47" s="149">
        <v>1219903148</v>
      </c>
      <c r="Q47" s="231" t="s">
        <v>298</v>
      </c>
      <c r="R47" s="148">
        <v>35143</v>
      </c>
      <c r="S47" s="149">
        <v>1188255116</v>
      </c>
      <c r="T47" s="231" t="s">
        <v>298</v>
      </c>
      <c r="U47" s="148">
        <v>36079</v>
      </c>
      <c r="V47" s="149">
        <v>1219903148</v>
      </c>
      <c r="W47" s="231" t="s">
        <v>298</v>
      </c>
      <c r="X47" s="148">
        <v>36079</v>
      </c>
      <c r="Y47" s="149">
        <v>1219903148</v>
      </c>
      <c r="Z47" s="231" t="s">
        <v>298</v>
      </c>
      <c r="AA47" s="148">
        <v>36079</v>
      </c>
      <c r="AB47" s="149">
        <v>1219903148</v>
      </c>
      <c r="AC47" s="231" t="s">
        <v>298</v>
      </c>
      <c r="AD47" s="148">
        <v>36070</v>
      </c>
      <c r="AE47" s="149">
        <v>1219598840</v>
      </c>
      <c r="AF47" s="231" t="s">
        <v>298</v>
      </c>
      <c r="AG47" s="148">
        <v>36000</v>
      </c>
      <c r="AH47" s="149">
        <v>1217232000</v>
      </c>
      <c r="AI47" s="324" t="s">
        <v>298</v>
      </c>
    </row>
    <row r="48" spans="1:35" ht="30.5" customHeight="1">
      <c r="A48" s="27"/>
      <c r="B48" s="142">
        <v>30</v>
      </c>
      <c r="C48" s="143" t="s">
        <v>125</v>
      </c>
      <c r="D48" s="144" t="s">
        <v>126</v>
      </c>
      <c r="E48" s="143" t="s">
        <v>68</v>
      </c>
      <c r="F48" s="145">
        <v>1092</v>
      </c>
      <c r="G48" s="146">
        <v>107262</v>
      </c>
      <c r="H48" s="147">
        <v>117130104</v>
      </c>
      <c r="I48" s="148">
        <v>107262</v>
      </c>
      <c r="J48" s="149">
        <v>117130104</v>
      </c>
      <c r="K48" s="231" t="s">
        <v>298</v>
      </c>
      <c r="L48" s="148">
        <v>92650</v>
      </c>
      <c r="M48" s="149">
        <v>101173800</v>
      </c>
      <c r="N48" s="231" t="s">
        <v>298</v>
      </c>
      <c r="O48" s="148">
        <v>107262</v>
      </c>
      <c r="P48" s="149">
        <v>117130104</v>
      </c>
      <c r="Q48" s="231" t="s">
        <v>298</v>
      </c>
      <c r="R48" s="148">
        <v>104480</v>
      </c>
      <c r="S48" s="149">
        <v>114092160</v>
      </c>
      <c r="T48" s="231" t="s">
        <v>298</v>
      </c>
      <c r="U48" s="148">
        <v>107262</v>
      </c>
      <c r="V48" s="149">
        <v>117130104</v>
      </c>
      <c r="W48" s="231" t="s">
        <v>298</v>
      </c>
      <c r="X48" s="148">
        <v>107262</v>
      </c>
      <c r="Y48" s="149">
        <v>117130104</v>
      </c>
      <c r="Z48" s="231" t="s">
        <v>298</v>
      </c>
      <c r="AA48" s="148">
        <v>107262</v>
      </c>
      <c r="AB48" s="149">
        <v>117130104</v>
      </c>
      <c r="AC48" s="231" t="s">
        <v>298</v>
      </c>
      <c r="AD48" s="148">
        <v>107260</v>
      </c>
      <c r="AE48" s="149">
        <v>117127920</v>
      </c>
      <c r="AF48" s="231" t="s">
        <v>298</v>
      </c>
      <c r="AG48" s="148">
        <v>107000</v>
      </c>
      <c r="AH48" s="149">
        <v>116844000</v>
      </c>
      <c r="AI48" s="324" t="s">
        <v>298</v>
      </c>
    </row>
    <row r="49" spans="1:35" ht="30.5" customHeight="1">
      <c r="A49" s="27"/>
      <c r="B49" s="142">
        <v>31</v>
      </c>
      <c r="C49" s="143" t="s">
        <v>127</v>
      </c>
      <c r="D49" s="144" t="s">
        <v>128</v>
      </c>
      <c r="E49" s="143" t="s">
        <v>71</v>
      </c>
      <c r="F49" s="145">
        <v>1310</v>
      </c>
      <c r="G49" s="146">
        <v>2344543</v>
      </c>
      <c r="H49" s="147">
        <v>3071351330</v>
      </c>
      <c r="I49" s="148">
        <v>2344543</v>
      </c>
      <c r="J49" s="149">
        <v>3071351330</v>
      </c>
      <c r="K49" s="231" t="s">
        <v>298</v>
      </c>
      <c r="L49" s="148">
        <v>2326753</v>
      </c>
      <c r="M49" s="149">
        <v>3048046430</v>
      </c>
      <c r="N49" s="231" t="s">
        <v>298</v>
      </c>
      <c r="O49" s="148">
        <v>2250000</v>
      </c>
      <c r="P49" s="149">
        <v>2947500000</v>
      </c>
      <c r="Q49" s="231" t="s">
        <v>298</v>
      </c>
      <c r="R49" s="148">
        <v>2283726</v>
      </c>
      <c r="S49" s="149">
        <v>2991681060</v>
      </c>
      <c r="T49" s="231" t="s">
        <v>298</v>
      </c>
      <c r="U49" s="148">
        <v>2344543</v>
      </c>
      <c r="V49" s="149">
        <v>3071351330</v>
      </c>
      <c r="W49" s="231" t="s">
        <v>298</v>
      </c>
      <c r="X49" s="148">
        <v>2344543</v>
      </c>
      <c r="Y49" s="149">
        <v>3071351330</v>
      </c>
      <c r="Z49" s="231" t="s">
        <v>298</v>
      </c>
      <c r="AA49" s="148">
        <v>2344543</v>
      </c>
      <c r="AB49" s="149">
        <v>3071351330</v>
      </c>
      <c r="AC49" s="231" t="s">
        <v>298</v>
      </c>
      <c r="AD49" s="148">
        <v>1844540</v>
      </c>
      <c r="AE49" s="149">
        <v>2416347400</v>
      </c>
      <c r="AF49" s="231" t="s">
        <v>298</v>
      </c>
      <c r="AG49" s="148">
        <v>2200000</v>
      </c>
      <c r="AH49" s="149">
        <v>2882000000</v>
      </c>
      <c r="AI49" s="324" t="s">
        <v>298</v>
      </c>
    </row>
    <row r="50" spans="1:35" ht="30.5" customHeight="1">
      <c r="A50" s="27"/>
      <c r="B50" s="142">
        <v>32</v>
      </c>
      <c r="C50" s="143" t="s">
        <v>129</v>
      </c>
      <c r="D50" s="144" t="s">
        <v>130</v>
      </c>
      <c r="E50" s="143" t="s">
        <v>71</v>
      </c>
      <c r="F50" s="145">
        <v>6955</v>
      </c>
      <c r="G50" s="146">
        <v>426316</v>
      </c>
      <c r="H50" s="147">
        <v>2965027780</v>
      </c>
      <c r="I50" s="148">
        <v>426316</v>
      </c>
      <c r="J50" s="149">
        <v>2965027780</v>
      </c>
      <c r="K50" s="231" t="s">
        <v>298</v>
      </c>
      <c r="L50" s="148">
        <v>368242</v>
      </c>
      <c r="M50" s="149">
        <v>2561123110</v>
      </c>
      <c r="N50" s="231" t="s">
        <v>298</v>
      </c>
      <c r="O50" s="148">
        <v>426316</v>
      </c>
      <c r="P50" s="149">
        <v>2965027780</v>
      </c>
      <c r="Q50" s="231" t="s">
        <v>298</v>
      </c>
      <c r="R50" s="148">
        <v>415257</v>
      </c>
      <c r="S50" s="149">
        <v>2888112435</v>
      </c>
      <c r="T50" s="231" t="s">
        <v>298</v>
      </c>
      <c r="U50" s="148">
        <v>400000</v>
      </c>
      <c r="V50" s="149">
        <v>2782000000</v>
      </c>
      <c r="W50" s="231" t="s">
        <v>298</v>
      </c>
      <c r="X50" s="148">
        <v>426316</v>
      </c>
      <c r="Y50" s="149">
        <v>2965027780</v>
      </c>
      <c r="Z50" s="231" t="s">
        <v>298</v>
      </c>
      <c r="AA50" s="148">
        <v>426316</v>
      </c>
      <c r="AB50" s="149">
        <v>2965027780</v>
      </c>
      <c r="AC50" s="231" t="s">
        <v>298</v>
      </c>
      <c r="AD50" s="148">
        <v>386310</v>
      </c>
      <c r="AE50" s="149">
        <v>2686786050</v>
      </c>
      <c r="AF50" s="231" t="s">
        <v>298</v>
      </c>
      <c r="AG50" s="148">
        <v>400000</v>
      </c>
      <c r="AH50" s="149">
        <v>2782000000</v>
      </c>
      <c r="AI50" s="324" t="s">
        <v>298</v>
      </c>
    </row>
    <row r="51" spans="1:35" ht="30.5" customHeight="1">
      <c r="A51" s="27"/>
      <c r="B51" s="142">
        <v>33</v>
      </c>
      <c r="C51" s="143" t="s">
        <v>131</v>
      </c>
      <c r="D51" s="144" t="s">
        <v>132</v>
      </c>
      <c r="E51" s="143" t="s">
        <v>71</v>
      </c>
      <c r="F51" s="145">
        <v>1072</v>
      </c>
      <c r="G51" s="146">
        <v>436482</v>
      </c>
      <c r="H51" s="147">
        <v>467908704</v>
      </c>
      <c r="I51" s="148">
        <v>436482</v>
      </c>
      <c r="J51" s="149">
        <v>467908704</v>
      </c>
      <c r="K51" s="231" t="s">
        <v>298</v>
      </c>
      <c r="L51" s="148">
        <v>377023</v>
      </c>
      <c r="M51" s="149">
        <v>404168656</v>
      </c>
      <c r="N51" s="231" t="s">
        <v>298</v>
      </c>
      <c r="O51" s="148">
        <v>436482</v>
      </c>
      <c r="P51" s="149">
        <v>467908704</v>
      </c>
      <c r="Q51" s="231" t="s">
        <v>298</v>
      </c>
      <c r="R51" s="148">
        <v>425160</v>
      </c>
      <c r="S51" s="149">
        <v>455771520</v>
      </c>
      <c r="T51" s="231" t="s">
        <v>298</v>
      </c>
      <c r="U51" s="148">
        <v>436482</v>
      </c>
      <c r="V51" s="149">
        <v>467908704</v>
      </c>
      <c r="W51" s="231" t="s">
        <v>298</v>
      </c>
      <c r="X51" s="148">
        <v>436482</v>
      </c>
      <c r="Y51" s="149">
        <v>467908704</v>
      </c>
      <c r="Z51" s="231" t="s">
        <v>298</v>
      </c>
      <c r="AA51" s="148">
        <v>436482</v>
      </c>
      <c r="AB51" s="149">
        <v>467908704</v>
      </c>
      <c r="AC51" s="231" t="s">
        <v>298</v>
      </c>
      <c r="AD51" s="148">
        <v>406480</v>
      </c>
      <c r="AE51" s="149">
        <v>435746560</v>
      </c>
      <c r="AF51" s="231" t="s">
        <v>298</v>
      </c>
      <c r="AG51" s="148">
        <v>430000</v>
      </c>
      <c r="AH51" s="149">
        <v>460960000</v>
      </c>
      <c r="AI51" s="324" t="s">
        <v>298</v>
      </c>
    </row>
    <row r="52" spans="1:35" ht="30.5" customHeight="1">
      <c r="A52" s="27"/>
      <c r="B52" s="142">
        <v>34</v>
      </c>
      <c r="C52" s="143" t="s">
        <v>133</v>
      </c>
      <c r="D52" s="144" t="s">
        <v>134</v>
      </c>
      <c r="E52" s="143" t="s">
        <v>68</v>
      </c>
      <c r="F52" s="145">
        <v>1350</v>
      </c>
      <c r="G52" s="146">
        <v>945492</v>
      </c>
      <c r="H52" s="147">
        <v>1276414200</v>
      </c>
      <c r="I52" s="148">
        <v>945492</v>
      </c>
      <c r="J52" s="149">
        <v>1276414200</v>
      </c>
      <c r="K52" s="231" t="s">
        <v>298</v>
      </c>
      <c r="L52" s="148">
        <v>854523</v>
      </c>
      <c r="M52" s="149">
        <v>1153606050</v>
      </c>
      <c r="N52" s="231" t="s">
        <v>298</v>
      </c>
      <c r="O52" s="148">
        <v>910000</v>
      </c>
      <c r="P52" s="149">
        <v>1228500000</v>
      </c>
      <c r="Q52" s="231" t="s">
        <v>298</v>
      </c>
      <c r="R52" s="148">
        <v>920966</v>
      </c>
      <c r="S52" s="149">
        <v>1243304100</v>
      </c>
      <c r="T52" s="231" t="s">
        <v>298</v>
      </c>
      <c r="U52" s="148">
        <v>945492</v>
      </c>
      <c r="V52" s="149">
        <v>1276414200</v>
      </c>
      <c r="W52" s="231" t="s">
        <v>298</v>
      </c>
      <c r="X52" s="148">
        <v>945492</v>
      </c>
      <c r="Y52" s="149">
        <v>1276414200</v>
      </c>
      <c r="Z52" s="231" t="s">
        <v>298</v>
      </c>
      <c r="AA52" s="148">
        <v>945492</v>
      </c>
      <c r="AB52" s="149">
        <v>1276414200</v>
      </c>
      <c r="AC52" s="231" t="s">
        <v>298</v>
      </c>
      <c r="AD52" s="148">
        <v>920090</v>
      </c>
      <c r="AE52" s="149">
        <v>1242121500</v>
      </c>
      <c r="AF52" s="231" t="s">
        <v>298</v>
      </c>
      <c r="AG52" s="148">
        <v>940000</v>
      </c>
      <c r="AH52" s="149">
        <v>1269000000</v>
      </c>
      <c r="AI52" s="324" t="s">
        <v>298</v>
      </c>
    </row>
    <row r="53" spans="1:35" ht="30.5" customHeight="1">
      <c r="A53" s="27"/>
      <c r="B53" s="142">
        <v>35</v>
      </c>
      <c r="C53" s="143" t="s">
        <v>135</v>
      </c>
      <c r="D53" s="144" t="s">
        <v>136</v>
      </c>
      <c r="E53" s="143" t="s">
        <v>68</v>
      </c>
      <c r="F53" s="145">
        <v>8729</v>
      </c>
      <c r="G53" s="146">
        <v>845244</v>
      </c>
      <c r="H53" s="147">
        <v>7378134876</v>
      </c>
      <c r="I53" s="148">
        <v>845244</v>
      </c>
      <c r="J53" s="149">
        <v>7378134876</v>
      </c>
      <c r="K53" s="231" t="s">
        <v>298</v>
      </c>
      <c r="L53" s="148">
        <v>830336</v>
      </c>
      <c r="M53" s="149">
        <v>7248002944</v>
      </c>
      <c r="N53" s="231" t="s">
        <v>298</v>
      </c>
      <c r="O53" s="148">
        <v>805000</v>
      </c>
      <c r="P53" s="149">
        <v>7026845000</v>
      </c>
      <c r="Q53" s="231" t="s">
        <v>298</v>
      </c>
      <c r="R53" s="148">
        <v>823318</v>
      </c>
      <c r="S53" s="149">
        <v>7186742822</v>
      </c>
      <c r="T53" s="231" t="s">
        <v>298</v>
      </c>
      <c r="U53" s="148">
        <v>845244</v>
      </c>
      <c r="V53" s="149">
        <v>7378134876</v>
      </c>
      <c r="W53" s="231" t="s">
        <v>298</v>
      </c>
      <c r="X53" s="148">
        <v>803884</v>
      </c>
      <c r="Y53" s="149">
        <v>7017103436</v>
      </c>
      <c r="Z53" s="231" t="s">
        <v>298</v>
      </c>
      <c r="AA53" s="148">
        <v>755263</v>
      </c>
      <c r="AB53" s="149">
        <v>6592690727</v>
      </c>
      <c r="AC53" s="231" t="s">
        <v>298</v>
      </c>
      <c r="AD53" s="148">
        <v>794040</v>
      </c>
      <c r="AE53" s="149">
        <v>6931175160</v>
      </c>
      <c r="AF53" s="231" t="s">
        <v>298</v>
      </c>
      <c r="AG53" s="148">
        <v>840000</v>
      </c>
      <c r="AH53" s="149">
        <v>7332360000</v>
      </c>
      <c r="AI53" s="324" t="s">
        <v>298</v>
      </c>
    </row>
    <row r="54" spans="1:35" ht="30.5" customHeight="1">
      <c r="A54" s="27"/>
      <c r="B54" s="142">
        <v>36</v>
      </c>
      <c r="C54" s="143" t="s">
        <v>137</v>
      </c>
      <c r="D54" s="144" t="s">
        <v>138</v>
      </c>
      <c r="E54" s="143" t="s">
        <v>68</v>
      </c>
      <c r="F54" s="145">
        <v>4622</v>
      </c>
      <c r="G54" s="146">
        <v>709728</v>
      </c>
      <c r="H54" s="147">
        <v>3280362816</v>
      </c>
      <c r="I54" s="148">
        <v>709728</v>
      </c>
      <c r="J54" s="149">
        <v>3280362816</v>
      </c>
      <c r="K54" s="231" t="s">
        <v>298</v>
      </c>
      <c r="L54" s="148">
        <v>676776</v>
      </c>
      <c r="M54" s="149">
        <v>3128058672</v>
      </c>
      <c r="N54" s="231" t="s">
        <v>298</v>
      </c>
      <c r="O54" s="148">
        <v>700000</v>
      </c>
      <c r="P54" s="149">
        <v>3235400000</v>
      </c>
      <c r="Q54" s="231" t="s">
        <v>298</v>
      </c>
      <c r="R54" s="148">
        <v>691318</v>
      </c>
      <c r="S54" s="149">
        <v>3195271796</v>
      </c>
      <c r="T54" s="231" t="s">
        <v>298</v>
      </c>
      <c r="U54" s="148">
        <v>709728</v>
      </c>
      <c r="V54" s="149">
        <v>3280362816</v>
      </c>
      <c r="W54" s="231" t="s">
        <v>298</v>
      </c>
      <c r="X54" s="148">
        <v>675000</v>
      </c>
      <c r="Y54" s="149">
        <v>3119850000</v>
      </c>
      <c r="Z54" s="231" t="s">
        <v>298</v>
      </c>
      <c r="AA54" s="148">
        <v>709728</v>
      </c>
      <c r="AB54" s="149">
        <v>3280362816</v>
      </c>
      <c r="AC54" s="231" t="s">
        <v>298</v>
      </c>
      <c r="AD54" s="148">
        <v>659020</v>
      </c>
      <c r="AE54" s="149">
        <v>3045990440</v>
      </c>
      <c r="AF54" s="231" t="s">
        <v>298</v>
      </c>
      <c r="AG54" s="148">
        <v>705000</v>
      </c>
      <c r="AH54" s="149">
        <v>3258510000</v>
      </c>
      <c r="AI54" s="324" t="s">
        <v>298</v>
      </c>
    </row>
    <row r="55" spans="1:35" ht="30.5" customHeight="1">
      <c r="A55" s="27"/>
      <c r="B55" s="142">
        <v>37</v>
      </c>
      <c r="C55" s="143" t="s">
        <v>139</v>
      </c>
      <c r="D55" s="144" t="s">
        <v>140</v>
      </c>
      <c r="E55" s="143" t="s">
        <v>68</v>
      </c>
      <c r="F55" s="145">
        <v>750</v>
      </c>
      <c r="G55" s="146">
        <v>1320877</v>
      </c>
      <c r="H55" s="147">
        <v>990657750</v>
      </c>
      <c r="I55" s="148">
        <v>1320877</v>
      </c>
      <c r="J55" s="149">
        <v>990657750</v>
      </c>
      <c r="K55" s="231" t="s">
        <v>298</v>
      </c>
      <c r="L55" s="148">
        <v>1301564</v>
      </c>
      <c r="M55" s="149">
        <v>976173000</v>
      </c>
      <c r="N55" s="231" t="s">
        <v>298</v>
      </c>
      <c r="O55" s="148">
        <v>1320877</v>
      </c>
      <c r="P55" s="149">
        <v>990657750</v>
      </c>
      <c r="Q55" s="231" t="s">
        <v>298</v>
      </c>
      <c r="R55" s="148">
        <v>1286613</v>
      </c>
      <c r="S55" s="149">
        <v>964959750</v>
      </c>
      <c r="T55" s="231" t="s">
        <v>298</v>
      </c>
      <c r="U55" s="148">
        <v>1320877</v>
      </c>
      <c r="V55" s="149">
        <v>990657750</v>
      </c>
      <c r="W55" s="231" t="s">
        <v>298</v>
      </c>
      <c r="X55" s="148">
        <v>1320877</v>
      </c>
      <c r="Y55" s="149">
        <v>990657750</v>
      </c>
      <c r="Z55" s="231" t="s">
        <v>298</v>
      </c>
      <c r="AA55" s="148">
        <v>1320877</v>
      </c>
      <c r="AB55" s="149">
        <v>990657750</v>
      </c>
      <c r="AC55" s="231" t="s">
        <v>298</v>
      </c>
      <c r="AD55" s="148">
        <v>1320870</v>
      </c>
      <c r="AE55" s="149">
        <v>990652500</v>
      </c>
      <c r="AF55" s="231" t="s">
        <v>298</v>
      </c>
      <c r="AG55" s="148">
        <v>1300000</v>
      </c>
      <c r="AH55" s="149">
        <v>975000000</v>
      </c>
      <c r="AI55" s="324" t="s">
        <v>298</v>
      </c>
    </row>
    <row r="56" spans="1:35" ht="30.5" customHeight="1">
      <c r="A56" s="27"/>
      <c r="B56" s="142">
        <v>38</v>
      </c>
      <c r="C56" s="143" t="s">
        <v>141</v>
      </c>
      <c r="D56" s="144" t="s">
        <v>142</v>
      </c>
      <c r="E56" s="143" t="s">
        <v>68</v>
      </c>
      <c r="F56" s="145">
        <v>1150</v>
      </c>
      <c r="G56" s="146">
        <v>553642</v>
      </c>
      <c r="H56" s="147">
        <v>636688300</v>
      </c>
      <c r="I56" s="148">
        <v>553642</v>
      </c>
      <c r="J56" s="149">
        <v>636688300</v>
      </c>
      <c r="K56" s="231" t="s">
        <v>298</v>
      </c>
      <c r="L56" s="148">
        <v>478224</v>
      </c>
      <c r="M56" s="149">
        <v>549957600</v>
      </c>
      <c r="N56" s="231" t="s">
        <v>298</v>
      </c>
      <c r="O56" s="148">
        <v>553642</v>
      </c>
      <c r="P56" s="149">
        <v>636688300</v>
      </c>
      <c r="Q56" s="231" t="s">
        <v>298</v>
      </c>
      <c r="R56" s="148">
        <v>539281</v>
      </c>
      <c r="S56" s="149">
        <v>620173150</v>
      </c>
      <c r="T56" s="231" t="s">
        <v>298</v>
      </c>
      <c r="U56" s="148">
        <v>553642</v>
      </c>
      <c r="V56" s="149">
        <v>636688300</v>
      </c>
      <c r="W56" s="231" t="s">
        <v>298</v>
      </c>
      <c r="X56" s="148">
        <v>553642</v>
      </c>
      <c r="Y56" s="149">
        <v>636688300</v>
      </c>
      <c r="Z56" s="231" t="s">
        <v>298</v>
      </c>
      <c r="AA56" s="148">
        <v>553642</v>
      </c>
      <c r="AB56" s="149">
        <v>636688300</v>
      </c>
      <c r="AC56" s="231" t="s">
        <v>298</v>
      </c>
      <c r="AD56" s="148">
        <v>553640</v>
      </c>
      <c r="AE56" s="149">
        <v>636686000</v>
      </c>
      <c r="AF56" s="231" t="s">
        <v>298</v>
      </c>
      <c r="AG56" s="148">
        <v>553642</v>
      </c>
      <c r="AH56" s="149">
        <v>636688300</v>
      </c>
      <c r="AI56" s="324" t="s">
        <v>298</v>
      </c>
    </row>
    <row r="57" spans="1:35" ht="30.5" customHeight="1">
      <c r="A57" s="27"/>
      <c r="B57" s="142">
        <v>39</v>
      </c>
      <c r="C57" s="143" t="s">
        <v>143</v>
      </c>
      <c r="D57" s="144" t="s">
        <v>144</v>
      </c>
      <c r="E57" s="143" t="s">
        <v>68</v>
      </c>
      <c r="F57" s="145">
        <v>651</v>
      </c>
      <c r="G57" s="146">
        <v>471176</v>
      </c>
      <c r="H57" s="147">
        <v>306735576</v>
      </c>
      <c r="I57" s="148">
        <v>471176</v>
      </c>
      <c r="J57" s="149">
        <v>306735576</v>
      </c>
      <c r="K57" s="231" t="s">
        <v>298</v>
      </c>
      <c r="L57" s="148">
        <v>406991</v>
      </c>
      <c r="M57" s="149">
        <v>264951141</v>
      </c>
      <c r="N57" s="231" t="s">
        <v>298</v>
      </c>
      <c r="O57" s="148">
        <v>471176</v>
      </c>
      <c r="P57" s="149">
        <v>306735576</v>
      </c>
      <c r="Q57" s="231" t="s">
        <v>298</v>
      </c>
      <c r="R57" s="148">
        <v>458954</v>
      </c>
      <c r="S57" s="149">
        <v>298779054</v>
      </c>
      <c r="T57" s="231" t="s">
        <v>298</v>
      </c>
      <c r="U57" s="148">
        <v>471176</v>
      </c>
      <c r="V57" s="149">
        <v>306735576</v>
      </c>
      <c r="W57" s="231" t="s">
        <v>298</v>
      </c>
      <c r="X57" s="148">
        <v>471176</v>
      </c>
      <c r="Y57" s="149">
        <v>306735576</v>
      </c>
      <c r="Z57" s="231" t="s">
        <v>298</v>
      </c>
      <c r="AA57" s="148">
        <v>471176</v>
      </c>
      <c r="AB57" s="149">
        <v>306735576</v>
      </c>
      <c r="AC57" s="231" t="s">
        <v>298</v>
      </c>
      <c r="AD57" s="148">
        <v>471170</v>
      </c>
      <c r="AE57" s="149">
        <v>306731670</v>
      </c>
      <c r="AF57" s="231" t="s">
        <v>298</v>
      </c>
      <c r="AG57" s="148">
        <v>470000</v>
      </c>
      <c r="AH57" s="149">
        <v>305970000</v>
      </c>
      <c r="AI57" s="324" t="s">
        <v>298</v>
      </c>
    </row>
    <row r="58" spans="1:35" ht="30.5" customHeight="1">
      <c r="A58" s="27"/>
      <c r="B58" s="142">
        <v>40</v>
      </c>
      <c r="C58" s="143" t="s">
        <v>145</v>
      </c>
      <c r="D58" s="144" t="s">
        <v>146</v>
      </c>
      <c r="E58" s="143" t="s">
        <v>147</v>
      </c>
      <c r="F58" s="145">
        <v>1319971</v>
      </c>
      <c r="G58" s="146">
        <v>4918</v>
      </c>
      <c r="H58" s="147">
        <v>6491617378</v>
      </c>
      <c r="I58" s="148">
        <v>4918</v>
      </c>
      <c r="J58" s="149">
        <v>6491617378</v>
      </c>
      <c r="K58" s="231" t="s">
        <v>298</v>
      </c>
      <c r="L58" s="148">
        <v>4916</v>
      </c>
      <c r="M58" s="149">
        <v>6488977436</v>
      </c>
      <c r="N58" s="231" t="s">
        <v>298</v>
      </c>
      <c r="O58" s="148">
        <v>4918</v>
      </c>
      <c r="P58" s="149">
        <v>6491617378</v>
      </c>
      <c r="Q58" s="231" t="s">
        <v>298</v>
      </c>
      <c r="R58" s="148">
        <v>4790</v>
      </c>
      <c r="S58" s="149">
        <v>6322661090</v>
      </c>
      <c r="T58" s="231" t="s">
        <v>298</v>
      </c>
      <c r="U58" s="148">
        <v>4918</v>
      </c>
      <c r="V58" s="149">
        <v>6491617378</v>
      </c>
      <c r="W58" s="231" t="s">
        <v>298</v>
      </c>
      <c r="X58" s="148">
        <v>4918</v>
      </c>
      <c r="Y58" s="149">
        <v>6491617378</v>
      </c>
      <c r="Z58" s="231" t="s">
        <v>298</v>
      </c>
      <c r="AA58" s="148">
        <v>4918</v>
      </c>
      <c r="AB58" s="149">
        <v>6491617378</v>
      </c>
      <c r="AC58" s="231" t="s">
        <v>298</v>
      </c>
      <c r="AD58" s="148">
        <v>4610</v>
      </c>
      <c r="AE58" s="149">
        <v>6085066310</v>
      </c>
      <c r="AF58" s="231" t="s">
        <v>298</v>
      </c>
      <c r="AG58" s="148">
        <v>4900</v>
      </c>
      <c r="AH58" s="149">
        <v>6467857900</v>
      </c>
      <c r="AI58" s="324" t="s">
        <v>298</v>
      </c>
    </row>
    <row r="59" spans="1:35" ht="30.5" customHeight="1">
      <c r="A59" s="27"/>
      <c r="B59" s="142">
        <v>41</v>
      </c>
      <c r="C59" s="143" t="s">
        <v>148</v>
      </c>
      <c r="D59" s="144" t="s">
        <v>149</v>
      </c>
      <c r="E59" s="143" t="s">
        <v>71</v>
      </c>
      <c r="F59" s="145">
        <v>1814</v>
      </c>
      <c r="G59" s="146">
        <v>635535</v>
      </c>
      <c r="H59" s="147">
        <v>1152860490</v>
      </c>
      <c r="I59" s="148">
        <v>635535</v>
      </c>
      <c r="J59" s="149">
        <v>1152860490</v>
      </c>
      <c r="K59" s="231" t="s">
        <v>298</v>
      </c>
      <c r="L59" s="148">
        <v>635533</v>
      </c>
      <c r="M59" s="149">
        <v>1152856862</v>
      </c>
      <c r="N59" s="231" t="s">
        <v>298</v>
      </c>
      <c r="O59" s="148">
        <v>635535</v>
      </c>
      <c r="P59" s="149">
        <v>1152860490</v>
      </c>
      <c r="Q59" s="231" t="s">
        <v>298</v>
      </c>
      <c r="R59" s="148">
        <v>619049</v>
      </c>
      <c r="S59" s="149">
        <v>1122954886</v>
      </c>
      <c r="T59" s="231" t="s">
        <v>298</v>
      </c>
      <c r="U59" s="148">
        <v>635535</v>
      </c>
      <c r="V59" s="149">
        <v>1152860490</v>
      </c>
      <c r="W59" s="231" t="s">
        <v>298</v>
      </c>
      <c r="X59" s="148">
        <v>635535</v>
      </c>
      <c r="Y59" s="149">
        <v>1152860490</v>
      </c>
      <c r="Z59" s="231" t="s">
        <v>298</v>
      </c>
      <c r="AA59" s="148">
        <v>635535</v>
      </c>
      <c r="AB59" s="149">
        <v>1152860490</v>
      </c>
      <c r="AC59" s="231" t="s">
        <v>298</v>
      </c>
      <c r="AD59" s="148">
        <v>635530</v>
      </c>
      <c r="AE59" s="149">
        <v>1152851420</v>
      </c>
      <c r="AF59" s="231" t="s">
        <v>298</v>
      </c>
      <c r="AG59" s="148">
        <v>635535</v>
      </c>
      <c r="AH59" s="149">
        <v>1152860490</v>
      </c>
      <c r="AI59" s="324" t="s">
        <v>298</v>
      </c>
    </row>
    <row r="60" spans="1:35" ht="30.5" customHeight="1">
      <c r="A60" s="27"/>
      <c r="B60" s="142">
        <v>42</v>
      </c>
      <c r="C60" s="143" t="s">
        <v>150</v>
      </c>
      <c r="D60" s="144" t="s">
        <v>151</v>
      </c>
      <c r="E60" s="143" t="s">
        <v>68</v>
      </c>
      <c r="F60" s="145">
        <v>5112</v>
      </c>
      <c r="G60" s="146">
        <v>612987</v>
      </c>
      <c r="H60" s="147">
        <v>3133589544</v>
      </c>
      <c r="I60" s="148">
        <v>612987</v>
      </c>
      <c r="J60" s="149">
        <v>3133589544</v>
      </c>
      <c r="K60" s="231" t="s">
        <v>298</v>
      </c>
      <c r="L60" s="148">
        <v>529485</v>
      </c>
      <c r="M60" s="149">
        <v>2706727320</v>
      </c>
      <c r="N60" s="231" t="s">
        <v>298</v>
      </c>
      <c r="O60" s="148">
        <v>600000</v>
      </c>
      <c r="P60" s="149">
        <v>3067200000</v>
      </c>
      <c r="Q60" s="231" t="s">
        <v>298</v>
      </c>
      <c r="R60" s="148">
        <v>597086</v>
      </c>
      <c r="S60" s="149">
        <v>3052303632</v>
      </c>
      <c r="T60" s="231" t="s">
        <v>298</v>
      </c>
      <c r="U60" s="148">
        <v>600000</v>
      </c>
      <c r="V60" s="149">
        <v>3067200000</v>
      </c>
      <c r="W60" s="231" t="s">
        <v>298</v>
      </c>
      <c r="X60" s="148">
        <v>582992</v>
      </c>
      <c r="Y60" s="149">
        <v>2980255104</v>
      </c>
      <c r="Z60" s="231" t="s">
        <v>298</v>
      </c>
      <c r="AA60" s="148">
        <v>612987</v>
      </c>
      <c r="AB60" s="149">
        <v>3133589544</v>
      </c>
      <c r="AC60" s="231" t="s">
        <v>298</v>
      </c>
      <c r="AD60" s="148">
        <v>552980</v>
      </c>
      <c r="AE60" s="149">
        <v>2826833760</v>
      </c>
      <c r="AF60" s="231" t="s">
        <v>298</v>
      </c>
      <c r="AG60" s="148">
        <v>580000</v>
      </c>
      <c r="AH60" s="149">
        <v>2964960000</v>
      </c>
      <c r="AI60" s="324" t="s">
        <v>298</v>
      </c>
    </row>
    <row r="61" spans="1:35" ht="30.5" customHeight="1">
      <c r="A61" s="27"/>
      <c r="B61" s="142">
        <v>43</v>
      </c>
      <c r="C61" s="143">
        <v>672.1</v>
      </c>
      <c r="D61" s="144" t="s">
        <v>152</v>
      </c>
      <c r="E61" s="143" t="s">
        <v>71</v>
      </c>
      <c r="F61" s="145">
        <v>39806</v>
      </c>
      <c r="G61" s="146">
        <v>74072</v>
      </c>
      <c r="H61" s="147">
        <v>2948510032</v>
      </c>
      <c r="I61" s="148">
        <v>74072</v>
      </c>
      <c r="J61" s="149">
        <v>2948510032</v>
      </c>
      <c r="K61" s="231" t="s">
        <v>298</v>
      </c>
      <c r="L61" s="148">
        <v>69967</v>
      </c>
      <c r="M61" s="149">
        <v>2785106402</v>
      </c>
      <c r="N61" s="231" t="s">
        <v>298</v>
      </c>
      <c r="O61" s="148">
        <v>70000</v>
      </c>
      <c r="P61" s="149">
        <v>2786420000</v>
      </c>
      <c r="Q61" s="231" t="s">
        <v>298</v>
      </c>
      <c r="R61" s="148">
        <v>72151</v>
      </c>
      <c r="S61" s="149">
        <v>2872042706</v>
      </c>
      <c r="T61" s="231" t="s">
        <v>298</v>
      </c>
      <c r="U61" s="148">
        <v>65000</v>
      </c>
      <c r="V61" s="149">
        <v>2587390000</v>
      </c>
      <c r="W61" s="231" t="s">
        <v>298</v>
      </c>
      <c r="X61" s="148">
        <v>74072</v>
      </c>
      <c r="Y61" s="149">
        <v>2948510032</v>
      </c>
      <c r="Z61" s="231" t="s">
        <v>298</v>
      </c>
      <c r="AA61" s="148">
        <v>74072</v>
      </c>
      <c r="AB61" s="149">
        <v>2948510032</v>
      </c>
      <c r="AC61" s="231" t="s">
        <v>298</v>
      </c>
      <c r="AD61" s="148">
        <v>70070</v>
      </c>
      <c r="AE61" s="149">
        <v>2789206420</v>
      </c>
      <c r="AF61" s="231" t="s">
        <v>298</v>
      </c>
      <c r="AG61" s="148">
        <v>74072</v>
      </c>
      <c r="AH61" s="149">
        <v>2948510032</v>
      </c>
      <c r="AI61" s="324" t="s">
        <v>298</v>
      </c>
    </row>
    <row r="62" spans="1:35" ht="30.5" customHeight="1">
      <c r="A62" s="27"/>
      <c r="B62" s="142">
        <v>44</v>
      </c>
      <c r="C62" s="143" t="s">
        <v>153</v>
      </c>
      <c r="D62" s="144" t="s">
        <v>154</v>
      </c>
      <c r="E62" s="143" t="s">
        <v>88</v>
      </c>
      <c r="F62" s="145">
        <v>84898</v>
      </c>
      <c r="G62" s="146">
        <v>7689</v>
      </c>
      <c r="H62" s="147">
        <v>652780722</v>
      </c>
      <c r="I62" s="148">
        <v>7689</v>
      </c>
      <c r="J62" s="149">
        <v>652780722</v>
      </c>
      <c r="K62" s="231" t="s">
        <v>298</v>
      </c>
      <c r="L62" s="148">
        <v>6641</v>
      </c>
      <c r="M62" s="149">
        <v>563807618</v>
      </c>
      <c r="N62" s="231" t="s">
        <v>298</v>
      </c>
      <c r="O62" s="148">
        <v>7689</v>
      </c>
      <c r="P62" s="149">
        <v>652780722</v>
      </c>
      <c r="Q62" s="231" t="s">
        <v>298</v>
      </c>
      <c r="R62" s="148">
        <v>7490</v>
      </c>
      <c r="S62" s="149">
        <v>635886020</v>
      </c>
      <c r="T62" s="231" t="s">
        <v>298</v>
      </c>
      <c r="U62" s="148">
        <v>7689</v>
      </c>
      <c r="V62" s="149">
        <v>652780722</v>
      </c>
      <c r="W62" s="231" t="s">
        <v>298</v>
      </c>
      <c r="X62" s="148">
        <v>7689</v>
      </c>
      <c r="Y62" s="149">
        <v>652780722</v>
      </c>
      <c r="Z62" s="231" t="s">
        <v>298</v>
      </c>
      <c r="AA62" s="148">
        <v>7689</v>
      </c>
      <c r="AB62" s="149">
        <v>652780722</v>
      </c>
      <c r="AC62" s="231" t="s">
        <v>298</v>
      </c>
      <c r="AD62" s="148">
        <v>7680</v>
      </c>
      <c r="AE62" s="149">
        <v>652016640</v>
      </c>
      <c r="AF62" s="231" t="s">
        <v>298</v>
      </c>
      <c r="AG62" s="148">
        <v>7689</v>
      </c>
      <c r="AH62" s="149">
        <v>652780722</v>
      </c>
      <c r="AI62" s="324" t="s">
        <v>298</v>
      </c>
    </row>
    <row r="63" spans="1:35" ht="30.5" customHeight="1">
      <c r="A63" s="27"/>
      <c r="B63" s="142">
        <v>45</v>
      </c>
      <c r="C63" s="143" t="s">
        <v>155</v>
      </c>
      <c r="D63" s="144" t="s">
        <v>156</v>
      </c>
      <c r="E63" s="143" t="s">
        <v>68</v>
      </c>
      <c r="F63" s="145">
        <v>15075</v>
      </c>
      <c r="G63" s="146">
        <v>165887</v>
      </c>
      <c r="H63" s="147">
        <v>2500746525</v>
      </c>
      <c r="I63" s="148">
        <v>165887</v>
      </c>
      <c r="J63" s="149">
        <v>2500746525</v>
      </c>
      <c r="K63" s="231" t="s">
        <v>298</v>
      </c>
      <c r="L63" s="148">
        <v>159539</v>
      </c>
      <c r="M63" s="149">
        <v>2405050425</v>
      </c>
      <c r="N63" s="231" t="s">
        <v>298</v>
      </c>
      <c r="O63" s="148">
        <v>155000</v>
      </c>
      <c r="P63" s="149">
        <v>2336625000</v>
      </c>
      <c r="Q63" s="231" t="s">
        <v>298</v>
      </c>
      <c r="R63" s="148">
        <v>161584</v>
      </c>
      <c r="S63" s="149">
        <v>2435878800</v>
      </c>
      <c r="T63" s="231" t="s">
        <v>298</v>
      </c>
      <c r="U63" s="148">
        <v>150000</v>
      </c>
      <c r="V63" s="149">
        <v>2261250000</v>
      </c>
      <c r="W63" s="231" t="s">
        <v>298</v>
      </c>
      <c r="X63" s="148">
        <v>157770</v>
      </c>
      <c r="Y63" s="149">
        <v>2378382750</v>
      </c>
      <c r="Z63" s="231" t="s">
        <v>298</v>
      </c>
      <c r="AA63" s="148">
        <v>165887</v>
      </c>
      <c r="AB63" s="149">
        <v>2500746525</v>
      </c>
      <c r="AC63" s="231" t="s">
        <v>298</v>
      </c>
      <c r="AD63" s="148">
        <v>145880</v>
      </c>
      <c r="AE63" s="149">
        <v>2199141000</v>
      </c>
      <c r="AF63" s="231" t="s">
        <v>298</v>
      </c>
      <c r="AG63" s="148">
        <v>150000</v>
      </c>
      <c r="AH63" s="149">
        <v>2261250000</v>
      </c>
      <c r="AI63" s="324" t="s">
        <v>298</v>
      </c>
    </row>
    <row r="64" spans="1:35" ht="30.5" customHeight="1" thickBot="1">
      <c r="A64" s="27"/>
      <c r="B64" s="142">
        <v>46</v>
      </c>
      <c r="C64" s="143" t="s">
        <v>157</v>
      </c>
      <c r="D64" s="144" t="s">
        <v>158</v>
      </c>
      <c r="E64" s="143" t="s">
        <v>68</v>
      </c>
      <c r="F64" s="145">
        <v>2470</v>
      </c>
      <c r="G64" s="146">
        <v>252936</v>
      </c>
      <c r="H64" s="147">
        <v>624751920</v>
      </c>
      <c r="I64" s="148">
        <v>252936</v>
      </c>
      <c r="J64" s="149">
        <v>624751920</v>
      </c>
      <c r="K64" s="324" t="s">
        <v>298</v>
      </c>
      <c r="L64" s="148">
        <v>234055</v>
      </c>
      <c r="M64" s="149">
        <v>578115850</v>
      </c>
      <c r="N64" s="324" t="s">
        <v>298</v>
      </c>
      <c r="O64" s="148">
        <v>252936</v>
      </c>
      <c r="P64" s="149">
        <v>624751920</v>
      </c>
      <c r="Q64" s="324" t="s">
        <v>298</v>
      </c>
      <c r="R64" s="148">
        <v>246375</v>
      </c>
      <c r="S64" s="149">
        <v>608546250</v>
      </c>
      <c r="T64" s="231" t="s">
        <v>298</v>
      </c>
      <c r="U64" s="148">
        <v>252936</v>
      </c>
      <c r="V64" s="149">
        <v>624751920</v>
      </c>
      <c r="W64" s="324" t="s">
        <v>298</v>
      </c>
      <c r="X64" s="148">
        <v>252936</v>
      </c>
      <c r="Y64" s="149">
        <v>624751920</v>
      </c>
      <c r="Z64" s="231" t="s">
        <v>298</v>
      </c>
      <c r="AA64" s="148">
        <v>252936</v>
      </c>
      <c r="AB64" s="149">
        <v>624751920</v>
      </c>
      <c r="AC64" s="231" t="s">
        <v>298</v>
      </c>
      <c r="AD64" s="148">
        <v>252930</v>
      </c>
      <c r="AE64" s="149">
        <v>624737100</v>
      </c>
      <c r="AF64" s="324" t="s">
        <v>298</v>
      </c>
      <c r="AG64" s="148">
        <v>252936</v>
      </c>
      <c r="AH64" s="149">
        <v>624751920</v>
      </c>
      <c r="AI64" s="324" t="s">
        <v>298</v>
      </c>
    </row>
    <row r="65" spans="1:35" ht="22.5" customHeight="1">
      <c r="A65" s="27"/>
      <c r="B65" s="221" t="s">
        <v>159</v>
      </c>
      <c r="C65" s="222"/>
      <c r="D65" s="222"/>
      <c r="E65" s="222"/>
      <c r="F65" s="223"/>
      <c r="G65" s="222"/>
      <c r="H65" s="224">
        <v>3792883000</v>
      </c>
      <c r="I65" s="225"/>
      <c r="J65" s="226">
        <v>3792883000</v>
      </c>
      <c r="K65" s="230"/>
      <c r="L65" s="225"/>
      <c r="M65" s="226">
        <v>3562073853</v>
      </c>
      <c r="N65" s="230"/>
      <c r="O65" s="225"/>
      <c r="P65" s="226">
        <v>3792883000</v>
      </c>
      <c r="Q65" s="230"/>
      <c r="R65" s="225"/>
      <c r="S65" s="226">
        <v>3694583090</v>
      </c>
      <c r="T65" s="230"/>
      <c r="U65" s="225"/>
      <c r="V65" s="226">
        <v>3595964908</v>
      </c>
      <c r="W65" s="230"/>
      <c r="X65" s="225"/>
      <c r="Y65" s="226">
        <v>3792883000</v>
      </c>
      <c r="Z65" s="230"/>
      <c r="AA65" s="225"/>
      <c r="AB65" s="226">
        <v>3792883000</v>
      </c>
      <c r="AC65" s="230"/>
      <c r="AD65" s="225"/>
      <c r="AE65" s="226">
        <v>3792220800</v>
      </c>
      <c r="AF65" s="230"/>
      <c r="AG65" s="225"/>
      <c r="AH65" s="226">
        <v>3733304908</v>
      </c>
      <c r="AI65" s="323"/>
    </row>
    <row r="66" spans="1:35" ht="40.5" customHeight="1">
      <c r="A66" s="27"/>
      <c r="B66" s="142">
        <v>47</v>
      </c>
      <c r="C66" s="143" t="s">
        <v>160</v>
      </c>
      <c r="D66" s="144" t="s">
        <v>161</v>
      </c>
      <c r="E66" s="143" t="s">
        <v>71</v>
      </c>
      <c r="F66" s="145">
        <v>219152</v>
      </c>
      <c r="G66" s="146">
        <v>1982</v>
      </c>
      <c r="H66" s="147">
        <v>434359264</v>
      </c>
      <c r="I66" s="148">
        <v>1982</v>
      </c>
      <c r="J66" s="149">
        <v>434359264</v>
      </c>
      <c r="K66" s="231" t="s">
        <v>298</v>
      </c>
      <c r="L66" s="148">
        <v>1711</v>
      </c>
      <c r="M66" s="149">
        <v>374969072</v>
      </c>
      <c r="N66" s="231" t="s">
        <v>298</v>
      </c>
      <c r="O66" s="148">
        <v>1982</v>
      </c>
      <c r="P66" s="149">
        <v>434359264</v>
      </c>
      <c r="Q66" s="231" t="s">
        <v>298</v>
      </c>
      <c r="R66" s="148">
        <v>1931</v>
      </c>
      <c r="S66" s="149">
        <v>423182512</v>
      </c>
      <c r="T66" s="231" t="s">
        <v>298</v>
      </c>
      <c r="U66" s="148">
        <v>1982</v>
      </c>
      <c r="V66" s="149">
        <v>434359264</v>
      </c>
      <c r="W66" s="231" t="s">
        <v>298</v>
      </c>
      <c r="X66" s="148">
        <v>1982</v>
      </c>
      <c r="Y66" s="149">
        <v>434359264</v>
      </c>
      <c r="Z66" s="231" t="s">
        <v>298</v>
      </c>
      <c r="AA66" s="148">
        <v>1982</v>
      </c>
      <c r="AB66" s="149">
        <v>434359264</v>
      </c>
      <c r="AC66" s="231" t="s">
        <v>298</v>
      </c>
      <c r="AD66" s="148">
        <v>1980</v>
      </c>
      <c r="AE66" s="149">
        <v>433920960</v>
      </c>
      <c r="AF66" s="231" t="s">
        <v>298</v>
      </c>
      <c r="AG66" s="148">
        <v>1982</v>
      </c>
      <c r="AH66" s="149">
        <v>434359264</v>
      </c>
      <c r="AI66" s="324" t="s">
        <v>298</v>
      </c>
    </row>
    <row r="67" spans="1:35" ht="40.5" customHeight="1">
      <c r="A67" s="27"/>
      <c r="B67" s="142">
        <v>48</v>
      </c>
      <c r="C67" s="143" t="s">
        <v>162</v>
      </c>
      <c r="D67" s="144" t="s">
        <v>163</v>
      </c>
      <c r="E67" s="143" t="s">
        <v>88</v>
      </c>
      <c r="F67" s="145">
        <v>2083</v>
      </c>
      <c r="G67" s="146">
        <v>23469</v>
      </c>
      <c r="H67" s="147">
        <v>48885927</v>
      </c>
      <c r="I67" s="148">
        <v>23469</v>
      </c>
      <c r="J67" s="149">
        <v>48885927</v>
      </c>
      <c r="K67" s="231" t="s">
        <v>298</v>
      </c>
      <c r="L67" s="148">
        <v>21065</v>
      </c>
      <c r="M67" s="149">
        <v>43878395</v>
      </c>
      <c r="N67" s="231" t="s">
        <v>298</v>
      </c>
      <c r="O67" s="148">
        <v>23469</v>
      </c>
      <c r="P67" s="149">
        <v>48885927</v>
      </c>
      <c r="Q67" s="231" t="s">
        <v>298</v>
      </c>
      <c r="R67" s="148">
        <v>22860</v>
      </c>
      <c r="S67" s="149">
        <v>47617380</v>
      </c>
      <c r="T67" s="231" t="s">
        <v>298</v>
      </c>
      <c r="U67" s="148">
        <v>23469</v>
      </c>
      <c r="V67" s="149">
        <v>48885927</v>
      </c>
      <c r="W67" s="231" t="s">
        <v>298</v>
      </c>
      <c r="X67" s="148">
        <v>23469</v>
      </c>
      <c r="Y67" s="149">
        <v>48885927</v>
      </c>
      <c r="Z67" s="231" t="s">
        <v>298</v>
      </c>
      <c r="AA67" s="148">
        <v>23469</v>
      </c>
      <c r="AB67" s="149">
        <v>48885927</v>
      </c>
      <c r="AC67" s="231" t="s">
        <v>298</v>
      </c>
      <c r="AD67" s="148">
        <v>23460</v>
      </c>
      <c r="AE67" s="149">
        <v>48867180</v>
      </c>
      <c r="AF67" s="231" t="s">
        <v>298</v>
      </c>
      <c r="AG67" s="148">
        <v>23469</v>
      </c>
      <c r="AH67" s="149">
        <v>48885927</v>
      </c>
      <c r="AI67" s="324" t="s">
        <v>298</v>
      </c>
    </row>
    <row r="68" spans="1:35" ht="40.5" customHeight="1">
      <c r="A68" s="27"/>
      <c r="B68" s="142">
        <v>49</v>
      </c>
      <c r="C68" s="143" t="s">
        <v>164</v>
      </c>
      <c r="D68" s="144" t="s">
        <v>165</v>
      </c>
      <c r="E68" s="143" t="s">
        <v>166</v>
      </c>
      <c r="F68" s="145">
        <v>16436</v>
      </c>
      <c r="G68" s="146">
        <v>8328</v>
      </c>
      <c r="H68" s="147">
        <v>136879008</v>
      </c>
      <c r="I68" s="148">
        <v>8328</v>
      </c>
      <c r="J68" s="149">
        <v>136879008</v>
      </c>
      <c r="K68" s="231" t="s">
        <v>298</v>
      </c>
      <c r="L68" s="148">
        <v>7883</v>
      </c>
      <c r="M68" s="149">
        <v>129564988</v>
      </c>
      <c r="N68" s="231" t="s">
        <v>298</v>
      </c>
      <c r="O68" s="148">
        <v>8328</v>
      </c>
      <c r="P68" s="149">
        <v>136879008</v>
      </c>
      <c r="Q68" s="231" t="s">
        <v>298</v>
      </c>
      <c r="R68" s="148">
        <v>8112</v>
      </c>
      <c r="S68" s="149">
        <v>133328832</v>
      </c>
      <c r="T68" s="231" t="s">
        <v>298</v>
      </c>
      <c r="U68" s="148">
        <v>8328</v>
      </c>
      <c r="V68" s="149">
        <v>136879008</v>
      </c>
      <c r="W68" s="231" t="s">
        <v>298</v>
      </c>
      <c r="X68" s="148">
        <v>8328</v>
      </c>
      <c r="Y68" s="149">
        <v>136879008</v>
      </c>
      <c r="Z68" s="231" t="s">
        <v>298</v>
      </c>
      <c r="AA68" s="148">
        <v>8328</v>
      </c>
      <c r="AB68" s="149">
        <v>136879008</v>
      </c>
      <c r="AC68" s="231" t="s">
        <v>298</v>
      </c>
      <c r="AD68" s="148">
        <v>8320</v>
      </c>
      <c r="AE68" s="149">
        <v>136747520</v>
      </c>
      <c r="AF68" s="231" t="s">
        <v>298</v>
      </c>
      <c r="AG68" s="148">
        <v>8328</v>
      </c>
      <c r="AH68" s="149">
        <v>136879008</v>
      </c>
      <c r="AI68" s="324" t="s">
        <v>298</v>
      </c>
    </row>
    <row r="69" spans="1:35" ht="40.5" customHeight="1">
      <c r="A69" s="27"/>
      <c r="B69" s="142">
        <v>50</v>
      </c>
      <c r="C69" s="143" t="s">
        <v>167</v>
      </c>
      <c r="D69" s="144" t="s">
        <v>168</v>
      </c>
      <c r="E69" s="143" t="s">
        <v>166</v>
      </c>
      <c r="F69" s="145">
        <v>1724</v>
      </c>
      <c r="G69" s="146">
        <v>393472</v>
      </c>
      <c r="H69" s="147">
        <v>678345728</v>
      </c>
      <c r="I69" s="148">
        <v>393472</v>
      </c>
      <c r="J69" s="149">
        <v>678345728</v>
      </c>
      <c r="K69" s="231" t="s">
        <v>298</v>
      </c>
      <c r="L69" s="148">
        <v>393470</v>
      </c>
      <c r="M69" s="149">
        <v>678342280</v>
      </c>
      <c r="N69" s="231" t="s">
        <v>298</v>
      </c>
      <c r="O69" s="148">
        <v>393472</v>
      </c>
      <c r="P69" s="149">
        <v>678345728</v>
      </c>
      <c r="Q69" s="231" t="s">
        <v>298</v>
      </c>
      <c r="R69" s="148">
        <v>383265</v>
      </c>
      <c r="S69" s="149">
        <v>660748860</v>
      </c>
      <c r="T69" s="231" t="s">
        <v>298</v>
      </c>
      <c r="U69" s="148">
        <v>393472</v>
      </c>
      <c r="V69" s="149">
        <v>678345728</v>
      </c>
      <c r="W69" s="231" t="s">
        <v>298</v>
      </c>
      <c r="X69" s="148">
        <v>393472</v>
      </c>
      <c r="Y69" s="149">
        <v>678345728</v>
      </c>
      <c r="Z69" s="231" t="s">
        <v>298</v>
      </c>
      <c r="AA69" s="148">
        <v>393472</v>
      </c>
      <c r="AB69" s="149">
        <v>678345728</v>
      </c>
      <c r="AC69" s="231" t="s">
        <v>298</v>
      </c>
      <c r="AD69" s="148">
        <v>393470</v>
      </c>
      <c r="AE69" s="149">
        <v>678342280</v>
      </c>
      <c r="AF69" s="231" t="s">
        <v>298</v>
      </c>
      <c r="AG69" s="148">
        <v>393472</v>
      </c>
      <c r="AH69" s="149">
        <v>678345728</v>
      </c>
      <c r="AI69" s="324" t="s">
        <v>298</v>
      </c>
    </row>
    <row r="70" spans="1:35" ht="40.5" customHeight="1">
      <c r="A70" s="27"/>
      <c r="B70" s="142">
        <v>51</v>
      </c>
      <c r="C70" s="143" t="s">
        <v>169</v>
      </c>
      <c r="D70" s="144" t="s">
        <v>170</v>
      </c>
      <c r="E70" s="143" t="s">
        <v>166</v>
      </c>
      <c r="F70" s="145">
        <v>1917</v>
      </c>
      <c r="G70" s="146">
        <v>323194</v>
      </c>
      <c r="H70" s="147">
        <v>619562898</v>
      </c>
      <c r="I70" s="148">
        <v>323194</v>
      </c>
      <c r="J70" s="149">
        <v>619562898</v>
      </c>
      <c r="K70" s="231" t="s">
        <v>298</v>
      </c>
      <c r="L70" s="148">
        <v>323192</v>
      </c>
      <c r="M70" s="149">
        <v>619559064</v>
      </c>
      <c r="N70" s="231" t="s">
        <v>298</v>
      </c>
      <c r="O70" s="148">
        <v>323194</v>
      </c>
      <c r="P70" s="149">
        <v>619562898</v>
      </c>
      <c r="Q70" s="231" t="s">
        <v>298</v>
      </c>
      <c r="R70" s="148">
        <v>314810</v>
      </c>
      <c r="S70" s="149">
        <v>603490770</v>
      </c>
      <c r="T70" s="231" t="s">
        <v>298</v>
      </c>
      <c r="U70" s="148">
        <v>323194</v>
      </c>
      <c r="V70" s="149">
        <v>619562898</v>
      </c>
      <c r="W70" s="231" t="s">
        <v>298</v>
      </c>
      <c r="X70" s="148">
        <v>323194</v>
      </c>
      <c r="Y70" s="149">
        <v>619562898</v>
      </c>
      <c r="Z70" s="231" t="s">
        <v>298</v>
      </c>
      <c r="AA70" s="148">
        <v>323194</v>
      </c>
      <c r="AB70" s="149">
        <v>619562898</v>
      </c>
      <c r="AC70" s="231" t="s">
        <v>298</v>
      </c>
      <c r="AD70" s="148">
        <v>323190</v>
      </c>
      <c r="AE70" s="149">
        <v>619555230</v>
      </c>
      <c r="AF70" s="231" t="s">
        <v>298</v>
      </c>
      <c r="AG70" s="148">
        <v>323194</v>
      </c>
      <c r="AH70" s="149">
        <v>619562898</v>
      </c>
      <c r="AI70" s="324" t="s">
        <v>298</v>
      </c>
    </row>
    <row r="71" spans="1:35" ht="40.5" customHeight="1">
      <c r="A71" s="27"/>
      <c r="B71" s="142">
        <v>52</v>
      </c>
      <c r="C71" s="143" t="s">
        <v>171</v>
      </c>
      <c r="D71" s="144" t="s">
        <v>172</v>
      </c>
      <c r="E71" s="143" t="s">
        <v>166</v>
      </c>
      <c r="F71" s="145">
        <v>383</v>
      </c>
      <c r="G71" s="146">
        <v>502532</v>
      </c>
      <c r="H71" s="147">
        <v>192469756</v>
      </c>
      <c r="I71" s="148">
        <v>502532</v>
      </c>
      <c r="J71" s="149">
        <v>192469756</v>
      </c>
      <c r="K71" s="231" t="s">
        <v>298</v>
      </c>
      <c r="L71" s="148">
        <v>502530</v>
      </c>
      <c r="M71" s="149">
        <v>192468990</v>
      </c>
      <c r="N71" s="231" t="s">
        <v>298</v>
      </c>
      <c r="O71" s="148">
        <v>502532</v>
      </c>
      <c r="P71" s="149">
        <v>192469756</v>
      </c>
      <c r="Q71" s="231" t="s">
        <v>298</v>
      </c>
      <c r="R71" s="148">
        <v>489496</v>
      </c>
      <c r="S71" s="149">
        <v>187476968</v>
      </c>
      <c r="T71" s="231" t="s">
        <v>298</v>
      </c>
      <c r="U71" s="148">
        <v>502532</v>
      </c>
      <c r="V71" s="149">
        <v>192469756</v>
      </c>
      <c r="W71" s="231" t="s">
        <v>298</v>
      </c>
      <c r="X71" s="148">
        <v>502532</v>
      </c>
      <c r="Y71" s="149">
        <v>192469756</v>
      </c>
      <c r="Z71" s="231" t="s">
        <v>298</v>
      </c>
      <c r="AA71" s="148">
        <v>502532</v>
      </c>
      <c r="AB71" s="149">
        <v>192469756</v>
      </c>
      <c r="AC71" s="231" t="s">
        <v>298</v>
      </c>
      <c r="AD71" s="148">
        <v>502530</v>
      </c>
      <c r="AE71" s="149">
        <v>192468990</v>
      </c>
      <c r="AF71" s="231" t="s">
        <v>298</v>
      </c>
      <c r="AG71" s="148">
        <v>502532</v>
      </c>
      <c r="AH71" s="149">
        <v>192469756</v>
      </c>
      <c r="AI71" s="324" t="s">
        <v>298</v>
      </c>
    </row>
    <row r="72" spans="1:35" ht="40.5" customHeight="1">
      <c r="A72" s="27"/>
      <c r="B72" s="142">
        <v>53</v>
      </c>
      <c r="C72" s="143" t="s">
        <v>173</v>
      </c>
      <c r="D72" s="144" t="s">
        <v>174</v>
      </c>
      <c r="E72" s="143" t="s">
        <v>166</v>
      </c>
      <c r="F72" s="145">
        <v>29</v>
      </c>
      <c r="G72" s="146">
        <v>252233</v>
      </c>
      <c r="H72" s="147">
        <v>7314757</v>
      </c>
      <c r="I72" s="148">
        <v>252233</v>
      </c>
      <c r="J72" s="149">
        <v>7314757</v>
      </c>
      <c r="K72" s="231" t="s">
        <v>298</v>
      </c>
      <c r="L72" s="148">
        <v>252231</v>
      </c>
      <c r="M72" s="149">
        <v>7314699</v>
      </c>
      <c r="N72" s="231" t="s">
        <v>298</v>
      </c>
      <c r="O72" s="148">
        <v>252233</v>
      </c>
      <c r="P72" s="149">
        <v>7314757</v>
      </c>
      <c r="Q72" s="231" t="s">
        <v>298</v>
      </c>
      <c r="R72" s="148">
        <v>245690</v>
      </c>
      <c r="S72" s="149">
        <v>7125010</v>
      </c>
      <c r="T72" s="231" t="s">
        <v>298</v>
      </c>
      <c r="U72" s="148">
        <v>252233</v>
      </c>
      <c r="V72" s="149">
        <v>7314757</v>
      </c>
      <c r="W72" s="231" t="s">
        <v>298</v>
      </c>
      <c r="X72" s="148">
        <v>252233</v>
      </c>
      <c r="Y72" s="149">
        <v>7314757</v>
      </c>
      <c r="Z72" s="231" t="s">
        <v>298</v>
      </c>
      <c r="AA72" s="148">
        <v>252233</v>
      </c>
      <c r="AB72" s="149">
        <v>7314757</v>
      </c>
      <c r="AC72" s="231" t="s">
        <v>298</v>
      </c>
      <c r="AD72" s="148">
        <v>252230</v>
      </c>
      <c r="AE72" s="149">
        <v>7314670</v>
      </c>
      <c r="AF72" s="231" t="s">
        <v>298</v>
      </c>
      <c r="AG72" s="148">
        <v>252233</v>
      </c>
      <c r="AH72" s="149">
        <v>7314757</v>
      </c>
      <c r="AI72" s="324" t="s">
        <v>298</v>
      </c>
    </row>
    <row r="73" spans="1:35" ht="40.5" customHeight="1">
      <c r="A73" s="27"/>
      <c r="B73" s="142">
        <v>54</v>
      </c>
      <c r="C73" s="143" t="s">
        <v>175</v>
      </c>
      <c r="D73" s="144" t="s">
        <v>176</v>
      </c>
      <c r="E73" s="143" t="s">
        <v>71</v>
      </c>
      <c r="F73" s="145">
        <v>6867</v>
      </c>
      <c r="G73" s="146">
        <v>228676</v>
      </c>
      <c r="H73" s="147">
        <v>1570318092</v>
      </c>
      <c r="I73" s="148">
        <v>228676</v>
      </c>
      <c r="J73" s="149">
        <v>1570318092</v>
      </c>
      <c r="K73" s="231" t="s">
        <v>298</v>
      </c>
      <c r="L73" s="148">
        <v>206037</v>
      </c>
      <c r="M73" s="149">
        <v>1414856079</v>
      </c>
      <c r="N73" s="231" t="s">
        <v>298</v>
      </c>
      <c r="O73" s="148">
        <v>228676</v>
      </c>
      <c r="P73" s="149">
        <v>1570318092</v>
      </c>
      <c r="Q73" s="231" t="s">
        <v>298</v>
      </c>
      <c r="R73" s="148">
        <v>222744</v>
      </c>
      <c r="S73" s="149">
        <v>1529583048</v>
      </c>
      <c r="T73" s="231" t="s">
        <v>298</v>
      </c>
      <c r="U73" s="148">
        <v>200000</v>
      </c>
      <c r="V73" s="149">
        <v>1373400000</v>
      </c>
      <c r="W73" s="231" t="s">
        <v>298</v>
      </c>
      <c r="X73" s="148">
        <v>228676</v>
      </c>
      <c r="Y73" s="149">
        <v>1570318092</v>
      </c>
      <c r="Z73" s="231" t="s">
        <v>298</v>
      </c>
      <c r="AA73" s="148">
        <v>228676</v>
      </c>
      <c r="AB73" s="149">
        <v>1570318092</v>
      </c>
      <c r="AC73" s="231" t="s">
        <v>298</v>
      </c>
      <c r="AD73" s="148">
        <v>228670</v>
      </c>
      <c r="AE73" s="149">
        <v>1570276890</v>
      </c>
      <c r="AF73" s="231" t="s">
        <v>298</v>
      </c>
      <c r="AG73" s="148">
        <v>220000</v>
      </c>
      <c r="AH73" s="149">
        <v>1510740000</v>
      </c>
      <c r="AI73" s="324" t="s">
        <v>298</v>
      </c>
    </row>
    <row r="74" spans="1:35" ht="40.5" customHeight="1">
      <c r="A74" s="27"/>
      <c r="B74" s="142">
        <v>55</v>
      </c>
      <c r="C74" s="143" t="s">
        <v>177</v>
      </c>
      <c r="D74" s="144" t="s">
        <v>178</v>
      </c>
      <c r="E74" s="143" t="s">
        <v>166</v>
      </c>
      <c r="F74" s="145">
        <v>250</v>
      </c>
      <c r="G74" s="146">
        <v>102870</v>
      </c>
      <c r="H74" s="147">
        <v>25717500</v>
      </c>
      <c r="I74" s="148">
        <v>102870</v>
      </c>
      <c r="J74" s="149">
        <v>25717500</v>
      </c>
      <c r="K74" s="231" t="s">
        <v>298</v>
      </c>
      <c r="L74" s="148">
        <v>102868</v>
      </c>
      <c r="M74" s="149">
        <v>25717000</v>
      </c>
      <c r="N74" s="231" t="s">
        <v>298</v>
      </c>
      <c r="O74" s="148">
        <v>102870</v>
      </c>
      <c r="P74" s="149">
        <v>25717500</v>
      </c>
      <c r="Q74" s="231" t="s">
        <v>298</v>
      </c>
      <c r="R74" s="148">
        <v>100202</v>
      </c>
      <c r="S74" s="149">
        <v>25050500</v>
      </c>
      <c r="T74" s="231" t="s">
        <v>298</v>
      </c>
      <c r="U74" s="148">
        <v>102870</v>
      </c>
      <c r="V74" s="149">
        <v>25717500</v>
      </c>
      <c r="W74" s="231" t="s">
        <v>298</v>
      </c>
      <c r="X74" s="148">
        <v>102870</v>
      </c>
      <c r="Y74" s="149">
        <v>25717500</v>
      </c>
      <c r="Z74" s="231" t="s">
        <v>298</v>
      </c>
      <c r="AA74" s="148">
        <v>102870</v>
      </c>
      <c r="AB74" s="149">
        <v>25717500</v>
      </c>
      <c r="AC74" s="231" t="s">
        <v>298</v>
      </c>
      <c r="AD74" s="148">
        <v>102860</v>
      </c>
      <c r="AE74" s="149">
        <v>25715000</v>
      </c>
      <c r="AF74" s="231" t="s">
        <v>298</v>
      </c>
      <c r="AG74" s="148">
        <v>102870</v>
      </c>
      <c r="AH74" s="149">
        <v>25717500</v>
      </c>
      <c r="AI74" s="324" t="s">
        <v>298</v>
      </c>
    </row>
    <row r="75" spans="1:35" ht="40.5" customHeight="1" thickBot="1">
      <c r="A75" s="27"/>
      <c r="B75" s="142">
        <v>56</v>
      </c>
      <c r="C75" s="143" t="s">
        <v>179</v>
      </c>
      <c r="D75" s="144" t="s">
        <v>180</v>
      </c>
      <c r="E75" s="143" t="s">
        <v>166</v>
      </c>
      <c r="F75" s="145">
        <v>3598</v>
      </c>
      <c r="G75" s="146">
        <v>21965</v>
      </c>
      <c r="H75" s="147">
        <v>79030070</v>
      </c>
      <c r="I75" s="148">
        <v>21965</v>
      </c>
      <c r="J75" s="149">
        <v>79030070</v>
      </c>
      <c r="K75" s="231" t="s">
        <v>298</v>
      </c>
      <c r="L75" s="148">
        <v>20957</v>
      </c>
      <c r="M75" s="149">
        <v>75403286</v>
      </c>
      <c r="N75" s="231" t="s">
        <v>298</v>
      </c>
      <c r="O75" s="148">
        <v>21965</v>
      </c>
      <c r="P75" s="149">
        <v>79030070</v>
      </c>
      <c r="Q75" s="231" t="s">
        <v>298</v>
      </c>
      <c r="R75" s="148">
        <v>21395</v>
      </c>
      <c r="S75" s="149">
        <v>76979210</v>
      </c>
      <c r="T75" s="231" t="s">
        <v>298</v>
      </c>
      <c r="U75" s="148">
        <v>21965</v>
      </c>
      <c r="V75" s="149">
        <v>79030070</v>
      </c>
      <c r="W75" s="231" t="s">
        <v>298</v>
      </c>
      <c r="X75" s="148">
        <v>21965</v>
      </c>
      <c r="Y75" s="149">
        <v>79030070</v>
      </c>
      <c r="Z75" s="231" t="s">
        <v>298</v>
      </c>
      <c r="AA75" s="148">
        <v>21965</v>
      </c>
      <c r="AB75" s="149">
        <v>79030070</v>
      </c>
      <c r="AC75" s="231" t="s">
        <v>298</v>
      </c>
      <c r="AD75" s="148">
        <v>21960</v>
      </c>
      <c r="AE75" s="149">
        <v>79012080</v>
      </c>
      <c r="AF75" s="231" t="s">
        <v>298</v>
      </c>
      <c r="AG75" s="148">
        <v>21965</v>
      </c>
      <c r="AH75" s="149">
        <v>79030070</v>
      </c>
      <c r="AI75" s="324" t="s">
        <v>298</v>
      </c>
    </row>
    <row r="76" spans="1:35" ht="22.5" customHeight="1">
      <c r="A76" s="27"/>
      <c r="B76" s="221" t="s">
        <v>181</v>
      </c>
      <c r="C76" s="222"/>
      <c r="D76" s="222"/>
      <c r="E76" s="222"/>
      <c r="F76" s="223"/>
      <c r="G76" s="222"/>
      <c r="H76" s="224">
        <v>2819580928</v>
      </c>
      <c r="I76" s="225"/>
      <c r="J76" s="226">
        <v>2819580928</v>
      </c>
      <c r="K76" s="230"/>
      <c r="L76" s="225"/>
      <c r="M76" s="226">
        <v>2715124412</v>
      </c>
      <c r="N76" s="230"/>
      <c r="O76" s="225"/>
      <c r="P76" s="226">
        <v>2713591696</v>
      </c>
      <c r="Q76" s="230"/>
      <c r="R76" s="225"/>
      <c r="S76" s="226">
        <v>2746416588</v>
      </c>
      <c r="T76" s="230"/>
      <c r="U76" s="225"/>
      <c r="V76" s="226">
        <v>2716313232</v>
      </c>
      <c r="W76" s="230"/>
      <c r="X76" s="225"/>
      <c r="Y76" s="226">
        <v>2819580928</v>
      </c>
      <c r="Z76" s="230"/>
      <c r="AA76" s="225"/>
      <c r="AB76" s="226">
        <v>2819580928</v>
      </c>
      <c r="AC76" s="230"/>
      <c r="AD76" s="225"/>
      <c r="AE76" s="226">
        <v>2464456040</v>
      </c>
      <c r="AF76" s="230"/>
      <c r="AG76" s="225"/>
      <c r="AH76" s="226">
        <v>2713591696</v>
      </c>
      <c r="AI76" s="323"/>
    </row>
    <row r="77" spans="1:35" ht="50.5" customHeight="1">
      <c r="A77" s="27"/>
      <c r="B77" s="142">
        <v>57</v>
      </c>
      <c r="C77" s="143" t="s">
        <v>182</v>
      </c>
      <c r="D77" s="144" t="s">
        <v>183</v>
      </c>
      <c r="E77" s="143" t="s">
        <v>71</v>
      </c>
      <c r="F77" s="145">
        <v>42928</v>
      </c>
      <c r="G77" s="146">
        <v>33469</v>
      </c>
      <c r="H77" s="147">
        <v>1436757232</v>
      </c>
      <c r="I77" s="148">
        <v>33469</v>
      </c>
      <c r="J77" s="149">
        <v>1436757232</v>
      </c>
      <c r="K77" s="231" t="s">
        <v>298</v>
      </c>
      <c r="L77" s="148">
        <v>32889</v>
      </c>
      <c r="M77" s="149">
        <v>1411858992</v>
      </c>
      <c r="N77" s="231" t="s">
        <v>298</v>
      </c>
      <c r="O77" s="148">
        <v>31000</v>
      </c>
      <c r="P77" s="149">
        <v>1330768000</v>
      </c>
      <c r="Q77" s="231" t="s">
        <v>298</v>
      </c>
      <c r="R77" s="148">
        <v>32601</v>
      </c>
      <c r="S77" s="149">
        <v>1399495728</v>
      </c>
      <c r="T77" s="231" t="s">
        <v>298</v>
      </c>
      <c r="U77" s="148">
        <v>33469</v>
      </c>
      <c r="V77" s="149">
        <v>1436757232</v>
      </c>
      <c r="W77" s="231" t="s">
        <v>298</v>
      </c>
      <c r="X77" s="148">
        <v>33469</v>
      </c>
      <c r="Y77" s="149">
        <v>1436757232</v>
      </c>
      <c r="Z77" s="231" t="s">
        <v>298</v>
      </c>
      <c r="AA77" s="148">
        <v>33469</v>
      </c>
      <c r="AB77" s="149">
        <v>1436757232</v>
      </c>
      <c r="AC77" s="231" t="s">
        <v>298</v>
      </c>
      <c r="AD77" s="148">
        <v>30460</v>
      </c>
      <c r="AE77" s="149">
        <v>1307586880</v>
      </c>
      <c r="AF77" s="231" t="s">
        <v>298</v>
      </c>
      <c r="AG77" s="148">
        <v>31000</v>
      </c>
      <c r="AH77" s="149">
        <v>1330768000</v>
      </c>
      <c r="AI77" s="324" t="s">
        <v>298</v>
      </c>
    </row>
    <row r="78" spans="1:35" ht="50.5" customHeight="1" thickBot="1">
      <c r="A78" s="27"/>
      <c r="B78" s="142">
        <v>58</v>
      </c>
      <c r="C78" s="143" t="s">
        <v>184</v>
      </c>
      <c r="D78" s="144" t="s">
        <v>185</v>
      </c>
      <c r="E78" s="143" t="s">
        <v>88</v>
      </c>
      <c r="F78" s="145">
        <v>75268</v>
      </c>
      <c r="G78" s="146">
        <v>18372</v>
      </c>
      <c r="H78" s="147">
        <v>1382823696</v>
      </c>
      <c r="I78" s="148">
        <v>18372</v>
      </c>
      <c r="J78" s="149">
        <v>1382823696</v>
      </c>
      <c r="K78" s="231" t="s">
        <v>298</v>
      </c>
      <c r="L78" s="148">
        <v>17315</v>
      </c>
      <c r="M78" s="149">
        <v>1303265420</v>
      </c>
      <c r="N78" s="231" t="s">
        <v>298</v>
      </c>
      <c r="O78" s="148">
        <v>18372</v>
      </c>
      <c r="P78" s="149">
        <v>1382823696</v>
      </c>
      <c r="Q78" s="231" t="s">
        <v>298</v>
      </c>
      <c r="R78" s="148">
        <v>17895</v>
      </c>
      <c r="S78" s="149">
        <v>1346920860</v>
      </c>
      <c r="T78" s="231" t="s">
        <v>298</v>
      </c>
      <c r="U78" s="148">
        <v>17000</v>
      </c>
      <c r="V78" s="149">
        <v>1279556000</v>
      </c>
      <c r="W78" s="231" t="s">
        <v>298</v>
      </c>
      <c r="X78" s="148">
        <v>18372</v>
      </c>
      <c r="Y78" s="149">
        <v>1382823696</v>
      </c>
      <c r="Z78" s="231" t="s">
        <v>298</v>
      </c>
      <c r="AA78" s="148">
        <v>18372</v>
      </c>
      <c r="AB78" s="149">
        <v>1382823696</v>
      </c>
      <c r="AC78" s="231" t="s">
        <v>298</v>
      </c>
      <c r="AD78" s="148">
        <v>15370</v>
      </c>
      <c r="AE78" s="149">
        <v>1156869160</v>
      </c>
      <c r="AF78" s="231" t="s">
        <v>298</v>
      </c>
      <c r="AG78" s="148">
        <v>18372</v>
      </c>
      <c r="AH78" s="149">
        <v>1382823696</v>
      </c>
      <c r="AI78" s="324" t="s">
        <v>298</v>
      </c>
    </row>
    <row r="79" spans="1:35" ht="22.5" customHeight="1">
      <c r="A79" s="27"/>
      <c r="B79" s="221" t="s">
        <v>186</v>
      </c>
      <c r="C79" s="222"/>
      <c r="D79" s="222"/>
      <c r="E79" s="222"/>
      <c r="F79" s="223"/>
      <c r="G79" s="222"/>
      <c r="H79" s="224">
        <v>27659739750</v>
      </c>
      <c r="I79" s="225"/>
      <c r="J79" s="226">
        <v>22376036190</v>
      </c>
      <c r="K79" s="230"/>
      <c r="L79" s="225"/>
      <c r="M79" s="226">
        <v>27063158523</v>
      </c>
      <c r="N79" s="230"/>
      <c r="O79" s="225"/>
      <c r="P79" s="226">
        <v>26164351950</v>
      </c>
      <c r="Q79" s="230"/>
      <c r="R79" s="225"/>
      <c r="S79" s="226">
        <v>24898012080</v>
      </c>
      <c r="T79" s="230"/>
      <c r="U79" s="225"/>
      <c r="V79" s="226">
        <v>26447642700</v>
      </c>
      <c r="W79" s="230"/>
      <c r="X79" s="225"/>
      <c r="Y79" s="226">
        <v>26316402522</v>
      </c>
      <c r="Z79" s="230"/>
      <c r="AA79" s="225"/>
      <c r="AB79" s="226">
        <v>25128606078</v>
      </c>
      <c r="AC79" s="230"/>
      <c r="AD79" s="225"/>
      <c r="AE79" s="226">
        <v>26069204400</v>
      </c>
      <c r="AF79" s="230"/>
      <c r="AG79" s="225"/>
      <c r="AH79" s="226">
        <v>25787898600</v>
      </c>
      <c r="AI79" s="323"/>
    </row>
    <row r="80" spans="1:35" ht="30.5" customHeight="1">
      <c r="A80" s="27"/>
      <c r="B80" s="142">
        <v>59</v>
      </c>
      <c r="C80" s="143">
        <v>900.1</v>
      </c>
      <c r="D80" s="144" t="s">
        <v>187</v>
      </c>
      <c r="E80" s="143" t="s">
        <v>188</v>
      </c>
      <c r="F80" s="145">
        <v>4136850</v>
      </c>
      <c r="G80" s="146">
        <v>1023</v>
      </c>
      <c r="H80" s="147">
        <v>4231997550</v>
      </c>
      <c r="I80" s="148">
        <v>1023</v>
      </c>
      <c r="J80" s="149">
        <v>4231997550</v>
      </c>
      <c r="K80" s="231" t="s">
        <v>298</v>
      </c>
      <c r="L80" s="148">
        <v>962</v>
      </c>
      <c r="M80" s="149">
        <v>3979649700</v>
      </c>
      <c r="N80" s="231" t="s">
        <v>298</v>
      </c>
      <c r="O80" s="148">
        <v>1023</v>
      </c>
      <c r="P80" s="149">
        <v>4231997550</v>
      </c>
      <c r="Q80" s="231" t="s">
        <v>298</v>
      </c>
      <c r="R80" s="148">
        <v>500</v>
      </c>
      <c r="S80" s="149">
        <v>2068425000</v>
      </c>
      <c r="T80" s="231" t="s">
        <v>298</v>
      </c>
      <c r="U80" s="148">
        <v>730</v>
      </c>
      <c r="V80" s="149">
        <v>3019900500</v>
      </c>
      <c r="W80" s="231" t="s">
        <v>298</v>
      </c>
      <c r="X80" s="148">
        <v>973</v>
      </c>
      <c r="Y80" s="149">
        <v>4025155050</v>
      </c>
      <c r="Z80" s="231" t="s">
        <v>298</v>
      </c>
      <c r="AA80" s="148">
        <v>1023</v>
      </c>
      <c r="AB80" s="149">
        <v>4231997550</v>
      </c>
      <c r="AC80" s="231" t="s">
        <v>298</v>
      </c>
      <c r="AD80" s="148">
        <v>1000</v>
      </c>
      <c r="AE80" s="149">
        <v>4136850000</v>
      </c>
      <c r="AF80" s="231" t="s">
        <v>298</v>
      </c>
      <c r="AG80" s="148">
        <v>932</v>
      </c>
      <c r="AH80" s="149">
        <v>3855544200</v>
      </c>
      <c r="AI80" s="324" t="s">
        <v>298</v>
      </c>
    </row>
    <row r="81" spans="1:35" ht="30.5" customHeight="1">
      <c r="A81" s="27"/>
      <c r="B81" s="142">
        <v>60</v>
      </c>
      <c r="C81" s="143" t="s">
        <v>189</v>
      </c>
      <c r="D81" s="144" t="s">
        <v>190</v>
      </c>
      <c r="E81" s="143" t="s">
        <v>191</v>
      </c>
      <c r="F81" s="145">
        <v>18611277</v>
      </c>
      <c r="G81" s="146">
        <v>1175</v>
      </c>
      <c r="H81" s="147">
        <v>21868250475</v>
      </c>
      <c r="I81" s="148">
        <v>910</v>
      </c>
      <c r="J81" s="149">
        <v>16936262070</v>
      </c>
      <c r="K81" s="231" t="s">
        <v>298</v>
      </c>
      <c r="L81" s="148">
        <v>1159</v>
      </c>
      <c r="M81" s="149">
        <v>21570470043</v>
      </c>
      <c r="N81" s="231" t="s">
        <v>298</v>
      </c>
      <c r="O81" s="148">
        <v>1100</v>
      </c>
      <c r="P81" s="149">
        <v>20472404700</v>
      </c>
      <c r="Q81" s="231" t="s">
        <v>298</v>
      </c>
      <c r="R81" s="148">
        <v>1145</v>
      </c>
      <c r="S81" s="149">
        <v>21309912165</v>
      </c>
      <c r="T81" s="231" t="s">
        <v>298</v>
      </c>
      <c r="U81" s="148">
        <v>1175</v>
      </c>
      <c r="V81" s="149">
        <v>21868250475</v>
      </c>
      <c r="W81" s="231" t="s">
        <v>298</v>
      </c>
      <c r="X81" s="148">
        <v>1118</v>
      </c>
      <c r="Y81" s="149">
        <v>20807407686</v>
      </c>
      <c r="Z81" s="231" t="s">
        <v>298</v>
      </c>
      <c r="AA81" s="148">
        <v>1039</v>
      </c>
      <c r="AB81" s="149">
        <v>19337116803</v>
      </c>
      <c r="AC81" s="231" t="s">
        <v>298</v>
      </c>
      <c r="AD81" s="148">
        <v>1100</v>
      </c>
      <c r="AE81" s="149">
        <v>20472404700</v>
      </c>
      <c r="AF81" s="231" t="s">
        <v>298</v>
      </c>
      <c r="AG81" s="148">
        <v>1100</v>
      </c>
      <c r="AH81" s="149">
        <v>20472404700</v>
      </c>
      <c r="AI81" s="324" t="s">
        <v>298</v>
      </c>
    </row>
    <row r="82" spans="1:35" ht="30.5" customHeight="1" thickBot="1">
      <c r="A82" s="27"/>
      <c r="B82" s="142">
        <v>61</v>
      </c>
      <c r="C82" s="143" t="s">
        <v>192</v>
      </c>
      <c r="D82" s="144" t="s">
        <v>193</v>
      </c>
      <c r="E82" s="143" t="s">
        <v>191</v>
      </c>
      <c r="F82" s="145">
        <v>1327227</v>
      </c>
      <c r="G82" s="146">
        <v>1175</v>
      </c>
      <c r="H82" s="147">
        <v>1559491725</v>
      </c>
      <c r="I82" s="148">
        <v>910</v>
      </c>
      <c r="J82" s="149">
        <v>1207776570</v>
      </c>
      <c r="K82" s="231" t="s">
        <v>298</v>
      </c>
      <c r="L82" s="148">
        <v>1140</v>
      </c>
      <c r="M82" s="149">
        <v>1513038780</v>
      </c>
      <c r="N82" s="231" t="s">
        <v>298</v>
      </c>
      <c r="O82" s="148">
        <v>1100</v>
      </c>
      <c r="P82" s="149">
        <v>1459949700</v>
      </c>
      <c r="Q82" s="231" t="s">
        <v>298</v>
      </c>
      <c r="R82" s="148">
        <v>1145</v>
      </c>
      <c r="S82" s="149">
        <v>1519674915</v>
      </c>
      <c r="T82" s="231" t="s">
        <v>298</v>
      </c>
      <c r="U82" s="148">
        <v>1175</v>
      </c>
      <c r="V82" s="149">
        <v>1559491725</v>
      </c>
      <c r="W82" s="231" t="s">
        <v>298</v>
      </c>
      <c r="X82" s="148">
        <v>1118</v>
      </c>
      <c r="Y82" s="149">
        <v>1483839786</v>
      </c>
      <c r="Z82" s="231" t="s">
        <v>298</v>
      </c>
      <c r="AA82" s="148">
        <v>1175</v>
      </c>
      <c r="AB82" s="149">
        <v>1559491725</v>
      </c>
      <c r="AC82" s="231" t="s">
        <v>298</v>
      </c>
      <c r="AD82" s="148">
        <v>1100</v>
      </c>
      <c r="AE82" s="149">
        <v>1459949700</v>
      </c>
      <c r="AF82" s="231" t="s">
        <v>298</v>
      </c>
      <c r="AG82" s="148">
        <v>1100</v>
      </c>
      <c r="AH82" s="149">
        <v>1459949700</v>
      </c>
      <c r="AI82" s="324" t="s">
        <v>298</v>
      </c>
    </row>
    <row r="83" spans="1:35" ht="30.5" customHeight="1">
      <c r="A83" s="27"/>
      <c r="B83" s="177"/>
      <c r="C83" s="178"/>
      <c r="D83" s="179"/>
      <c r="E83" s="178"/>
      <c r="F83" s="180"/>
      <c r="G83" s="181" t="s">
        <v>194</v>
      </c>
      <c r="H83" s="182">
        <v>170107163158</v>
      </c>
      <c r="I83" s="150"/>
      <c r="J83" s="301">
        <v>163706707814</v>
      </c>
      <c r="K83" s="232"/>
      <c r="L83" s="150"/>
      <c r="M83" s="301">
        <v>162042585333</v>
      </c>
      <c r="N83" s="232"/>
      <c r="O83" s="150"/>
      <c r="P83" s="301">
        <v>163460792998</v>
      </c>
      <c r="Q83" s="232"/>
      <c r="R83" s="150"/>
      <c r="S83" s="301">
        <v>163650184999</v>
      </c>
      <c r="T83" s="232"/>
      <c r="U83" s="150"/>
      <c r="V83" s="301">
        <v>162969248014</v>
      </c>
      <c r="W83" s="232"/>
      <c r="X83" s="150"/>
      <c r="Y83" s="301">
        <v>164066945289</v>
      </c>
      <c r="Z83" s="232"/>
      <c r="AA83" s="150"/>
      <c r="AB83" s="301">
        <v>161053354248</v>
      </c>
      <c r="AC83" s="232"/>
      <c r="AD83" s="150"/>
      <c r="AE83" s="301">
        <v>151677286910</v>
      </c>
      <c r="AF83" s="232"/>
      <c r="AG83" s="150"/>
      <c r="AH83" s="301">
        <v>163576846659</v>
      </c>
      <c r="AI83" s="325"/>
    </row>
    <row r="84" spans="1:35" ht="30.5" customHeight="1">
      <c r="A84" s="27"/>
      <c r="B84" s="142">
        <v>60</v>
      </c>
      <c r="C84" s="428" t="s">
        <v>195</v>
      </c>
      <c r="D84" s="428"/>
      <c r="E84" s="428"/>
      <c r="F84" s="428"/>
      <c r="G84" s="429"/>
      <c r="H84" s="228">
        <v>9968658076</v>
      </c>
      <c r="I84" s="298" t="s">
        <v>196</v>
      </c>
      <c r="J84" s="302">
        <v>9968658076</v>
      </c>
      <c r="K84" s="300" t="s">
        <v>298</v>
      </c>
      <c r="L84" s="298" t="s">
        <v>196</v>
      </c>
      <c r="M84" s="302">
        <v>9968658076</v>
      </c>
      <c r="N84" s="300" t="s">
        <v>298</v>
      </c>
      <c r="O84" s="298" t="s">
        <v>196</v>
      </c>
      <c r="P84" s="302">
        <v>9968658076</v>
      </c>
      <c r="Q84" s="300" t="s">
        <v>298</v>
      </c>
      <c r="R84" s="298" t="s">
        <v>196</v>
      </c>
      <c r="S84" s="302">
        <v>9968658076</v>
      </c>
      <c r="T84" s="300" t="s">
        <v>298</v>
      </c>
      <c r="U84" s="298" t="s">
        <v>196</v>
      </c>
      <c r="V84" s="302">
        <v>9968658076</v>
      </c>
      <c r="W84" s="300" t="s">
        <v>298</v>
      </c>
      <c r="X84" s="298" t="s">
        <v>196</v>
      </c>
      <c r="Y84" s="302">
        <v>9968658076</v>
      </c>
      <c r="Z84" s="300" t="s">
        <v>298</v>
      </c>
      <c r="AA84" s="298" t="s">
        <v>196</v>
      </c>
      <c r="AB84" s="302">
        <v>9968658076</v>
      </c>
      <c r="AC84" s="300" t="s">
        <v>298</v>
      </c>
      <c r="AD84" s="298" t="s">
        <v>196</v>
      </c>
      <c r="AE84" s="302">
        <v>9968658076</v>
      </c>
      <c r="AF84" s="300" t="s">
        <v>298</v>
      </c>
      <c r="AG84" s="298" t="s">
        <v>196</v>
      </c>
      <c r="AH84" s="302">
        <v>9968658076</v>
      </c>
      <c r="AI84" s="326" t="s">
        <v>298</v>
      </c>
    </row>
    <row r="85" spans="1:35" ht="30.5" customHeight="1" thickBot="1">
      <c r="A85" s="27"/>
      <c r="B85" s="142">
        <v>61</v>
      </c>
      <c r="C85" s="430" t="s">
        <v>197</v>
      </c>
      <c r="D85" s="430"/>
      <c r="E85" s="430"/>
      <c r="F85" s="430"/>
      <c r="G85" s="431"/>
      <c r="H85" s="228">
        <v>280000000</v>
      </c>
      <c r="I85" s="298" t="s">
        <v>196</v>
      </c>
      <c r="J85" s="302">
        <v>280000000</v>
      </c>
      <c r="K85" s="300" t="s">
        <v>298</v>
      </c>
      <c r="L85" s="298" t="s">
        <v>196</v>
      </c>
      <c r="M85" s="302">
        <v>280000000</v>
      </c>
      <c r="N85" s="300" t="s">
        <v>298</v>
      </c>
      <c r="O85" s="298" t="s">
        <v>196</v>
      </c>
      <c r="P85" s="302">
        <v>280000000</v>
      </c>
      <c r="Q85" s="300" t="s">
        <v>298</v>
      </c>
      <c r="R85" s="298" t="s">
        <v>196</v>
      </c>
      <c r="S85" s="302">
        <v>280000000</v>
      </c>
      <c r="T85" s="300" t="s">
        <v>298</v>
      </c>
      <c r="U85" s="298" t="s">
        <v>196</v>
      </c>
      <c r="V85" s="302">
        <v>280000000</v>
      </c>
      <c r="W85" s="300" t="s">
        <v>298</v>
      </c>
      <c r="X85" s="298" t="s">
        <v>196</v>
      </c>
      <c r="Y85" s="302">
        <v>280000000</v>
      </c>
      <c r="Z85" s="300" t="s">
        <v>298</v>
      </c>
      <c r="AA85" s="298" t="s">
        <v>196</v>
      </c>
      <c r="AB85" s="302">
        <v>280000000</v>
      </c>
      <c r="AC85" s="300" t="s">
        <v>298</v>
      </c>
      <c r="AD85" s="298" t="s">
        <v>196</v>
      </c>
      <c r="AE85" s="302">
        <v>280000000</v>
      </c>
      <c r="AF85" s="300" t="s">
        <v>298</v>
      </c>
      <c r="AG85" s="298" t="s">
        <v>196</v>
      </c>
      <c r="AH85" s="302">
        <v>280000000</v>
      </c>
      <c r="AI85" s="326" t="s">
        <v>298</v>
      </c>
    </row>
    <row r="86" spans="1:35" ht="30.5" customHeight="1">
      <c r="A86" s="27"/>
      <c r="B86" s="177"/>
      <c r="C86" s="178"/>
      <c r="D86" s="179"/>
      <c r="E86" s="178"/>
      <c r="F86" s="180"/>
      <c r="G86" s="181" t="s">
        <v>198</v>
      </c>
      <c r="H86" s="182">
        <v>180355821234</v>
      </c>
      <c r="I86" s="150"/>
      <c r="J86" s="301">
        <v>173955365890</v>
      </c>
      <c r="K86" s="232"/>
      <c r="L86" s="150"/>
      <c r="M86" s="301">
        <v>172291243409</v>
      </c>
      <c r="N86" s="232"/>
      <c r="O86" s="150"/>
      <c r="P86" s="301">
        <v>173709451074</v>
      </c>
      <c r="Q86" s="232"/>
      <c r="R86" s="150"/>
      <c r="S86" s="301">
        <v>173898843075</v>
      </c>
      <c r="T86" s="232"/>
      <c r="U86" s="150"/>
      <c r="V86" s="301">
        <v>173217906090</v>
      </c>
      <c r="W86" s="232"/>
      <c r="X86" s="150"/>
      <c r="Y86" s="301">
        <v>174315603365</v>
      </c>
      <c r="Z86" s="232"/>
      <c r="AA86" s="150"/>
      <c r="AB86" s="301">
        <v>171302012324</v>
      </c>
      <c r="AC86" s="232"/>
      <c r="AD86" s="150"/>
      <c r="AE86" s="301">
        <v>161925944986</v>
      </c>
      <c r="AF86" s="232"/>
      <c r="AG86" s="150"/>
      <c r="AH86" s="301">
        <v>173825504735</v>
      </c>
      <c r="AI86" s="325"/>
    </row>
    <row r="87" spans="1:35" s="28" customFormat="1" ht="32.25" customHeight="1">
      <c r="A87" s="27"/>
      <c r="B87" s="184"/>
      <c r="C87" s="185"/>
      <c r="D87" s="186"/>
      <c r="E87" s="185"/>
      <c r="F87" s="187"/>
      <c r="G87" s="187" t="s">
        <v>199</v>
      </c>
      <c r="H87" s="188">
        <v>0.2</v>
      </c>
      <c r="I87" s="153"/>
      <c r="J87" s="303">
        <v>0.2</v>
      </c>
      <c r="K87" s="233"/>
      <c r="L87" s="153"/>
      <c r="M87" s="303">
        <v>0.2</v>
      </c>
      <c r="N87" s="233"/>
      <c r="O87" s="153"/>
      <c r="P87" s="303">
        <v>0.2</v>
      </c>
      <c r="Q87" s="233"/>
      <c r="R87" s="153"/>
      <c r="S87" s="303">
        <v>0.22</v>
      </c>
      <c r="T87" s="233"/>
      <c r="U87" s="153"/>
      <c r="V87" s="303">
        <v>0.2</v>
      </c>
      <c r="W87" s="233"/>
      <c r="X87" s="153"/>
      <c r="Y87" s="303">
        <v>0.2</v>
      </c>
      <c r="Z87" s="233"/>
      <c r="AA87" s="153"/>
      <c r="AB87" s="303">
        <v>0.2</v>
      </c>
      <c r="AC87" s="233"/>
      <c r="AD87" s="153"/>
      <c r="AE87" s="303">
        <v>0.22</v>
      </c>
      <c r="AF87" s="233"/>
      <c r="AG87" s="153"/>
      <c r="AH87" s="303">
        <v>0.22</v>
      </c>
      <c r="AI87" s="327"/>
    </row>
    <row r="88" spans="1:35" s="28" customFormat="1" ht="32.25" customHeight="1">
      <c r="A88" s="27"/>
      <c r="B88" s="184"/>
      <c r="C88" s="185"/>
      <c r="D88" s="186"/>
      <c r="E88" s="185"/>
      <c r="F88" s="187"/>
      <c r="G88" s="187" t="s">
        <v>200</v>
      </c>
      <c r="H88" s="188">
        <v>0.05</v>
      </c>
      <c r="I88" s="299"/>
      <c r="J88" s="304">
        <v>0.05</v>
      </c>
      <c r="K88" s="300"/>
      <c r="L88" s="299"/>
      <c r="M88" s="304">
        <v>0.05</v>
      </c>
      <c r="N88" s="300"/>
      <c r="O88" s="299"/>
      <c r="P88" s="304">
        <v>0.05</v>
      </c>
      <c r="Q88" s="300"/>
      <c r="R88" s="299"/>
      <c r="S88" s="304">
        <v>0.04</v>
      </c>
      <c r="T88" s="300"/>
      <c r="U88" s="299"/>
      <c r="V88" s="304">
        <v>0.05</v>
      </c>
      <c r="W88" s="300"/>
      <c r="X88" s="299"/>
      <c r="Y88" s="304">
        <v>0.05</v>
      </c>
      <c r="Z88" s="300"/>
      <c r="AA88" s="299"/>
      <c r="AB88" s="304">
        <v>0.05</v>
      </c>
      <c r="AC88" s="300"/>
      <c r="AD88" s="299"/>
      <c r="AE88" s="304">
        <v>0.05</v>
      </c>
      <c r="AF88" s="300"/>
      <c r="AG88" s="299"/>
      <c r="AH88" s="304">
        <v>0.04</v>
      </c>
      <c r="AI88" s="326"/>
    </row>
    <row r="89" spans="1:35" s="28" customFormat="1" ht="32.25" customHeight="1">
      <c r="A89" s="27"/>
      <c r="B89" s="184"/>
      <c r="C89" s="185"/>
      <c r="D89" s="186"/>
      <c r="E89" s="185"/>
      <c r="F89" s="187"/>
      <c r="G89" s="187" t="s">
        <v>201</v>
      </c>
      <c r="H89" s="188">
        <v>0.05</v>
      </c>
      <c r="I89" s="154"/>
      <c r="J89" s="304">
        <v>0.05</v>
      </c>
      <c r="K89" s="234"/>
      <c r="L89" s="154"/>
      <c r="M89" s="304">
        <v>0.05</v>
      </c>
      <c r="N89" s="234"/>
      <c r="O89" s="154"/>
      <c r="P89" s="304">
        <v>0.05</v>
      </c>
      <c r="Q89" s="234"/>
      <c r="R89" s="154"/>
      <c r="S89" s="304">
        <v>0.04</v>
      </c>
      <c r="T89" s="234"/>
      <c r="U89" s="154"/>
      <c r="V89" s="304">
        <v>0.05</v>
      </c>
      <c r="W89" s="234"/>
      <c r="X89" s="154"/>
      <c r="Y89" s="304">
        <v>0.05</v>
      </c>
      <c r="Z89" s="234"/>
      <c r="AA89" s="154"/>
      <c r="AB89" s="304">
        <v>0.05</v>
      </c>
      <c r="AC89" s="234"/>
      <c r="AD89" s="154"/>
      <c r="AE89" s="304">
        <v>0.03</v>
      </c>
      <c r="AF89" s="234"/>
      <c r="AG89" s="154"/>
      <c r="AH89" s="304">
        <v>0.04</v>
      </c>
      <c r="AI89" s="328"/>
    </row>
    <row r="90" spans="1:35" s="28" customFormat="1" ht="32.25" customHeight="1">
      <c r="A90" s="27"/>
      <c r="B90" s="184"/>
      <c r="C90" s="185"/>
      <c r="D90" s="186"/>
      <c r="E90" s="185"/>
      <c r="F90" s="187"/>
      <c r="G90" s="187" t="s">
        <v>202</v>
      </c>
      <c r="H90" s="188">
        <v>0.3</v>
      </c>
      <c r="I90" s="155"/>
      <c r="J90" s="305">
        <v>0.3</v>
      </c>
      <c r="K90" s="300" t="s">
        <v>298</v>
      </c>
      <c r="L90" s="155"/>
      <c r="M90" s="305">
        <v>0.3</v>
      </c>
      <c r="N90" s="300" t="s">
        <v>298</v>
      </c>
      <c r="O90" s="155"/>
      <c r="P90" s="305">
        <v>0.3</v>
      </c>
      <c r="Q90" s="300" t="s">
        <v>298</v>
      </c>
      <c r="R90" s="155"/>
      <c r="S90" s="305">
        <v>0.3</v>
      </c>
      <c r="T90" s="300" t="s">
        <v>298</v>
      </c>
      <c r="U90" s="155"/>
      <c r="V90" s="305">
        <v>0.3</v>
      </c>
      <c r="W90" s="300" t="s">
        <v>298</v>
      </c>
      <c r="X90" s="155"/>
      <c r="Y90" s="305">
        <v>0.3</v>
      </c>
      <c r="Z90" s="300" t="s">
        <v>298</v>
      </c>
      <c r="AA90" s="155"/>
      <c r="AB90" s="305">
        <v>0.3</v>
      </c>
      <c r="AC90" s="300" t="s">
        <v>298</v>
      </c>
      <c r="AD90" s="155"/>
      <c r="AE90" s="305">
        <v>0.30000000000000004</v>
      </c>
      <c r="AF90" s="300" t="s">
        <v>298</v>
      </c>
      <c r="AG90" s="155"/>
      <c r="AH90" s="305">
        <v>0.3</v>
      </c>
      <c r="AI90" s="326" t="s">
        <v>298</v>
      </c>
    </row>
    <row r="91" spans="1:35" s="28" customFormat="1" ht="32.25" customHeight="1">
      <c r="A91" s="27"/>
      <c r="B91" s="184"/>
      <c r="C91" s="185"/>
      <c r="D91" s="186"/>
      <c r="E91" s="185"/>
      <c r="F91" s="187"/>
      <c r="G91" s="187" t="s">
        <v>203</v>
      </c>
      <c r="H91" s="183">
        <v>1317984847</v>
      </c>
      <c r="I91" s="153"/>
      <c r="J91" s="306">
        <v>1271212289</v>
      </c>
      <c r="K91" s="235"/>
      <c r="L91" s="153"/>
      <c r="M91" s="306">
        <v>1259051394</v>
      </c>
      <c r="N91" s="235"/>
      <c r="O91" s="153"/>
      <c r="P91" s="306">
        <v>1269415219</v>
      </c>
      <c r="Q91" s="235"/>
      <c r="R91" s="153"/>
      <c r="S91" s="306">
        <v>1016639390</v>
      </c>
      <c r="T91" s="235"/>
      <c r="U91" s="153"/>
      <c r="V91" s="306">
        <v>1265823160</v>
      </c>
      <c r="W91" s="235"/>
      <c r="X91" s="153"/>
      <c r="Y91" s="306">
        <v>1273844794</v>
      </c>
      <c r="Z91" s="235"/>
      <c r="AA91" s="153"/>
      <c r="AB91" s="306">
        <v>1251822398</v>
      </c>
      <c r="AC91" s="235"/>
      <c r="AD91" s="153"/>
      <c r="AE91" s="306">
        <v>709982990</v>
      </c>
      <c r="AF91" s="235"/>
      <c r="AG91" s="153"/>
      <c r="AH91" s="306">
        <v>1016210643</v>
      </c>
      <c r="AI91" s="329"/>
    </row>
    <row r="92" spans="1:35" s="28" customFormat="1" ht="32.25" customHeight="1">
      <c r="A92" s="27"/>
      <c r="B92" s="184"/>
      <c r="C92" s="185"/>
      <c r="D92" s="186"/>
      <c r="E92" s="185"/>
      <c r="F92" s="187"/>
      <c r="G92" s="187" t="s">
        <v>204</v>
      </c>
      <c r="H92" s="183">
        <v>181673806081</v>
      </c>
      <c r="I92" s="153"/>
      <c r="J92" s="306">
        <v>175226578179</v>
      </c>
      <c r="K92" s="235"/>
      <c r="L92" s="153"/>
      <c r="M92" s="306">
        <v>173550294803</v>
      </c>
      <c r="N92" s="235"/>
      <c r="O92" s="153"/>
      <c r="P92" s="306">
        <v>174978866293</v>
      </c>
      <c r="Q92" s="235"/>
      <c r="R92" s="153"/>
      <c r="S92" s="306">
        <v>174915482465</v>
      </c>
      <c r="T92" s="235"/>
      <c r="U92" s="153"/>
      <c r="V92" s="306">
        <v>174483729250</v>
      </c>
      <c r="W92" s="235"/>
      <c r="X92" s="153"/>
      <c r="Y92" s="306">
        <v>175589448159</v>
      </c>
      <c r="Z92" s="235"/>
      <c r="AA92" s="153"/>
      <c r="AB92" s="306">
        <v>172553834722</v>
      </c>
      <c r="AC92" s="235"/>
      <c r="AD92" s="153"/>
      <c r="AE92" s="306">
        <v>162635927976</v>
      </c>
      <c r="AF92" s="235"/>
      <c r="AG92" s="153"/>
      <c r="AH92" s="306">
        <v>174841715378</v>
      </c>
      <c r="AI92" s="329"/>
    </row>
    <row r="93" spans="1:35" s="28" customFormat="1" ht="48" customHeight="1">
      <c r="A93" s="27"/>
      <c r="B93" s="151">
        <v>62</v>
      </c>
      <c r="C93" s="424" t="s">
        <v>205</v>
      </c>
      <c r="D93" s="425"/>
      <c r="E93" s="425"/>
      <c r="F93" s="425"/>
      <c r="G93" s="425"/>
      <c r="H93" s="152">
        <v>1320000000</v>
      </c>
      <c r="I93" s="298" t="s">
        <v>196</v>
      </c>
      <c r="J93" s="302">
        <v>1320000000</v>
      </c>
      <c r="K93" s="300" t="s">
        <v>298</v>
      </c>
      <c r="L93" s="298" t="s">
        <v>196</v>
      </c>
      <c r="M93" s="302">
        <v>1320000000</v>
      </c>
      <c r="N93" s="300" t="s">
        <v>298</v>
      </c>
      <c r="O93" s="298" t="s">
        <v>196</v>
      </c>
      <c r="P93" s="302">
        <v>1320000000</v>
      </c>
      <c r="Q93" s="300" t="s">
        <v>298</v>
      </c>
      <c r="R93" s="298" t="s">
        <v>196</v>
      </c>
      <c r="S93" s="302">
        <v>1320000000</v>
      </c>
      <c r="T93" s="300" t="s">
        <v>298</v>
      </c>
      <c r="U93" s="298" t="s">
        <v>196</v>
      </c>
      <c r="V93" s="302">
        <v>1320000000</v>
      </c>
      <c r="W93" s="300" t="s">
        <v>298</v>
      </c>
      <c r="X93" s="298" t="s">
        <v>196</v>
      </c>
      <c r="Y93" s="302">
        <v>1320000000</v>
      </c>
      <c r="Z93" s="300" t="s">
        <v>298</v>
      </c>
      <c r="AA93" s="298" t="s">
        <v>196</v>
      </c>
      <c r="AB93" s="302">
        <v>1320000000</v>
      </c>
      <c r="AC93" s="300" t="s">
        <v>298</v>
      </c>
      <c r="AD93" s="298" t="s">
        <v>196</v>
      </c>
      <c r="AE93" s="302">
        <v>1320000000</v>
      </c>
      <c r="AF93" s="300" t="s">
        <v>298</v>
      </c>
      <c r="AG93" s="298" t="s">
        <v>196</v>
      </c>
      <c r="AH93" s="302">
        <v>1320000000</v>
      </c>
      <c r="AI93" s="326" t="s">
        <v>298</v>
      </c>
    </row>
    <row r="94" spans="1:35" s="28" customFormat="1" ht="46.5" customHeight="1">
      <c r="A94" s="27"/>
      <c r="B94" s="317"/>
      <c r="C94" s="423" t="s">
        <v>206</v>
      </c>
      <c r="D94" s="423"/>
      <c r="E94" s="423"/>
      <c r="F94" s="423"/>
      <c r="G94" s="423"/>
      <c r="H94" s="183">
        <v>250800000</v>
      </c>
      <c r="I94" s="298" t="s">
        <v>196</v>
      </c>
      <c r="J94" s="302">
        <v>250800000</v>
      </c>
      <c r="K94" s="300" t="s">
        <v>298</v>
      </c>
      <c r="L94" s="298" t="s">
        <v>196</v>
      </c>
      <c r="M94" s="302">
        <v>250800000</v>
      </c>
      <c r="N94" s="300" t="s">
        <v>298</v>
      </c>
      <c r="O94" s="298" t="s">
        <v>196</v>
      </c>
      <c r="P94" s="302">
        <v>250800000</v>
      </c>
      <c r="Q94" s="300" t="s">
        <v>298</v>
      </c>
      <c r="R94" s="298" t="s">
        <v>196</v>
      </c>
      <c r="S94" s="302">
        <v>250800000</v>
      </c>
      <c r="T94" s="300" t="s">
        <v>298</v>
      </c>
      <c r="U94" s="298" t="s">
        <v>196</v>
      </c>
      <c r="V94" s="302">
        <v>250800000</v>
      </c>
      <c r="W94" s="300" t="s">
        <v>298</v>
      </c>
      <c r="X94" s="298" t="s">
        <v>196</v>
      </c>
      <c r="Y94" s="302">
        <v>250800000</v>
      </c>
      <c r="Z94" s="300" t="s">
        <v>298</v>
      </c>
      <c r="AA94" s="298" t="s">
        <v>196</v>
      </c>
      <c r="AB94" s="302">
        <v>250800000</v>
      </c>
      <c r="AC94" s="300" t="s">
        <v>298</v>
      </c>
      <c r="AD94" s="298" t="s">
        <v>196</v>
      </c>
      <c r="AE94" s="302">
        <v>250800000</v>
      </c>
      <c r="AF94" s="300" t="s">
        <v>298</v>
      </c>
      <c r="AG94" s="298" t="s">
        <v>196</v>
      </c>
      <c r="AH94" s="302">
        <v>250800000</v>
      </c>
      <c r="AI94" s="326" t="s">
        <v>298</v>
      </c>
    </row>
    <row r="95" spans="1:35" s="28" customFormat="1" ht="47.25" customHeight="1">
      <c r="A95" s="27"/>
      <c r="B95" s="317">
        <v>63</v>
      </c>
      <c r="C95" s="426" t="s">
        <v>207</v>
      </c>
      <c r="D95" s="426"/>
      <c r="E95" s="426"/>
      <c r="F95" s="426"/>
      <c r="G95" s="427"/>
      <c r="H95" s="183">
        <v>1570800000</v>
      </c>
      <c r="I95" s="298" t="s">
        <v>196</v>
      </c>
      <c r="J95" s="302">
        <v>1570800000</v>
      </c>
      <c r="K95" s="300" t="s">
        <v>298</v>
      </c>
      <c r="L95" s="298" t="s">
        <v>196</v>
      </c>
      <c r="M95" s="302">
        <v>1570800000</v>
      </c>
      <c r="N95" s="300" t="s">
        <v>298</v>
      </c>
      <c r="O95" s="298" t="s">
        <v>196</v>
      </c>
      <c r="P95" s="302">
        <v>1570800000</v>
      </c>
      <c r="Q95" s="300" t="s">
        <v>298</v>
      </c>
      <c r="R95" s="298" t="s">
        <v>196</v>
      </c>
      <c r="S95" s="302">
        <v>1570800000</v>
      </c>
      <c r="T95" s="300" t="s">
        <v>298</v>
      </c>
      <c r="U95" s="298" t="s">
        <v>196</v>
      </c>
      <c r="V95" s="302">
        <v>1570800000</v>
      </c>
      <c r="W95" s="300" t="s">
        <v>298</v>
      </c>
      <c r="X95" s="298" t="s">
        <v>196</v>
      </c>
      <c r="Y95" s="302">
        <v>1570800000</v>
      </c>
      <c r="Z95" s="300" t="s">
        <v>298</v>
      </c>
      <c r="AA95" s="298" t="s">
        <v>196</v>
      </c>
      <c r="AB95" s="302">
        <v>1570800000</v>
      </c>
      <c r="AC95" s="300" t="s">
        <v>298</v>
      </c>
      <c r="AD95" s="298" t="s">
        <v>196</v>
      </c>
      <c r="AE95" s="302">
        <v>1570800000</v>
      </c>
      <c r="AF95" s="300" t="s">
        <v>298</v>
      </c>
      <c r="AG95" s="298" t="s">
        <v>196</v>
      </c>
      <c r="AH95" s="302">
        <v>1570800000</v>
      </c>
      <c r="AI95" s="326" t="s">
        <v>298</v>
      </c>
    </row>
    <row r="96" spans="1:35" s="28" customFormat="1" ht="46.5" customHeight="1">
      <c r="A96" s="27"/>
      <c r="B96" s="151">
        <v>64</v>
      </c>
      <c r="C96" s="424" t="s">
        <v>208</v>
      </c>
      <c r="D96" s="425"/>
      <c r="E96" s="425"/>
      <c r="F96" s="425"/>
      <c r="G96" s="425"/>
      <c r="H96" s="152">
        <v>8545393919</v>
      </c>
      <c r="I96" s="298" t="s">
        <v>196</v>
      </c>
      <c r="J96" s="302">
        <v>8545393919</v>
      </c>
      <c r="K96" s="300" t="s">
        <v>298</v>
      </c>
      <c r="L96" s="298" t="s">
        <v>196</v>
      </c>
      <c r="M96" s="302">
        <v>8545393919</v>
      </c>
      <c r="N96" s="300" t="s">
        <v>298</v>
      </c>
      <c r="O96" s="298" t="s">
        <v>196</v>
      </c>
      <c r="P96" s="302">
        <v>8545393919</v>
      </c>
      <c r="Q96" s="300" t="s">
        <v>298</v>
      </c>
      <c r="R96" s="298" t="s">
        <v>196</v>
      </c>
      <c r="S96" s="302">
        <v>8545393919</v>
      </c>
      <c r="T96" s="300" t="s">
        <v>298</v>
      </c>
      <c r="U96" s="298" t="s">
        <v>196</v>
      </c>
      <c r="V96" s="302">
        <v>8545393919</v>
      </c>
      <c r="W96" s="300" t="s">
        <v>298</v>
      </c>
      <c r="X96" s="298" t="s">
        <v>196</v>
      </c>
      <c r="Y96" s="302">
        <v>8545393919</v>
      </c>
      <c r="Z96" s="300" t="s">
        <v>298</v>
      </c>
      <c r="AA96" s="298" t="s">
        <v>196</v>
      </c>
      <c r="AB96" s="302">
        <v>8545393919</v>
      </c>
      <c r="AC96" s="300" t="s">
        <v>298</v>
      </c>
      <c r="AD96" s="298" t="s">
        <v>196</v>
      </c>
      <c r="AE96" s="302">
        <v>8545393919</v>
      </c>
      <c r="AF96" s="300" t="s">
        <v>298</v>
      </c>
      <c r="AG96" s="298" t="s">
        <v>196</v>
      </c>
      <c r="AH96" s="302">
        <v>8545393919</v>
      </c>
      <c r="AI96" s="326" t="s">
        <v>298</v>
      </c>
    </row>
    <row r="97" spans="1:35" s="28" customFormat="1" ht="32.25" customHeight="1">
      <c r="A97" s="27"/>
      <c r="B97" s="318"/>
      <c r="C97" s="319"/>
      <c r="D97" s="320"/>
      <c r="E97" s="319"/>
      <c r="F97" s="321"/>
      <c r="G97" s="321" t="s">
        <v>209</v>
      </c>
      <c r="H97" s="228">
        <v>210000000</v>
      </c>
      <c r="I97" s="298" t="s">
        <v>196</v>
      </c>
      <c r="J97" s="302">
        <v>210000000</v>
      </c>
      <c r="K97" s="300" t="s">
        <v>298</v>
      </c>
      <c r="L97" s="298" t="s">
        <v>196</v>
      </c>
      <c r="M97" s="302">
        <v>210000000</v>
      </c>
      <c r="N97" s="300" t="s">
        <v>298</v>
      </c>
      <c r="O97" s="298" t="s">
        <v>196</v>
      </c>
      <c r="P97" s="302">
        <v>210000000</v>
      </c>
      <c r="Q97" s="300" t="s">
        <v>298</v>
      </c>
      <c r="R97" s="298" t="s">
        <v>196</v>
      </c>
      <c r="S97" s="302">
        <v>210000000</v>
      </c>
      <c r="T97" s="300" t="s">
        <v>298</v>
      </c>
      <c r="U97" s="298" t="s">
        <v>196</v>
      </c>
      <c r="V97" s="302">
        <v>210000000</v>
      </c>
      <c r="W97" s="300" t="s">
        <v>298</v>
      </c>
      <c r="X97" s="298" t="s">
        <v>196</v>
      </c>
      <c r="Y97" s="302">
        <v>210000000</v>
      </c>
      <c r="Z97" s="300" t="s">
        <v>298</v>
      </c>
      <c r="AA97" s="298" t="s">
        <v>196</v>
      </c>
      <c r="AB97" s="302">
        <v>210000000</v>
      </c>
      <c r="AC97" s="300" t="s">
        <v>298</v>
      </c>
      <c r="AD97" s="298" t="s">
        <v>196</v>
      </c>
      <c r="AE97" s="302">
        <v>210000000</v>
      </c>
      <c r="AF97" s="300" t="s">
        <v>298</v>
      </c>
      <c r="AG97" s="298" t="s">
        <v>196</v>
      </c>
      <c r="AH97" s="302">
        <v>210000000</v>
      </c>
      <c r="AI97" s="326" t="s">
        <v>298</v>
      </c>
    </row>
    <row r="98" spans="1:35" s="119" customFormat="1" ht="32.25" customHeight="1" thickBot="1">
      <c r="A98" s="118"/>
      <c r="B98" s="189"/>
      <c r="C98" s="190"/>
      <c r="D98" s="191"/>
      <c r="E98" s="190"/>
      <c r="F98" s="192"/>
      <c r="G98" s="192" t="s">
        <v>210</v>
      </c>
      <c r="H98" s="193">
        <v>192000000000</v>
      </c>
      <c r="I98" s="156"/>
      <c r="J98" s="307">
        <v>185552772098</v>
      </c>
      <c r="K98" s="236"/>
      <c r="L98" s="156"/>
      <c r="M98" s="307">
        <v>183876488722</v>
      </c>
      <c r="N98" s="236"/>
      <c r="O98" s="156"/>
      <c r="P98" s="307">
        <v>185305060212</v>
      </c>
      <c r="Q98" s="236"/>
      <c r="R98" s="156"/>
      <c r="S98" s="307">
        <v>185241676384</v>
      </c>
      <c r="T98" s="236"/>
      <c r="U98" s="156"/>
      <c r="V98" s="307">
        <v>184809923169</v>
      </c>
      <c r="W98" s="236"/>
      <c r="X98" s="156"/>
      <c r="Y98" s="307">
        <v>185915642078</v>
      </c>
      <c r="Z98" s="236"/>
      <c r="AA98" s="156"/>
      <c r="AB98" s="307">
        <v>182880028641</v>
      </c>
      <c r="AC98" s="236"/>
      <c r="AD98" s="156"/>
      <c r="AE98" s="307">
        <v>172962121895</v>
      </c>
      <c r="AF98" s="236"/>
      <c r="AG98" s="156"/>
      <c r="AH98" s="307">
        <v>185167909297</v>
      </c>
      <c r="AI98" s="330"/>
    </row>
    <row r="99" spans="1:35" s="28" customFormat="1" ht="32.25" customHeight="1" thickBot="1">
      <c r="A99" s="27"/>
      <c r="B99" s="414" t="s">
        <v>211</v>
      </c>
      <c r="C99" s="415"/>
      <c r="D99" s="415"/>
      <c r="E99" s="415"/>
      <c r="F99" s="415"/>
      <c r="G99" s="415"/>
      <c r="H99" s="416"/>
      <c r="I99" s="153"/>
      <c r="J99" s="308">
        <v>185552772098</v>
      </c>
      <c r="K99" s="235"/>
      <c r="L99" s="153"/>
      <c r="M99" s="308">
        <v>183876488722</v>
      </c>
      <c r="N99" s="235"/>
      <c r="O99" s="153"/>
      <c r="P99" s="308">
        <v>185305060212</v>
      </c>
      <c r="Q99" s="235"/>
      <c r="R99" s="153"/>
      <c r="S99" s="308">
        <v>185241676384</v>
      </c>
      <c r="T99" s="235"/>
      <c r="U99" s="153"/>
      <c r="V99" s="308">
        <v>184809923169</v>
      </c>
      <c r="W99" s="235"/>
      <c r="X99" s="153"/>
      <c r="Y99" s="308">
        <v>185915642078</v>
      </c>
      <c r="Z99" s="235"/>
      <c r="AA99" s="153"/>
      <c r="AB99" s="308">
        <v>182880028641</v>
      </c>
      <c r="AC99" s="235"/>
      <c r="AD99" s="153"/>
      <c r="AE99" s="308">
        <v>172962121895</v>
      </c>
      <c r="AF99" s="235"/>
      <c r="AG99" s="153"/>
      <c r="AH99" s="308">
        <v>185167909297</v>
      </c>
      <c r="AI99" s="329"/>
    </row>
    <row r="100" spans="1:35" s="28" customFormat="1" ht="32.25" customHeight="1" thickBot="1">
      <c r="A100" s="27"/>
      <c r="B100" s="417" t="s">
        <v>212</v>
      </c>
      <c r="C100" s="418"/>
      <c r="D100" s="418"/>
      <c r="E100" s="418"/>
      <c r="F100" s="418"/>
      <c r="G100" s="418"/>
      <c r="H100" s="419"/>
      <c r="I100" s="153"/>
      <c r="J100" s="309">
        <v>0</v>
      </c>
      <c r="K100" s="235"/>
      <c r="L100" s="153"/>
      <c r="M100" s="309">
        <v>0</v>
      </c>
      <c r="N100" s="235"/>
      <c r="O100" s="153"/>
      <c r="P100" s="309">
        <v>0</v>
      </c>
      <c r="Q100" s="235"/>
      <c r="R100" s="153"/>
      <c r="S100" s="309">
        <v>0</v>
      </c>
      <c r="T100" s="235"/>
      <c r="U100" s="153"/>
      <c r="V100" s="309">
        <v>0</v>
      </c>
      <c r="W100" s="235"/>
      <c r="X100" s="153"/>
      <c r="Y100" s="309">
        <v>0</v>
      </c>
      <c r="Z100" s="235"/>
      <c r="AA100" s="153"/>
      <c r="AB100" s="309">
        <v>0</v>
      </c>
      <c r="AC100" s="235"/>
      <c r="AD100" s="153"/>
      <c r="AE100" s="309">
        <v>0</v>
      </c>
      <c r="AF100" s="235"/>
      <c r="AG100" s="153"/>
      <c r="AH100" s="309">
        <v>0</v>
      </c>
      <c r="AI100" s="329"/>
    </row>
    <row r="101" spans="1:35" s="28" customFormat="1" ht="32.25" customHeight="1" thickBot="1">
      <c r="A101" s="27"/>
      <c r="B101" s="157" t="s">
        <v>2</v>
      </c>
      <c r="C101" s="158"/>
      <c r="D101" s="159"/>
      <c r="E101" s="98"/>
      <c r="F101" s="160"/>
      <c r="G101" s="160"/>
      <c r="H101" s="227">
        <v>192000000000</v>
      </c>
      <c r="I101" s="237"/>
      <c r="J101" s="238">
        <v>185552772098</v>
      </c>
      <c r="K101" s="239" t="s">
        <v>298</v>
      </c>
      <c r="L101" s="237"/>
      <c r="M101" s="238">
        <v>183876488722</v>
      </c>
      <c r="N101" s="239" t="s">
        <v>298</v>
      </c>
      <c r="O101" s="237"/>
      <c r="P101" s="238">
        <v>185305060212</v>
      </c>
      <c r="Q101" s="239" t="s">
        <v>298</v>
      </c>
      <c r="R101" s="237"/>
      <c r="S101" s="238">
        <v>185241676384</v>
      </c>
      <c r="T101" s="239" t="s">
        <v>298</v>
      </c>
      <c r="U101" s="237"/>
      <c r="V101" s="238">
        <v>184809923169</v>
      </c>
      <c r="W101" s="239" t="s">
        <v>298</v>
      </c>
      <c r="X101" s="237"/>
      <c r="Y101" s="238">
        <v>185915642078</v>
      </c>
      <c r="Z101" s="239" t="s">
        <v>298</v>
      </c>
      <c r="AA101" s="237"/>
      <c r="AB101" s="238">
        <v>182880028641</v>
      </c>
      <c r="AC101" s="239" t="s">
        <v>298</v>
      </c>
      <c r="AD101" s="237"/>
      <c r="AE101" s="238">
        <v>172962121895</v>
      </c>
      <c r="AF101" s="239" t="s">
        <v>298</v>
      </c>
      <c r="AG101" s="237"/>
      <c r="AH101" s="238">
        <v>185167909297</v>
      </c>
      <c r="AI101" s="331" t="s">
        <v>298</v>
      </c>
    </row>
    <row r="102" spans="1:35" s="3" customFormat="1" ht="36" customHeight="1" thickTop="1" thickBot="1">
      <c r="A102" s="13"/>
      <c r="B102" s="7"/>
      <c r="C102" s="7"/>
      <c r="D102" s="14"/>
      <c r="E102" s="14"/>
      <c r="F102" s="14"/>
      <c r="G102" s="17"/>
      <c r="H102" s="17"/>
      <c r="I102" s="390">
        <v>1</v>
      </c>
      <c r="J102" s="391"/>
      <c r="K102" s="391"/>
      <c r="L102" s="390">
        <v>2</v>
      </c>
      <c r="M102" s="391"/>
      <c r="N102" s="391"/>
      <c r="O102" s="390">
        <v>4</v>
      </c>
      <c r="P102" s="391"/>
      <c r="Q102" s="391"/>
      <c r="R102" s="390">
        <v>14</v>
      </c>
      <c r="S102" s="391"/>
      <c r="T102" s="391"/>
      <c r="U102" s="390">
        <v>15</v>
      </c>
      <c r="V102" s="391"/>
      <c r="W102" s="391"/>
      <c r="X102" s="390">
        <v>20</v>
      </c>
      <c r="Y102" s="391"/>
      <c r="Z102" s="391"/>
      <c r="AA102" s="390">
        <v>24</v>
      </c>
      <c r="AB102" s="391"/>
      <c r="AC102" s="391"/>
      <c r="AD102" s="390">
        <v>27</v>
      </c>
      <c r="AE102" s="391"/>
      <c r="AF102" s="391"/>
      <c r="AG102" s="390">
        <v>29</v>
      </c>
      <c r="AH102" s="391"/>
      <c r="AI102" s="401"/>
    </row>
    <row r="103" spans="1:35" ht="18.75" customHeight="1" thickTop="1">
      <c r="A103" s="27"/>
      <c r="D103" s="27"/>
      <c r="E103" s="27"/>
      <c r="F103" s="27"/>
      <c r="G103" s="18"/>
      <c r="H103" s="408" t="s">
        <v>213</v>
      </c>
      <c r="I103" s="392"/>
      <c r="J103" s="393"/>
      <c r="K103" s="393"/>
      <c r="L103" s="392"/>
      <c r="M103" s="393"/>
      <c r="N103" s="393"/>
      <c r="O103" s="392"/>
      <c r="P103" s="393"/>
      <c r="Q103" s="393"/>
      <c r="R103" s="392"/>
      <c r="S103" s="393"/>
      <c r="T103" s="393"/>
      <c r="U103" s="392"/>
      <c r="V103" s="393"/>
      <c r="W103" s="393"/>
      <c r="X103" s="392"/>
      <c r="Y103" s="393"/>
      <c r="Z103" s="393"/>
      <c r="AA103" s="392"/>
      <c r="AB103" s="393"/>
      <c r="AC103" s="393"/>
      <c r="AD103" s="392"/>
      <c r="AE103" s="393"/>
      <c r="AF103" s="393"/>
      <c r="AG103" s="392"/>
      <c r="AH103" s="393"/>
      <c r="AI103" s="402"/>
    </row>
    <row r="104" spans="1:35" ht="18.75" customHeight="1">
      <c r="A104" s="28"/>
      <c r="D104" s="28"/>
      <c r="E104" s="28"/>
      <c r="F104" s="28"/>
      <c r="H104" s="409"/>
      <c r="I104" s="394"/>
      <c r="J104" s="395"/>
      <c r="K104" s="395"/>
      <c r="L104" s="394"/>
      <c r="M104" s="395"/>
      <c r="N104" s="395"/>
      <c r="O104" s="394"/>
      <c r="P104" s="395"/>
      <c r="Q104" s="395"/>
      <c r="R104" s="394"/>
      <c r="S104" s="395"/>
      <c r="T104" s="395"/>
      <c r="U104" s="394"/>
      <c r="V104" s="395"/>
      <c r="W104" s="395"/>
      <c r="X104" s="394"/>
      <c r="Y104" s="395"/>
      <c r="Z104" s="395"/>
      <c r="AA104" s="394"/>
      <c r="AB104" s="395"/>
      <c r="AC104" s="395"/>
      <c r="AD104" s="394"/>
      <c r="AE104" s="395"/>
      <c r="AF104" s="395"/>
      <c r="AG104" s="394"/>
      <c r="AH104" s="395"/>
      <c r="AI104" s="403"/>
    </row>
    <row r="105" spans="1:35" ht="18.75" customHeight="1">
      <c r="A105" s="28"/>
      <c r="D105" s="28"/>
      <c r="E105" s="28"/>
      <c r="F105" s="28"/>
      <c r="H105" s="409"/>
      <c r="I105" s="394"/>
      <c r="J105" s="395"/>
      <c r="K105" s="395"/>
      <c r="L105" s="394"/>
      <c r="M105" s="395"/>
      <c r="N105" s="395"/>
      <c r="O105" s="394"/>
      <c r="P105" s="395"/>
      <c r="Q105" s="395"/>
      <c r="R105" s="394"/>
      <c r="S105" s="395"/>
      <c r="T105" s="395"/>
      <c r="U105" s="394"/>
      <c r="V105" s="395"/>
      <c r="W105" s="395"/>
      <c r="X105" s="394"/>
      <c r="Y105" s="395"/>
      <c r="Z105" s="395"/>
      <c r="AA105" s="394"/>
      <c r="AB105" s="395"/>
      <c r="AC105" s="395"/>
      <c r="AD105" s="394"/>
      <c r="AE105" s="395"/>
      <c r="AF105" s="395"/>
      <c r="AG105" s="394"/>
      <c r="AH105" s="395"/>
      <c r="AI105" s="403"/>
    </row>
    <row r="106" spans="1:35" ht="18.75" customHeight="1" thickBot="1">
      <c r="A106" s="28"/>
      <c r="D106" s="28"/>
      <c r="E106" s="28"/>
      <c r="F106" s="28"/>
      <c r="H106" s="410"/>
      <c r="I106" s="396"/>
      <c r="J106" s="397"/>
      <c r="K106" s="397"/>
      <c r="L106" s="396"/>
      <c r="M106" s="397"/>
      <c r="N106" s="397"/>
      <c r="O106" s="396"/>
      <c r="P106" s="397"/>
      <c r="Q106" s="397"/>
      <c r="R106" s="396"/>
      <c r="S106" s="397"/>
      <c r="T106" s="397"/>
      <c r="U106" s="396"/>
      <c r="V106" s="397"/>
      <c r="W106" s="397"/>
      <c r="X106" s="396"/>
      <c r="Y106" s="397"/>
      <c r="Z106" s="397"/>
      <c r="AA106" s="396"/>
      <c r="AB106" s="397"/>
      <c r="AC106" s="397"/>
      <c r="AD106" s="396"/>
      <c r="AE106" s="397"/>
      <c r="AF106" s="397"/>
      <c r="AG106" s="396"/>
      <c r="AH106" s="397"/>
      <c r="AI106" s="404"/>
    </row>
    <row r="107" spans="1:35" ht="18.75" customHeight="1" thickTop="1">
      <c r="A107" s="28"/>
      <c r="B107" s="28"/>
      <c r="C107" s="28"/>
      <c r="D107" s="28"/>
      <c r="E107" s="28"/>
      <c r="F107" s="28"/>
      <c r="G107" s="28"/>
      <c r="H107" s="408" t="s">
        <v>214</v>
      </c>
      <c r="I107" s="392"/>
      <c r="J107" s="393"/>
      <c r="K107" s="393"/>
      <c r="L107" s="392"/>
      <c r="M107" s="393"/>
      <c r="N107" s="393"/>
      <c r="O107" s="392"/>
      <c r="P107" s="393"/>
      <c r="Q107" s="393"/>
      <c r="R107" s="392"/>
      <c r="S107" s="393"/>
      <c r="T107" s="393"/>
      <c r="U107" s="392"/>
      <c r="V107" s="393"/>
      <c r="W107" s="393"/>
      <c r="X107" s="392"/>
      <c r="Y107" s="393"/>
      <c r="Z107" s="393"/>
      <c r="AA107" s="392"/>
      <c r="AB107" s="393"/>
      <c r="AC107" s="393"/>
      <c r="AD107" s="392"/>
      <c r="AE107" s="393"/>
      <c r="AF107" s="393"/>
      <c r="AG107" s="394"/>
      <c r="AH107" s="395"/>
      <c r="AI107" s="403"/>
    </row>
    <row r="108" spans="1:35" ht="18.75" customHeight="1">
      <c r="A108" s="28"/>
      <c r="D108" s="28"/>
      <c r="E108" s="28"/>
      <c r="F108" s="28"/>
      <c r="H108" s="409"/>
      <c r="I108" s="394"/>
      <c r="J108" s="395"/>
      <c r="K108" s="395"/>
      <c r="L108" s="394"/>
      <c r="M108" s="395"/>
      <c r="N108" s="395"/>
      <c r="O108" s="394"/>
      <c r="P108" s="395"/>
      <c r="Q108" s="395"/>
      <c r="R108" s="394"/>
      <c r="S108" s="395"/>
      <c r="T108" s="395"/>
      <c r="U108" s="394"/>
      <c r="V108" s="395"/>
      <c r="W108" s="395"/>
      <c r="X108" s="394"/>
      <c r="Y108" s="395"/>
      <c r="Z108" s="395"/>
      <c r="AA108" s="394"/>
      <c r="AB108" s="395"/>
      <c r="AC108" s="395"/>
      <c r="AD108" s="394"/>
      <c r="AE108" s="395"/>
      <c r="AF108" s="395"/>
      <c r="AG108" s="394"/>
      <c r="AH108" s="395"/>
      <c r="AI108" s="403"/>
    </row>
    <row r="109" spans="1:35" ht="18.75" customHeight="1">
      <c r="A109" s="28"/>
      <c r="D109" s="28"/>
      <c r="E109" s="28"/>
      <c r="F109" s="28"/>
      <c r="H109" s="409"/>
      <c r="I109" s="394"/>
      <c r="J109" s="395"/>
      <c r="K109" s="395"/>
      <c r="L109" s="394"/>
      <c r="M109" s="395"/>
      <c r="N109" s="395"/>
      <c r="O109" s="394"/>
      <c r="P109" s="395"/>
      <c r="Q109" s="395"/>
      <c r="R109" s="394"/>
      <c r="S109" s="395"/>
      <c r="T109" s="395"/>
      <c r="U109" s="394"/>
      <c r="V109" s="395"/>
      <c r="W109" s="395"/>
      <c r="X109" s="394"/>
      <c r="Y109" s="395"/>
      <c r="Z109" s="395"/>
      <c r="AA109" s="394"/>
      <c r="AB109" s="395"/>
      <c r="AC109" s="395"/>
      <c r="AD109" s="394"/>
      <c r="AE109" s="395"/>
      <c r="AF109" s="395"/>
      <c r="AG109" s="394"/>
      <c r="AH109" s="395"/>
      <c r="AI109" s="403"/>
    </row>
    <row r="110" spans="1:35" ht="18.75" customHeight="1" thickBot="1">
      <c r="A110" s="28"/>
      <c r="B110" s="28"/>
      <c r="C110" s="28"/>
      <c r="D110" s="28"/>
      <c r="E110" s="28"/>
      <c r="F110" s="28"/>
      <c r="G110" s="28"/>
      <c r="H110" s="410"/>
      <c r="I110" s="396"/>
      <c r="J110" s="397"/>
      <c r="K110" s="397"/>
      <c r="L110" s="396"/>
      <c r="M110" s="397"/>
      <c r="N110" s="397"/>
      <c r="O110" s="396"/>
      <c r="P110" s="397"/>
      <c r="Q110" s="397"/>
      <c r="R110" s="396"/>
      <c r="S110" s="397"/>
      <c r="T110" s="397"/>
      <c r="U110" s="396"/>
      <c r="V110" s="397"/>
      <c r="W110" s="397"/>
      <c r="X110" s="396"/>
      <c r="Y110" s="397"/>
      <c r="Z110" s="397"/>
      <c r="AA110" s="396"/>
      <c r="AB110" s="397"/>
      <c r="AC110" s="397"/>
      <c r="AD110" s="396"/>
      <c r="AE110" s="397"/>
      <c r="AF110" s="397"/>
      <c r="AG110" s="396"/>
      <c r="AH110" s="397"/>
      <c r="AI110" s="404"/>
    </row>
    <row r="111" spans="1:35" s="104" customFormat="1" ht="14" hidden="1" thickTop="1">
      <c r="A111" s="162"/>
      <c r="B111" s="162"/>
      <c r="C111" s="162"/>
      <c r="D111" s="162"/>
      <c r="E111" s="162"/>
      <c r="F111" s="162"/>
      <c r="G111" s="162"/>
      <c r="H111" s="162"/>
      <c r="I111" s="162"/>
      <c r="J111" s="162"/>
      <c r="K111" s="162"/>
      <c r="L111" s="5"/>
      <c r="M111" s="5"/>
      <c r="N111" s="9"/>
      <c r="O111" s="5"/>
      <c r="P111" s="5"/>
      <c r="Q111" s="9"/>
      <c r="R111" s="5"/>
      <c r="S111" s="5"/>
      <c r="T111" s="9"/>
      <c r="U111" s="5"/>
      <c r="V111" s="5"/>
      <c r="W111" s="9"/>
      <c r="X111" s="5"/>
      <c r="Y111" s="5"/>
      <c r="Z111" s="9"/>
      <c r="AA111" s="5"/>
      <c r="AB111" s="5"/>
      <c r="AC111" s="9"/>
      <c r="AD111" s="5"/>
      <c r="AE111" s="5"/>
      <c r="AF111" s="9"/>
      <c r="AG111" s="5"/>
      <c r="AH111" s="5"/>
      <c r="AI111" s="9"/>
    </row>
    <row r="112" spans="1:35" ht="14" hidden="1" thickTop="1">
      <c r="A112" s="28"/>
      <c r="D112" s="28"/>
      <c r="E112" s="28"/>
      <c r="F112" s="28"/>
      <c r="H112" s="28"/>
    </row>
    <row r="113" ht="14" hidden="1" thickTop="1"/>
    <row r="114" ht="14" hidden="1" thickTop="1"/>
    <row r="115" ht="14" hidden="1" thickTop="1"/>
    <row r="116" ht="14" hidden="1" thickTop="1"/>
    <row r="117" ht="14" hidden="1" thickTop="1"/>
    <row r="118" ht="14" hidden="1" thickTop="1"/>
    <row r="119" ht="14" hidden="1" thickTop="1"/>
    <row r="120" ht="14" hidden="1" thickTop="1"/>
    <row r="121" ht="14" hidden="1" thickTop="1"/>
    <row r="122" ht="14" hidden="1" thickTop="1"/>
    <row r="123" ht="14" hidden="1" thickTop="1"/>
    <row r="124" ht="14" hidden="1" thickTop="1"/>
    <row r="125" ht="14" hidden="1" thickTop="1"/>
    <row r="126" ht="14" hidden="1" thickTop="1"/>
    <row r="127" ht="14" hidden="1" thickTop="1"/>
    <row r="128" ht="14" hidden="1" thickTop="1"/>
    <row r="129" ht="14" hidden="1" thickTop="1"/>
    <row r="130" ht="14" hidden="1" thickTop="1"/>
    <row r="131" ht="14" hidden="1" thickTop="1"/>
    <row r="132" ht="14" hidden="1" thickTop="1"/>
    <row r="133" ht="14" hidden="1" thickTop="1"/>
    <row r="134" ht="14" hidden="1" thickTop="1"/>
    <row r="135" ht="14" thickTop="1"/>
  </sheetData>
  <sheetProtection formatRows="0" insertRows="0" selectLockedCells="1"/>
  <protectedRanges>
    <protectedRange password="F692" sqref="B65:C65 B15:C15 E15:H15 B28:C28 E28:H28 C98:H99 E65:H65 B34:C34 E34:H34 E43:H43 B43:C43 B87:H91 B76:C76 E76:H76 J98 B16:H27 B41:C41 E41:H41 B35:H40 B80:H82 E79:H79 B79:C79 B29:H33 B42:H42 B66:H75 B77:H78 B84:H85 M98 S98 V98 Y98 AB98 AE98 AH98 B44:H64 P98" name="Rango1_1_1_2"/>
    <protectedRange password="F692" sqref="J91 J99 J84:J85 M91 M99 M84:M85 P91 P99 P84:P85 S91 S99 S84:S85 V91 V99 V84:V85 Y91 Y99 Y84:Y85 AB91 AB99 AB84:AB85 AE91 AE99 AE84:AE85 AH91 AH99 AH84:AH85" name="Rango1_1_1_3"/>
    <protectedRange password="F692" sqref="C100:H100" name="Rango1_1_1_2_1"/>
    <protectedRange password="F692" sqref="J100 M100 P100 S100 V100 Y100 AB100 AE100 AH100" name="Rango1_1_1_3_1"/>
    <protectedRange password="F692" sqref="B92:H92 B97:H97" name="Rango1_1_1_2_2"/>
    <protectedRange password="F692" sqref="J92 M92 P92 S92 V92 Y92 AB92 AE92 AH92" name="Rango1_1_1_3_2"/>
    <protectedRange password="F692" sqref="C95:H95" name="Rango1_1_1_2_3_1"/>
    <protectedRange password="F692" sqref="B86:H86 B83:H83" name="Rango1_1_1_2_6"/>
    <protectedRange password="F692" sqref="J86 J83 M86 M83 P86 P83 S86 S83 V86 V83 Y86 Y83 AB86 AB83 AE86 AE83 AH86 AH83" name="Rango1_1_1_3_4_1"/>
    <protectedRange password="F692" sqref="AH93:AH97 AE93:AE97 AB93:AB97 Y93:Y97 V93:V97 S93:S97 P93:P97 M93:M97 J93:J97" name="Rango1_1_1_3_6"/>
    <protectedRange password="F692" sqref="H93:H94 H96" name="Rango1_1_1_2_2_1"/>
    <protectedRange password="F692" sqref="E93:G94 E96:G96" name="Rango1_1_1_1_1_1_1"/>
  </protectedRanges>
  <mergeCells count="83">
    <mergeCell ref="B7:H7"/>
    <mergeCell ref="B9:H9"/>
    <mergeCell ref="U10:W10"/>
    <mergeCell ref="U11:W11"/>
    <mergeCell ref="L10:N10"/>
    <mergeCell ref="L11:N11"/>
    <mergeCell ref="O10:Q10"/>
    <mergeCell ref="R10:T10"/>
    <mergeCell ref="B1:H1"/>
    <mergeCell ref="B2:H2"/>
    <mergeCell ref="B3:H3"/>
    <mergeCell ref="B4:H4"/>
    <mergeCell ref="B5:H5"/>
    <mergeCell ref="C96:G96"/>
    <mergeCell ref="C95:G95"/>
    <mergeCell ref="AD11:AF11"/>
    <mergeCell ref="L12:N12"/>
    <mergeCell ref="U12:W12"/>
    <mergeCell ref="X11:Z11"/>
    <mergeCell ref="AA11:AC11"/>
    <mergeCell ref="C84:G84"/>
    <mergeCell ref="C85:G85"/>
    <mergeCell ref="O11:Q11"/>
    <mergeCell ref="R11:T11"/>
    <mergeCell ref="O12:Q12"/>
    <mergeCell ref="R12:T12"/>
    <mergeCell ref="AA13:AC13"/>
    <mergeCell ref="AD13:AF13"/>
    <mergeCell ref="I107:K110"/>
    <mergeCell ref="H107:H110"/>
    <mergeCell ref="I10:K10"/>
    <mergeCell ref="H103:H106"/>
    <mergeCell ref="B11:H11"/>
    <mergeCell ref="B12:H12"/>
    <mergeCell ref="I103:K106"/>
    <mergeCell ref="I102:K102"/>
    <mergeCell ref="I11:K11"/>
    <mergeCell ref="I12:K12"/>
    <mergeCell ref="B99:H99"/>
    <mergeCell ref="B100:H100"/>
    <mergeCell ref="B13:H13"/>
    <mergeCell ref="I13:K13"/>
    <mergeCell ref="C94:G94"/>
    <mergeCell ref="C93:G93"/>
    <mergeCell ref="AG10:AI10"/>
    <mergeCell ref="AG11:AI11"/>
    <mergeCell ref="AG12:AI12"/>
    <mergeCell ref="X12:Z12"/>
    <mergeCell ref="AA12:AC12"/>
    <mergeCell ref="AD12:AF12"/>
    <mergeCell ref="X10:Z10"/>
    <mergeCell ref="AA10:AC10"/>
    <mergeCell ref="AD10:AF10"/>
    <mergeCell ref="AA102:AC102"/>
    <mergeCell ref="AA103:AC106"/>
    <mergeCell ref="AA107:AC110"/>
    <mergeCell ref="L13:N13"/>
    <mergeCell ref="L102:N102"/>
    <mergeCell ref="L103:N106"/>
    <mergeCell ref="L107:N110"/>
    <mergeCell ref="O13:Q13"/>
    <mergeCell ref="O102:Q102"/>
    <mergeCell ref="O103:Q106"/>
    <mergeCell ref="O107:Q110"/>
    <mergeCell ref="R13:T13"/>
    <mergeCell ref="R102:T102"/>
    <mergeCell ref="R103:T106"/>
    <mergeCell ref="R107:T110"/>
    <mergeCell ref="U13:W13"/>
    <mergeCell ref="U102:W102"/>
    <mergeCell ref="U103:W106"/>
    <mergeCell ref="U107:W110"/>
    <mergeCell ref="X13:Z13"/>
    <mergeCell ref="X102:Z102"/>
    <mergeCell ref="X103:Z106"/>
    <mergeCell ref="X107:Z110"/>
    <mergeCell ref="AD102:AF102"/>
    <mergeCell ref="AD103:AF106"/>
    <mergeCell ref="AD107:AF110"/>
    <mergeCell ref="AG13:AI13"/>
    <mergeCell ref="AG102:AI102"/>
    <mergeCell ref="AG103:AI106"/>
    <mergeCell ref="AG107:AI110"/>
  </mergeCells>
  <phoneticPr fontId="3" type="noConversion"/>
  <conditionalFormatting sqref="H101">
    <cfRule type="cellIs" dxfId="370" priority="116976" operator="notEqual">
      <formula>""</formula>
    </cfRule>
  </conditionalFormatting>
  <conditionalFormatting sqref="K89 K91:K92 K98:K100 K87">
    <cfRule type="cellIs" dxfId="369" priority="116974" operator="equal">
      <formula>"PARA REVISIÓN"</formula>
    </cfRule>
    <cfRule type="cellIs" dxfId="368" priority="116975" operator="equal">
      <formula>"CUMPLE"</formula>
    </cfRule>
  </conditionalFormatting>
  <conditionalFormatting sqref="K14:K16 K24:K40 K43:K47 K52:K57 K59:K63 K71:K110 N97 Q97 T97 W97 Z97 AC97 AF97 AI97 K65:K66">
    <cfRule type="cellIs" dxfId="367" priority="116857" operator="equal">
      <formula>"NO VÁLIDA"</formula>
    </cfRule>
    <cfRule type="cellIs" dxfId="366" priority="116858" operator="equal">
      <formula>"VÁLIDA"</formula>
    </cfRule>
  </conditionalFormatting>
  <conditionalFormatting sqref="J101">
    <cfRule type="cellIs" dxfId="365" priority="116793" operator="notBetween">
      <formula>"RECHAZO"</formula>
      <formula>"NO ADMISIBLE"</formula>
    </cfRule>
  </conditionalFormatting>
  <conditionalFormatting sqref="B43:K47 B54:K57 C71:K71 C73:K75 B71:B75 B76:K76 B52:K52 B59:K63 B65:K66 B64:J64">
    <cfRule type="expression" dxfId="364" priority="95474">
      <formula>YS="T"</formula>
    </cfRule>
  </conditionalFormatting>
  <conditionalFormatting sqref="B11:AI12 B13:K14">
    <cfRule type="expression" dxfId="363" priority="95472" stopIfTrue="1">
      <formula>ROW()=CELL("ROW")</formula>
    </cfRule>
  </conditionalFormatting>
  <conditionalFormatting sqref="I16:K16 I34:K35 I43:K43 I65:K65 I75:K76 I28:K28 I98:K110 I83:K96 I26:K26 I97:AI97 I64:J64">
    <cfRule type="expression" dxfId="362" priority="95471" stopIfTrue="1">
      <formula>AND(ROW()=CELL("ROW"),COLUMN()=CELL("COL"))</formula>
    </cfRule>
  </conditionalFormatting>
  <conditionalFormatting sqref="C26:H26">
    <cfRule type="expression" dxfId="361" priority="95238">
      <formula>IF($A$26=3,TRUE,FALSE)</formula>
    </cfRule>
  </conditionalFormatting>
  <conditionalFormatting sqref="J15 J28 J34 J43 J65 J76 J79 J83 J86 J90:J92 J98">
    <cfRule type="cellIs" dxfId="360" priority="47354" operator="greaterThan">
      <formula>0</formula>
    </cfRule>
  </conditionalFormatting>
  <conditionalFormatting sqref="I16 I29:I33 I35:I40 I44:I47 I66 I77:I78 I80:I82 J87:J89 I24:I27 I52:I57 I71:I75 I59:I64 J93:J97 M97 P97 S97 V97 Y97 AB97 AE97 AH97">
    <cfRule type="cellIs" dxfId="359" priority="391" operator="equal">
      <formula>0</formula>
    </cfRule>
  </conditionalFormatting>
  <conditionalFormatting sqref="I10:AI10">
    <cfRule type="cellIs" dxfId="358" priority="65405" operator="equal">
      <formula>"ADMISIBLE"</formula>
    </cfRule>
    <cfRule type="cellIs" dxfId="357" priority="129302" operator="equal">
      <formula>"NO ADMISIBLE"</formula>
    </cfRule>
    <cfRule type="cellIs" dxfId="356" priority="129303" operator="equal">
      <formula>"RECHAZO"</formula>
    </cfRule>
  </conditionalFormatting>
  <conditionalFormatting sqref="K20 K22:K23">
    <cfRule type="cellIs" dxfId="355" priority="389" operator="equal">
      <formula>"NO VÁLIDA"</formula>
    </cfRule>
    <cfRule type="cellIs" dxfId="354" priority="390" operator="equal">
      <formula>"VÁLIDA"</formula>
    </cfRule>
  </conditionalFormatting>
  <conditionalFormatting sqref="I23:K23">
    <cfRule type="expression" dxfId="353" priority="388" stopIfTrue="1">
      <formula>AND(ROW()=CELL("ROW"),COLUMN()=CELL("COL"))</formula>
    </cfRule>
  </conditionalFormatting>
  <conditionalFormatting sqref="C23:H23">
    <cfRule type="expression" dxfId="352" priority="387">
      <formula>IF($A$26=3,TRUE,FALSE)</formula>
    </cfRule>
  </conditionalFormatting>
  <conditionalFormatting sqref="I20 I22:I23">
    <cfRule type="cellIs" dxfId="351" priority="386" operator="equal">
      <formula>0</formula>
    </cfRule>
  </conditionalFormatting>
  <conditionalFormatting sqref="K17:K19">
    <cfRule type="cellIs" dxfId="350" priority="384" operator="equal">
      <formula>"NO VÁLIDA"</formula>
    </cfRule>
    <cfRule type="cellIs" dxfId="349" priority="385" operator="equal">
      <formula>"VÁLIDA"</formula>
    </cfRule>
  </conditionalFormatting>
  <conditionalFormatting sqref="I19:K19">
    <cfRule type="expression" dxfId="348" priority="383" stopIfTrue="1">
      <formula>AND(ROW()=CELL("ROW"),COLUMN()=CELL("COL"))</formula>
    </cfRule>
  </conditionalFormatting>
  <conditionalFormatting sqref="C19:H19">
    <cfRule type="expression" dxfId="347" priority="382">
      <formula>IF($A$26=3,TRUE,FALSE)</formula>
    </cfRule>
  </conditionalFormatting>
  <conditionalFormatting sqref="I17:I19">
    <cfRule type="cellIs" dxfId="346" priority="381" operator="equal">
      <formula>0</formula>
    </cfRule>
  </conditionalFormatting>
  <conditionalFormatting sqref="K21">
    <cfRule type="cellIs" dxfId="345" priority="379" operator="equal">
      <formula>"NO VÁLIDA"</formula>
    </cfRule>
    <cfRule type="cellIs" dxfId="344" priority="380" operator="equal">
      <formula>"VÁLIDA"</formula>
    </cfRule>
  </conditionalFormatting>
  <conditionalFormatting sqref="I21">
    <cfRule type="cellIs" dxfId="343" priority="378" operator="equal">
      <formula>0</formula>
    </cfRule>
  </conditionalFormatting>
  <conditionalFormatting sqref="K41:K42">
    <cfRule type="cellIs" dxfId="342" priority="376" operator="equal">
      <formula>"NO VÁLIDA"</formula>
    </cfRule>
    <cfRule type="cellIs" dxfId="341" priority="377" operator="equal">
      <formula>"VÁLIDA"</formula>
    </cfRule>
  </conditionalFormatting>
  <conditionalFormatting sqref="I41:K42">
    <cfRule type="expression" dxfId="340" priority="375" stopIfTrue="1">
      <formula>AND(ROW()=CELL("ROW"),COLUMN()=CELL("COL"))</formula>
    </cfRule>
  </conditionalFormatting>
  <conditionalFormatting sqref="J41">
    <cfRule type="cellIs" dxfId="339" priority="374" operator="greaterThan">
      <formula>0</formula>
    </cfRule>
  </conditionalFormatting>
  <conditionalFormatting sqref="I42">
    <cfRule type="cellIs" dxfId="338" priority="373" operator="equal">
      <formula>0</formula>
    </cfRule>
  </conditionalFormatting>
  <conditionalFormatting sqref="K48:K51">
    <cfRule type="cellIs" dxfId="337" priority="371" operator="equal">
      <formula>"NO VÁLIDA"</formula>
    </cfRule>
    <cfRule type="cellIs" dxfId="336" priority="372" operator="equal">
      <formula>"VÁLIDA"</formula>
    </cfRule>
  </conditionalFormatting>
  <conditionalFormatting sqref="B50:K51 B48:K48">
    <cfRule type="expression" dxfId="335" priority="370">
      <formula>YS="T"</formula>
    </cfRule>
  </conditionalFormatting>
  <conditionalFormatting sqref="I48:I51">
    <cfRule type="cellIs" dxfId="334" priority="369" operator="equal">
      <formula>0</formula>
    </cfRule>
  </conditionalFormatting>
  <conditionalFormatting sqref="K67:K70">
    <cfRule type="cellIs" dxfId="333" priority="367" operator="equal">
      <formula>"NO VÁLIDA"</formula>
    </cfRule>
    <cfRule type="cellIs" dxfId="332" priority="368" operator="equal">
      <formula>"VÁLIDA"</formula>
    </cfRule>
  </conditionalFormatting>
  <conditionalFormatting sqref="C67:K67 C69:K70 B67:B70">
    <cfRule type="expression" dxfId="331" priority="366">
      <formula>YS="T"</formula>
    </cfRule>
  </conditionalFormatting>
  <conditionalFormatting sqref="I67:I70">
    <cfRule type="cellIs" dxfId="330" priority="365" operator="equal">
      <formula>0</formula>
    </cfRule>
  </conditionalFormatting>
  <conditionalFormatting sqref="N89 N91:N92 N98:N100 N87">
    <cfRule type="cellIs" dxfId="329" priority="356" operator="equal">
      <formula>"PARA REVISIÓN"</formula>
    </cfRule>
    <cfRule type="cellIs" dxfId="328" priority="357" operator="equal">
      <formula>"CUMPLE"</formula>
    </cfRule>
  </conditionalFormatting>
  <conditionalFormatting sqref="N14:N16 N24:N40 N43:N47 N52:N57 N71:N96 N98:N110 N59:N63 N65:N66">
    <cfRule type="cellIs" dxfId="327" priority="354" operator="equal">
      <formula>"NO VÁLIDA"</formula>
    </cfRule>
    <cfRule type="cellIs" dxfId="326" priority="355" operator="equal">
      <formula>"VÁLIDA"</formula>
    </cfRule>
  </conditionalFormatting>
  <conditionalFormatting sqref="M101">
    <cfRule type="cellIs" dxfId="325" priority="353" operator="notBetween">
      <formula>"RECHAZO"</formula>
      <formula>"NO ADMISIBLE"</formula>
    </cfRule>
  </conditionalFormatting>
  <conditionalFormatting sqref="L43:N47 L54:N57 L71:N71 L73:N76 L52:N52 L59:N63 L65:N66 L64:M64">
    <cfRule type="expression" dxfId="324" priority="352">
      <formula>YS="T"</formula>
    </cfRule>
  </conditionalFormatting>
  <conditionalFormatting sqref="L13:N14">
    <cfRule type="expression" dxfId="323" priority="351" stopIfTrue="1">
      <formula>ROW()=CELL("ROW")</formula>
    </cfRule>
  </conditionalFormatting>
  <conditionalFormatting sqref="L16:N16 L34:N35 L43:N43 L65:N65 L75:N76 L28:N28 L98:N110 L83:N96 L26:N26 L64:M64">
    <cfRule type="expression" dxfId="322" priority="350" stopIfTrue="1">
      <formula>AND(ROW()=CELL("ROW"),COLUMN()=CELL("COL"))</formula>
    </cfRule>
  </conditionalFormatting>
  <conditionalFormatting sqref="M15 M28 M34 M43 M65 M76 M79 M83 M86 M90:M92 M98">
    <cfRule type="cellIs" dxfId="321" priority="349" operator="greaterThan">
      <formula>0</formula>
    </cfRule>
  </conditionalFormatting>
  <conditionalFormatting sqref="L16 L29:L33 L35:L40 L44:L47 L66 L77:L78 L80:L82 M87:M89 M93:M96 L24:L27 L52:L57 L71:L75 L59:L64">
    <cfRule type="cellIs" dxfId="320" priority="348" operator="equal">
      <formula>0</formula>
    </cfRule>
  </conditionalFormatting>
  <conditionalFormatting sqref="N20 N22:N23">
    <cfRule type="cellIs" dxfId="319" priority="346" operator="equal">
      <formula>"NO VÁLIDA"</formula>
    </cfRule>
    <cfRule type="cellIs" dxfId="318" priority="347" operator="equal">
      <formula>"VÁLIDA"</formula>
    </cfRule>
  </conditionalFormatting>
  <conditionalFormatting sqref="L23:N23">
    <cfRule type="expression" dxfId="317" priority="345" stopIfTrue="1">
      <formula>AND(ROW()=CELL("ROW"),COLUMN()=CELL("COL"))</formula>
    </cfRule>
  </conditionalFormatting>
  <conditionalFormatting sqref="L20 L22:L23">
    <cfRule type="cellIs" dxfId="316" priority="344" operator="equal">
      <formula>0</formula>
    </cfRule>
  </conditionalFormatting>
  <conditionalFormatting sqref="N17:N19">
    <cfRule type="cellIs" dxfId="315" priority="342" operator="equal">
      <formula>"NO VÁLIDA"</formula>
    </cfRule>
    <cfRule type="cellIs" dxfId="314" priority="343" operator="equal">
      <formula>"VÁLIDA"</formula>
    </cfRule>
  </conditionalFormatting>
  <conditionalFormatting sqref="L19:N19">
    <cfRule type="expression" dxfId="313" priority="341" stopIfTrue="1">
      <formula>AND(ROW()=CELL("ROW"),COLUMN()=CELL("COL"))</formula>
    </cfRule>
  </conditionalFormatting>
  <conditionalFormatting sqref="L17:L19">
    <cfRule type="cellIs" dxfId="312" priority="340" operator="equal">
      <formula>0</formula>
    </cfRule>
  </conditionalFormatting>
  <conditionalFormatting sqref="N21">
    <cfRule type="cellIs" dxfId="311" priority="338" operator="equal">
      <formula>"NO VÁLIDA"</formula>
    </cfRule>
    <cfRule type="cellIs" dxfId="310" priority="339" operator="equal">
      <formula>"VÁLIDA"</formula>
    </cfRule>
  </conditionalFormatting>
  <conditionalFormatting sqref="L21">
    <cfRule type="cellIs" dxfId="309" priority="337" operator="equal">
      <formula>0</formula>
    </cfRule>
  </conditionalFormatting>
  <conditionalFormatting sqref="N41:N42">
    <cfRule type="cellIs" dxfId="308" priority="335" operator="equal">
      <formula>"NO VÁLIDA"</formula>
    </cfRule>
    <cfRule type="cellIs" dxfId="307" priority="336" operator="equal">
      <formula>"VÁLIDA"</formula>
    </cfRule>
  </conditionalFormatting>
  <conditionalFormatting sqref="L41:N42">
    <cfRule type="expression" dxfId="306" priority="334" stopIfTrue="1">
      <formula>AND(ROW()=CELL("ROW"),COLUMN()=CELL("COL"))</formula>
    </cfRule>
  </conditionalFormatting>
  <conditionalFormatting sqref="M41">
    <cfRule type="cellIs" dxfId="305" priority="333" operator="greaterThan">
      <formula>0</formula>
    </cfRule>
  </conditionalFormatting>
  <conditionalFormatting sqref="L42">
    <cfRule type="cellIs" dxfId="304" priority="332" operator="equal">
      <formula>0</formula>
    </cfRule>
  </conditionalFormatting>
  <conditionalFormatting sqref="N48:N51">
    <cfRule type="cellIs" dxfId="303" priority="330" operator="equal">
      <formula>"NO VÁLIDA"</formula>
    </cfRule>
    <cfRule type="cellIs" dxfId="302" priority="331" operator="equal">
      <formula>"VÁLIDA"</formula>
    </cfRule>
  </conditionalFormatting>
  <conditionalFormatting sqref="L50:N51 L48:N48">
    <cfRule type="expression" dxfId="301" priority="329">
      <formula>YS="T"</formula>
    </cfRule>
  </conditionalFormatting>
  <conditionalFormatting sqref="L48:L51">
    <cfRule type="cellIs" dxfId="300" priority="328" operator="equal">
      <formula>0</formula>
    </cfRule>
  </conditionalFormatting>
  <conditionalFormatting sqref="N67:N70">
    <cfRule type="cellIs" dxfId="299" priority="326" operator="equal">
      <formula>"NO VÁLIDA"</formula>
    </cfRule>
    <cfRule type="cellIs" dxfId="298" priority="327" operator="equal">
      <formula>"VÁLIDA"</formula>
    </cfRule>
  </conditionalFormatting>
  <conditionalFormatting sqref="L67:N67 L69:N70">
    <cfRule type="expression" dxfId="297" priority="325">
      <formula>YS="T"</formula>
    </cfRule>
  </conditionalFormatting>
  <conditionalFormatting sqref="L67:L70">
    <cfRule type="cellIs" dxfId="296" priority="324" operator="equal">
      <formula>0</formula>
    </cfRule>
  </conditionalFormatting>
  <conditionalFormatting sqref="Q89 Q91:Q92 Q98:Q100 Q87">
    <cfRule type="cellIs" dxfId="295" priority="318" operator="equal">
      <formula>"PARA REVISIÓN"</formula>
    </cfRule>
    <cfRule type="cellIs" dxfId="294" priority="319" operator="equal">
      <formula>"CUMPLE"</formula>
    </cfRule>
  </conditionalFormatting>
  <conditionalFormatting sqref="Q14:Q16 Q24:Q40 Q43:Q47 Q52:Q57 Q71:Q96 Q98:Q110 Q59:Q63 Q65:Q66">
    <cfRule type="cellIs" dxfId="293" priority="316" operator="equal">
      <formula>"NO VÁLIDA"</formula>
    </cfRule>
    <cfRule type="cellIs" dxfId="292" priority="317" operator="equal">
      <formula>"VÁLIDA"</formula>
    </cfRule>
  </conditionalFormatting>
  <conditionalFormatting sqref="P101">
    <cfRule type="cellIs" dxfId="291" priority="315" operator="notBetween">
      <formula>"RECHAZO"</formula>
      <formula>"NO ADMISIBLE"</formula>
    </cfRule>
  </conditionalFormatting>
  <conditionalFormatting sqref="O43:Q47 O54:Q57 O71:Q71 O73:Q76 O52:Q52 O59:Q63 O65:Q66 O64:P64">
    <cfRule type="expression" dxfId="290" priority="314">
      <formula>YS="T"</formula>
    </cfRule>
  </conditionalFormatting>
  <conditionalFormatting sqref="O13:Q14">
    <cfRule type="expression" dxfId="289" priority="313" stopIfTrue="1">
      <formula>ROW()=CELL("ROW")</formula>
    </cfRule>
  </conditionalFormatting>
  <conditionalFormatting sqref="O16:Q16 O34:Q35 O43:Q43 O65:Q65 O75:Q76 O28:Q28 O99:Q110 O83:Q96 O26:Q26 O98 Q98 O64:P64">
    <cfRule type="expression" dxfId="288" priority="312" stopIfTrue="1">
      <formula>AND(ROW()=CELL("ROW"),COLUMN()=CELL("COL"))</formula>
    </cfRule>
  </conditionalFormatting>
  <conditionalFormatting sqref="P15 P28 P34 P43 P65 P76 P79 P83 P86 P90:P92">
    <cfRule type="cellIs" dxfId="287" priority="311" operator="greaterThan">
      <formula>0</formula>
    </cfRule>
  </conditionalFormatting>
  <conditionalFormatting sqref="O16 O29:O33 O35:O40 O44:O47 O66 O77:O78 O80:O82 P87:P89 P93:P96 O24:O27 O52:O57 O71:O75 O59:O64">
    <cfRule type="cellIs" dxfId="286" priority="310" operator="equal">
      <formula>0</formula>
    </cfRule>
  </conditionalFormatting>
  <conditionalFormatting sqref="Q20 Q22:Q23">
    <cfRule type="cellIs" dxfId="285" priority="308" operator="equal">
      <formula>"NO VÁLIDA"</formula>
    </cfRule>
    <cfRule type="cellIs" dxfId="284" priority="309" operator="equal">
      <formula>"VÁLIDA"</formula>
    </cfRule>
  </conditionalFormatting>
  <conditionalFormatting sqref="O23:Q23">
    <cfRule type="expression" dxfId="283" priority="307" stopIfTrue="1">
      <formula>AND(ROW()=CELL("ROW"),COLUMN()=CELL("COL"))</formula>
    </cfRule>
  </conditionalFormatting>
  <conditionalFormatting sqref="O20 O22:O23">
    <cfRule type="cellIs" dxfId="282" priority="306" operator="equal">
      <formula>0</formula>
    </cfRule>
  </conditionalFormatting>
  <conditionalFormatting sqref="Q17:Q19">
    <cfRule type="cellIs" dxfId="281" priority="304" operator="equal">
      <formula>"NO VÁLIDA"</formula>
    </cfRule>
    <cfRule type="cellIs" dxfId="280" priority="305" operator="equal">
      <formula>"VÁLIDA"</formula>
    </cfRule>
  </conditionalFormatting>
  <conditionalFormatting sqref="O19:Q19">
    <cfRule type="expression" dxfId="279" priority="303" stopIfTrue="1">
      <formula>AND(ROW()=CELL("ROW"),COLUMN()=CELL("COL"))</formula>
    </cfRule>
  </conditionalFormatting>
  <conditionalFormatting sqref="O17:O19">
    <cfRule type="cellIs" dxfId="278" priority="302" operator="equal">
      <formula>0</formula>
    </cfRule>
  </conditionalFormatting>
  <conditionalFormatting sqref="Q21">
    <cfRule type="cellIs" dxfId="277" priority="300" operator="equal">
      <formula>"NO VÁLIDA"</formula>
    </cfRule>
    <cfRule type="cellIs" dxfId="276" priority="301" operator="equal">
      <formula>"VÁLIDA"</formula>
    </cfRule>
  </conditionalFormatting>
  <conditionalFormatting sqref="O21">
    <cfRule type="cellIs" dxfId="275" priority="299" operator="equal">
      <formula>0</formula>
    </cfRule>
  </conditionalFormatting>
  <conditionalFormatting sqref="Q41:Q42">
    <cfRule type="cellIs" dxfId="274" priority="297" operator="equal">
      <formula>"NO VÁLIDA"</formula>
    </cfRule>
    <cfRule type="cellIs" dxfId="273" priority="298" operator="equal">
      <formula>"VÁLIDA"</formula>
    </cfRule>
  </conditionalFormatting>
  <conditionalFormatting sqref="O41:Q42">
    <cfRule type="expression" dxfId="272" priority="296" stopIfTrue="1">
      <formula>AND(ROW()=CELL("ROW"),COLUMN()=CELL("COL"))</formula>
    </cfRule>
  </conditionalFormatting>
  <conditionalFormatting sqref="P41">
    <cfRule type="cellIs" dxfId="271" priority="295" operator="greaterThan">
      <formula>0</formula>
    </cfRule>
  </conditionalFormatting>
  <conditionalFormatting sqref="O42">
    <cfRule type="cellIs" dxfId="270" priority="294" operator="equal">
      <formula>0</formula>
    </cfRule>
  </conditionalFormatting>
  <conditionalFormatting sqref="Q48:Q51">
    <cfRule type="cellIs" dxfId="269" priority="292" operator="equal">
      <formula>"NO VÁLIDA"</formula>
    </cfRule>
    <cfRule type="cellIs" dxfId="268" priority="293" operator="equal">
      <formula>"VÁLIDA"</formula>
    </cfRule>
  </conditionalFormatting>
  <conditionalFormatting sqref="O50:Q51 O48:Q48">
    <cfRule type="expression" dxfId="267" priority="291">
      <formula>YS="T"</formula>
    </cfRule>
  </conditionalFormatting>
  <conditionalFormatting sqref="O48:O51">
    <cfRule type="cellIs" dxfId="266" priority="290" operator="equal">
      <formula>0</formula>
    </cfRule>
  </conditionalFormatting>
  <conditionalFormatting sqref="Q67:Q70">
    <cfRule type="cellIs" dxfId="265" priority="288" operator="equal">
      <formula>"NO VÁLIDA"</formula>
    </cfRule>
    <cfRule type="cellIs" dxfId="264" priority="289" operator="equal">
      <formula>"VÁLIDA"</formula>
    </cfRule>
  </conditionalFormatting>
  <conditionalFormatting sqref="O67:Q67 O69:Q70">
    <cfRule type="expression" dxfId="263" priority="287">
      <formula>YS="T"</formula>
    </cfRule>
  </conditionalFormatting>
  <conditionalFormatting sqref="O67:O70">
    <cfRule type="cellIs" dxfId="262" priority="286" operator="equal">
      <formula>0</formula>
    </cfRule>
  </conditionalFormatting>
  <conditionalFormatting sqref="T89 T91:T92 T98:T100 T87">
    <cfRule type="cellIs" dxfId="261" priority="280" operator="equal">
      <formula>"PARA REVISIÓN"</formula>
    </cfRule>
    <cfRule type="cellIs" dxfId="260" priority="281" operator="equal">
      <formula>"CUMPLE"</formula>
    </cfRule>
  </conditionalFormatting>
  <conditionalFormatting sqref="T14:T16 T24:T40 T43:T47 T52:T57 T71:T96 T98:T110 T59:T66">
    <cfRule type="cellIs" dxfId="259" priority="278" operator="equal">
      <formula>"NO VÁLIDA"</formula>
    </cfRule>
    <cfRule type="cellIs" dxfId="258" priority="279" operator="equal">
      <formula>"VÁLIDA"</formula>
    </cfRule>
  </conditionalFormatting>
  <conditionalFormatting sqref="S101">
    <cfRule type="cellIs" dxfId="257" priority="277" operator="notBetween">
      <formula>"RECHAZO"</formula>
      <formula>"NO ADMISIBLE"</formula>
    </cfRule>
  </conditionalFormatting>
  <conditionalFormatting sqref="R43:T47 R54:T57 R71:T71 R73:T76 R52:T52 R59:T66">
    <cfRule type="expression" dxfId="256" priority="276">
      <formula>YS="T"</formula>
    </cfRule>
  </conditionalFormatting>
  <conditionalFormatting sqref="R13:T14">
    <cfRule type="expression" dxfId="255" priority="275" stopIfTrue="1">
      <formula>ROW()=CELL("ROW")</formula>
    </cfRule>
  </conditionalFormatting>
  <conditionalFormatting sqref="R16:T16 R34:T35 R43:T43 R64:T65 R75:T76 R28:T28 R98:T110 R83:T96 R26:T26">
    <cfRule type="expression" dxfId="254" priority="274" stopIfTrue="1">
      <formula>AND(ROW()=CELL("ROW"),COLUMN()=CELL("COL"))</formula>
    </cfRule>
  </conditionalFormatting>
  <conditionalFormatting sqref="S15 S28 S34 S43 S65 S76 S79 S83 S86 S90:S92 S98">
    <cfRule type="cellIs" dxfId="253" priority="273" operator="greaterThan">
      <formula>0</formula>
    </cfRule>
  </conditionalFormatting>
  <conditionalFormatting sqref="R16 R29:R33 R35:R40 R44:R47 R66 R77:R78 R80:R82 S87:S89 S93:S96 R24:R27 R52:R57 R71:R75 R59:R64">
    <cfRule type="cellIs" dxfId="252" priority="272" operator="equal">
      <formula>0</formula>
    </cfRule>
  </conditionalFormatting>
  <conditionalFormatting sqref="T20 T22:T23">
    <cfRule type="cellIs" dxfId="251" priority="270" operator="equal">
      <formula>"NO VÁLIDA"</formula>
    </cfRule>
    <cfRule type="cellIs" dxfId="250" priority="271" operator="equal">
      <formula>"VÁLIDA"</formula>
    </cfRule>
  </conditionalFormatting>
  <conditionalFormatting sqref="R23:T23">
    <cfRule type="expression" dxfId="249" priority="269" stopIfTrue="1">
      <formula>AND(ROW()=CELL("ROW"),COLUMN()=CELL("COL"))</formula>
    </cfRule>
  </conditionalFormatting>
  <conditionalFormatting sqref="R20 R22:R23">
    <cfRule type="cellIs" dxfId="248" priority="268" operator="equal">
      <formula>0</formula>
    </cfRule>
  </conditionalFormatting>
  <conditionalFormatting sqref="T17:T19">
    <cfRule type="cellIs" dxfId="247" priority="266" operator="equal">
      <formula>"NO VÁLIDA"</formula>
    </cfRule>
    <cfRule type="cellIs" dxfId="246" priority="267" operator="equal">
      <formula>"VÁLIDA"</formula>
    </cfRule>
  </conditionalFormatting>
  <conditionalFormatting sqref="R19:T19">
    <cfRule type="expression" dxfId="245" priority="265" stopIfTrue="1">
      <formula>AND(ROW()=CELL("ROW"),COLUMN()=CELL("COL"))</formula>
    </cfRule>
  </conditionalFormatting>
  <conditionalFormatting sqref="R17:R19">
    <cfRule type="cellIs" dxfId="244" priority="264" operator="equal">
      <formula>0</formula>
    </cfRule>
  </conditionalFormatting>
  <conditionalFormatting sqref="T21">
    <cfRule type="cellIs" dxfId="243" priority="262" operator="equal">
      <formula>"NO VÁLIDA"</formula>
    </cfRule>
    <cfRule type="cellIs" dxfId="242" priority="263" operator="equal">
      <formula>"VÁLIDA"</formula>
    </cfRule>
  </conditionalFormatting>
  <conditionalFormatting sqref="R21">
    <cfRule type="cellIs" dxfId="241" priority="261" operator="equal">
      <formula>0</formula>
    </cfRule>
  </conditionalFormatting>
  <conditionalFormatting sqref="T41:T42">
    <cfRule type="cellIs" dxfId="240" priority="259" operator="equal">
      <formula>"NO VÁLIDA"</formula>
    </cfRule>
    <cfRule type="cellIs" dxfId="239" priority="260" operator="equal">
      <formula>"VÁLIDA"</formula>
    </cfRule>
  </conditionalFormatting>
  <conditionalFormatting sqref="R41:T42">
    <cfRule type="expression" dxfId="238" priority="258" stopIfTrue="1">
      <formula>AND(ROW()=CELL("ROW"),COLUMN()=CELL("COL"))</formula>
    </cfRule>
  </conditionalFormatting>
  <conditionalFormatting sqref="S41">
    <cfRule type="cellIs" dxfId="237" priority="257" operator="greaterThan">
      <formula>0</formula>
    </cfRule>
  </conditionalFormatting>
  <conditionalFormatting sqref="R42">
    <cfRule type="cellIs" dxfId="236" priority="256" operator="equal">
      <formula>0</formula>
    </cfRule>
  </conditionalFormatting>
  <conditionalFormatting sqref="T48:T51">
    <cfRule type="cellIs" dxfId="235" priority="254" operator="equal">
      <formula>"NO VÁLIDA"</formula>
    </cfRule>
    <cfRule type="cellIs" dxfId="234" priority="255" operator="equal">
      <formula>"VÁLIDA"</formula>
    </cfRule>
  </conditionalFormatting>
  <conditionalFormatting sqref="R50:T51 R48:T48">
    <cfRule type="expression" dxfId="233" priority="253">
      <formula>YS="T"</formula>
    </cfRule>
  </conditionalFormatting>
  <conditionalFormatting sqref="R48:R51">
    <cfRule type="cellIs" dxfId="232" priority="252" operator="equal">
      <formula>0</formula>
    </cfRule>
  </conditionalFormatting>
  <conditionalFormatting sqref="T67:T70">
    <cfRule type="cellIs" dxfId="231" priority="250" operator="equal">
      <formula>"NO VÁLIDA"</formula>
    </cfRule>
    <cfRule type="cellIs" dxfId="230" priority="251" operator="equal">
      <formula>"VÁLIDA"</formula>
    </cfRule>
  </conditionalFormatting>
  <conditionalFormatting sqref="R67:T67 R69:T70">
    <cfRule type="expression" dxfId="229" priority="249">
      <formula>YS="T"</formula>
    </cfRule>
  </conditionalFormatting>
  <conditionalFormatting sqref="R67:R70">
    <cfRule type="cellIs" dxfId="228" priority="248" operator="equal">
      <formula>0</formula>
    </cfRule>
  </conditionalFormatting>
  <conditionalFormatting sqref="W89 W91:W92 W98:W100 W87">
    <cfRule type="cellIs" dxfId="227" priority="242" operator="equal">
      <formula>"PARA REVISIÓN"</formula>
    </cfRule>
    <cfRule type="cellIs" dxfId="226" priority="243" operator="equal">
      <formula>"CUMPLE"</formula>
    </cfRule>
  </conditionalFormatting>
  <conditionalFormatting sqref="W14:W16 W24:W40 W43:W47 W52:W57 W71:W96 W98:W110 W59:W63 W65:W66">
    <cfRule type="cellIs" dxfId="225" priority="240" operator="equal">
      <formula>"NO VÁLIDA"</formula>
    </cfRule>
    <cfRule type="cellIs" dxfId="224" priority="241" operator="equal">
      <formula>"VÁLIDA"</formula>
    </cfRule>
  </conditionalFormatting>
  <conditionalFormatting sqref="V101">
    <cfRule type="cellIs" dxfId="223" priority="239" operator="notBetween">
      <formula>"RECHAZO"</formula>
      <formula>"NO ADMISIBLE"</formula>
    </cfRule>
  </conditionalFormatting>
  <conditionalFormatting sqref="U43:W47 U54:W57 U71:W71 U73:W76 U52:W52 U59:W63 U65:W66 U64:V64">
    <cfRule type="expression" dxfId="222" priority="238">
      <formula>YS="T"</formula>
    </cfRule>
  </conditionalFormatting>
  <conditionalFormatting sqref="U13:W14">
    <cfRule type="expression" dxfId="221" priority="237" stopIfTrue="1">
      <formula>ROW()=CELL("ROW")</formula>
    </cfRule>
  </conditionalFormatting>
  <conditionalFormatting sqref="U16:W16 U34:W35 U43:W43 U65:W65 U75:W76 U28:W28 U98:W110 U83:W96 U26:W26 U64:V64">
    <cfRule type="expression" dxfId="220" priority="236" stopIfTrue="1">
      <formula>AND(ROW()=CELL("ROW"),COLUMN()=CELL("COL"))</formula>
    </cfRule>
  </conditionalFormatting>
  <conditionalFormatting sqref="V15 V28 V34 V43 V65 V76 V79 V83 V86 V90:V92 V98">
    <cfRule type="cellIs" dxfId="219" priority="235" operator="greaterThan">
      <formula>0</formula>
    </cfRule>
  </conditionalFormatting>
  <conditionalFormatting sqref="U16 U29:U33 U35:U40 U44:U47 U66 U77:U78 U80:U82 V87:V89 V93:V96 U24:U27 U52:U57 U71:U75 U59:U64">
    <cfRule type="cellIs" dxfId="218" priority="234" operator="equal">
      <formula>0</formula>
    </cfRule>
  </conditionalFormatting>
  <conditionalFormatting sqref="W20 W22:W23">
    <cfRule type="cellIs" dxfId="217" priority="232" operator="equal">
      <formula>"NO VÁLIDA"</formula>
    </cfRule>
    <cfRule type="cellIs" dxfId="216" priority="233" operator="equal">
      <formula>"VÁLIDA"</formula>
    </cfRule>
  </conditionalFormatting>
  <conditionalFormatting sqref="U23:W23">
    <cfRule type="expression" dxfId="215" priority="231" stopIfTrue="1">
      <formula>AND(ROW()=CELL("ROW"),COLUMN()=CELL("COL"))</formula>
    </cfRule>
  </conditionalFormatting>
  <conditionalFormatting sqref="U20 U22:U23">
    <cfRule type="cellIs" dxfId="214" priority="230" operator="equal">
      <formula>0</formula>
    </cfRule>
  </conditionalFormatting>
  <conditionalFormatting sqref="W17:W19">
    <cfRule type="cellIs" dxfId="213" priority="228" operator="equal">
      <formula>"NO VÁLIDA"</formula>
    </cfRule>
    <cfRule type="cellIs" dxfId="212" priority="229" operator="equal">
      <formula>"VÁLIDA"</formula>
    </cfRule>
  </conditionalFormatting>
  <conditionalFormatting sqref="U19:W19">
    <cfRule type="expression" dxfId="211" priority="227" stopIfTrue="1">
      <formula>AND(ROW()=CELL("ROW"),COLUMN()=CELL("COL"))</formula>
    </cfRule>
  </conditionalFormatting>
  <conditionalFormatting sqref="U17:U19">
    <cfRule type="cellIs" dxfId="210" priority="226" operator="equal">
      <formula>0</formula>
    </cfRule>
  </conditionalFormatting>
  <conditionalFormatting sqref="W21">
    <cfRule type="cellIs" dxfId="209" priority="224" operator="equal">
      <formula>"NO VÁLIDA"</formula>
    </cfRule>
    <cfRule type="cellIs" dxfId="208" priority="225" operator="equal">
      <formula>"VÁLIDA"</formula>
    </cfRule>
  </conditionalFormatting>
  <conditionalFormatting sqref="U21">
    <cfRule type="cellIs" dxfId="207" priority="223" operator="equal">
      <formula>0</formula>
    </cfRule>
  </conditionalFormatting>
  <conditionalFormatting sqref="W41:W42">
    <cfRule type="cellIs" dxfId="206" priority="221" operator="equal">
      <formula>"NO VÁLIDA"</formula>
    </cfRule>
    <cfRule type="cellIs" dxfId="205" priority="222" operator="equal">
      <formula>"VÁLIDA"</formula>
    </cfRule>
  </conditionalFormatting>
  <conditionalFormatting sqref="U41:W42">
    <cfRule type="expression" dxfId="204" priority="220" stopIfTrue="1">
      <formula>AND(ROW()=CELL("ROW"),COLUMN()=CELL("COL"))</formula>
    </cfRule>
  </conditionalFormatting>
  <conditionalFormatting sqref="V41">
    <cfRule type="cellIs" dxfId="203" priority="219" operator="greaterThan">
      <formula>0</formula>
    </cfRule>
  </conditionalFormatting>
  <conditionalFormatting sqref="U42">
    <cfRule type="cellIs" dxfId="202" priority="218" operator="equal">
      <formula>0</formula>
    </cfRule>
  </conditionalFormatting>
  <conditionalFormatting sqref="W48:W51">
    <cfRule type="cellIs" dxfId="201" priority="216" operator="equal">
      <formula>"NO VÁLIDA"</formula>
    </cfRule>
    <cfRule type="cellIs" dxfId="200" priority="217" operator="equal">
      <formula>"VÁLIDA"</formula>
    </cfRule>
  </conditionalFormatting>
  <conditionalFormatting sqref="U50:W51 U48:W48">
    <cfRule type="expression" dxfId="199" priority="215">
      <formula>YS="T"</formula>
    </cfRule>
  </conditionalFormatting>
  <conditionalFormatting sqref="U48:U51">
    <cfRule type="cellIs" dxfId="198" priority="214" operator="equal">
      <formula>0</formula>
    </cfRule>
  </conditionalFormatting>
  <conditionalFormatting sqref="W67:W70">
    <cfRule type="cellIs" dxfId="197" priority="212" operator="equal">
      <formula>"NO VÁLIDA"</formula>
    </cfRule>
    <cfRule type="cellIs" dxfId="196" priority="213" operator="equal">
      <formula>"VÁLIDA"</formula>
    </cfRule>
  </conditionalFormatting>
  <conditionalFormatting sqref="U67:W67 U69:W70">
    <cfRule type="expression" dxfId="195" priority="211">
      <formula>YS="T"</formula>
    </cfRule>
  </conditionalFormatting>
  <conditionalFormatting sqref="U67:U70">
    <cfRule type="cellIs" dxfId="194" priority="210" operator="equal">
      <formula>0</formula>
    </cfRule>
  </conditionalFormatting>
  <conditionalFormatting sqref="Z89 Z91:Z92 Z98:Z100 Z87">
    <cfRule type="cellIs" dxfId="193" priority="204" operator="equal">
      <formula>"PARA REVISIÓN"</formula>
    </cfRule>
    <cfRule type="cellIs" dxfId="192" priority="205" operator="equal">
      <formula>"CUMPLE"</formula>
    </cfRule>
  </conditionalFormatting>
  <conditionalFormatting sqref="Z14:Z16 Z24:Z40 Z43:Z47 Z52:Z57 Z71:Z96 Z98:Z110 Z59:Z66">
    <cfRule type="cellIs" dxfId="191" priority="202" operator="equal">
      <formula>"NO VÁLIDA"</formula>
    </cfRule>
    <cfRule type="cellIs" dxfId="190" priority="203" operator="equal">
      <formula>"VÁLIDA"</formula>
    </cfRule>
  </conditionalFormatting>
  <conditionalFormatting sqref="Y101">
    <cfRule type="cellIs" dxfId="189" priority="201" operator="notBetween">
      <formula>"RECHAZO"</formula>
      <formula>"NO ADMISIBLE"</formula>
    </cfRule>
  </conditionalFormatting>
  <conditionalFormatting sqref="X43:Z47 X54:Z57 X71:Z71 X73:Z76 X52:Z52 X59:Z66">
    <cfRule type="expression" dxfId="188" priority="200">
      <formula>YS="T"</formula>
    </cfRule>
  </conditionalFormatting>
  <conditionalFormatting sqref="X13:Z14">
    <cfRule type="expression" dxfId="187" priority="199" stopIfTrue="1">
      <formula>ROW()=CELL("ROW")</formula>
    </cfRule>
  </conditionalFormatting>
  <conditionalFormatting sqref="X16:Z16 X34:Z35 X43:Z43 X64:Z65 X75:Z76 X28:Z28 X98:Z110 X83:Z96 X26:Z26">
    <cfRule type="expression" dxfId="186" priority="198" stopIfTrue="1">
      <formula>AND(ROW()=CELL("ROW"),COLUMN()=CELL("COL"))</formula>
    </cfRule>
  </conditionalFormatting>
  <conditionalFormatting sqref="Y15 Y28 Y34 Y43 Y65 Y76 Y79 Y83 Y86 Y90:Y92 Y98">
    <cfRule type="cellIs" dxfId="185" priority="197" operator="greaterThan">
      <formula>0</formula>
    </cfRule>
  </conditionalFormatting>
  <conditionalFormatting sqref="X16 X29:X33 X35:X40 X44:X47 X66 X77:X78 X80:X82 Y87:Y89 Y93:Y96 X24:X27 X52:X57 X71:X75 X59:X64">
    <cfRule type="cellIs" dxfId="184" priority="196" operator="equal">
      <formula>0</formula>
    </cfRule>
  </conditionalFormatting>
  <conditionalFormatting sqref="Z20 Z22:Z23">
    <cfRule type="cellIs" dxfId="183" priority="194" operator="equal">
      <formula>"NO VÁLIDA"</formula>
    </cfRule>
    <cfRule type="cellIs" dxfId="182" priority="195" operator="equal">
      <formula>"VÁLIDA"</formula>
    </cfRule>
  </conditionalFormatting>
  <conditionalFormatting sqref="X23:Z23">
    <cfRule type="expression" dxfId="181" priority="193" stopIfTrue="1">
      <formula>AND(ROW()=CELL("ROW"),COLUMN()=CELL("COL"))</formula>
    </cfRule>
  </conditionalFormatting>
  <conditionalFormatting sqref="X20 X22:X23">
    <cfRule type="cellIs" dxfId="180" priority="192" operator="equal">
      <formula>0</formula>
    </cfRule>
  </conditionalFormatting>
  <conditionalFormatting sqref="Z17:Z19">
    <cfRule type="cellIs" dxfId="179" priority="190" operator="equal">
      <formula>"NO VÁLIDA"</formula>
    </cfRule>
    <cfRule type="cellIs" dxfId="178" priority="191" operator="equal">
      <formula>"VÁLIDA"</formula>
    </cfRule>
  </conditionalFormatting>
  <conditionalFormatting sqref="X19:Z19">
    <cfRule type="expression" dxfId="177" priority="189" stopIfTrue="1">
      <formula>AND(ROW()=CELL("ROW"),COLUMN()=CELL("COL"))</formula>
    </cfRule>
  </conditionalFormatting>
  <conditionalFormatting sqref="X17:X19">
    <cfRule type="cellIs" dxfId="176" priority="188" operator="equal">
      <formula>0</formula>
    </cfRule>
  </conditionalFormatting>
  <conditionalFormatting sqref="Z21">
    <cfRule type="cellIs" dxfId="175" priority="186" operator="equal">
      <formula>"NO VÁLIDA"</formula>
    </cfRule>
    <cfRule type="cellIs" dxfId="174" priority="187" operator="equal">
      <formula>"VÁLIDA"</formula>
    </cfRule>
  </conditionalFormatting>
  <conditionalFormatting sqref="X21">
    <cfRule type="cellIs" dxfId="173" priority="185" operator="equal">
      <formula>0</formula>
    </cfRule>
  </conditionalFormatting>
  <conditionalFormatting sqref="Z41:Z42">
    <cfRule type="cellIs" dxfId="172" priority="183" operator="equal">
      <formula>"NO VÁLIDA"</formula>
    </cfRule>
    <cfRule type="cellIs" dxfId="171" priority="184" operator="equal">
      <formula>"VÁLIDA"</formula>
    </cfRule>
  </conditionalFormatting>
  <conditionalFormatting sqref="X41:Z42">
    <cfRule type="expression" dxfId="170" priority="182" stopIfTrue="1">
      <formula>AND(ROW()=CELL("ROW"),COLUMN()=CELL("COL"))</formula>
    </cfRule>
  </conditionalFormatting>
  <conditionalFormatting sqref="Y41">
    <cfRule type="cellIs" dxfId="169" priority="181" operator="greaterThan">
      <formula>0</formula>
    </cfRule>
  </conditionalFormatting>
  <conditionalFormatting sqref="X42">
    <cfRule type="cellIs" dxfId="168" priority="180" operator="equal">
      <formula>0</formula>
    </cfRule>
  </conditionalFormatting>
  <conditionalFormatting sqref="Z48:Z51">
    <cfRule type="cellIs" dxfId="167" priority="178" operator="equal">
      <formula>"NO VÁLIDA"</formula>
    </cfRule>
    <cfRule type="cellIs" dxfId="166" priority="179" operator="equal">
      <formula>"VÁLIDA"</formula>
    </cfRule>
  </conditionalFormatting>
  <conditionalFormatting sqref="X50:Z51 X48:Z48">
    <cfRule type="expression" dxfId="165" priority="177">
      <formula>YS="T"</formula>
    </cfRule>
  </conditionalFormatting>
  <conditionalFormatting sqref="X48:X51">
    <cfRule type="cellIs" dxfId="164" priority="176" operator="equal">
      <formula>0</formula>
    </cfRule>
  </conditionalFormatting>
  <conditionalFormatting sqref="Z67:Z70">
    <cfRule type="cellIs" dxfId="163" priority="174" operator="equal">
      <formula>"NO VÁLIDA"</formula>
    </cfRule>
    <cfRule type="cellIs" dxfId="162" priority="175" operator="equal">
      <formula>"VÁLIDA"</formula>
    </cfRule>
  </conditionalFormatting>
  <conditionalFormatting sqref="X67:Z67 X69:Z70">
    <cfRule type="expression" dxfId="161" priority="173">
      <formula>YS="T"</formula>
    </cfRule>
  </conditionalFormatting>
  <conditionalFormatting sqref="X67:X70">
    <cfRule type="cellIs" dxfId="160" priority="172" operator="equal">
      <formula>0</formula>
    </cfRule>
  </conditionalFormatting>
  <conditionalFormatting sqref="AC89 AC91:AC92 AC98:AC100 AC87">
    <cfRule type="cellIs" dxfId="159" priority="166" operator="equal">
      <formula>"PARA REVISIÓN"</formula>
    </cfRule>
    <cfRule type="cellIs" dxfId="158" priority="167" operator="equal">
      <formula>"CUMPLE"</formula>
    </cfRule>
  </conditionalFormatting>
  <conditionalFormatting sqref="AC14:AC16 AC24:AC40 AC43:AC47 AC52:AC57 AC71:AC96 AC98:AC110 AC59:AC66">
    <cfRule type="cellIs" dxfId="157" priority="164" operator="equal">
      <formula>"NO VÁLIDA"</formula>
    </cfRule>
    <cfRule type="cellIs" dxfId="156" priority="165" operator="equal">
      <formula>"VÁLIDA"</formula>
    </cfRule>
  </conditionalFormatting>
  <conditionalFormatting sqref="AB101">
    <cfRule type="cellIs" dxfId="155" priority="163" operator="notBetween">
      <formula>"RECHAZO"</formula>
      <formula>"NO ADMISIBLE"</formula>
    </cfRule>
  </conditionalFormatting>
  <conditionalFormatting sqref="AA43:AC47 AA54:AC57 AA71:AC71 AA73:AC76 AA52:AC52 AA59:AC66">
    <cfRule type="expression" dxfId="154" priority="162">
      <formula>YS="T"</formula>
    </cfRule>
  </conditionalFormatting>
  <conditionalFormatting sqref="AA13:AC14">
    <cfRule type="expression" dxfId="153" priority="161" stopIfTrue="1">
      <formula>ROW()=CELL("ROW")</formula>
    </cfRule>
  </conditionalFormatting>
  <conditionalFormatting sqref="AA16:AC16 AA34:AC35 AA43:AC43 AA64:AC65 AA75:AC76 AA28:AC28 AA98:AC110 AA83:AC96 AA26:AC26">
    <cfRule type="expression" dxfId="152" priority="160" stopIfTrue="1">
      <formula>AND(ROW()=CELL("ROW"),COLUMN()=CELL("COL"))</formula>
    </cfRule>
  </conditionalFormatting>
  <conditionalFormatting sqref="AB15 AB28 AB34 AB43 AB65 AB76 AB79 AB83 AB86 AB90:AB92 AB98">
    <cfRule type="cellIs" dxfId="151" priority="159" operator="greaterThan">
      <formula>0</formula>
    </cfRule>
  </conditionalFormatting>
  <conditionalFormatting sqref="AA16 AA29:AA33 AA35:AA40 AA44:AA47 AA66 AA77:AA78 AA80:AA82 AB87:AB89 AB93:AB96 AA24:AA27 AA52:AA57 AA71:AA75 AA59:AA64">
    <cfRule type="cellIs" dxfId="150" priority="158" operator="equal">
      <formula>0</formula>
    </cfRule>
  </conditionalFormatting>
  <conditionalFormatting sqref="AC20 AC22:AC23">
    <cfRule type="cellIs" dxfId="149" priority="156" operator="equal">
      <formula>"NO VÁLIDA"</formula>
    </cfRule>
    <cfRule type="cellIs" dxfId="148" priority="157" operator="equal">
      <formula>"VÁLIDA"</formula>
    </cfRule>
  </conditionalFormatting>
  <conditionalFormatting sqref="AA23:AC23">
    <cfRule type="expression" dxfId="147" priority="155" stopIfTrue="1">
      <formula>AND(ROW()=CELL("ROW"),COLUMN()=CELL("COL"))</formula>
    </cfRule>
  </conditionalFormatting>
  <conditionalFormatting sqref="AA20 AA22:AA23">
    <cfRule type="cellIs" dxfId="146" priority="154" operator="equal">
      <formula>0</formula>
    </cfRule>
  </conditionalFormatting>
  <conditionalFormatting sqref="AC17:AC19">
    <cfRule type="cellIs" dxfId="145" priority="152" operator="equal">
      <formula>"NO VÁLIDA"</formula>
    </cfRule>
    <cfRule type="cellIs" dxfId="144" priority="153" operator="equal">
      <formula>"VÁLIDA"</formula>
    </cfRule>
  </conditionalFormatting>
  <conditionalFormatting sqref="AA19:AC19">
    <cfRule type="expression" dxfId="143" priority="151" stopIfTrue="1">
      <formula>AND(ROW()=CELL("ROW"),COLUMN()=CELL("COL"))</formula>
    </cfRule>
  </conditionalFormatting>
  <conditionalFormatting sqref="AA17:AA19">
    <cfRule type="cellIs" dxfId="142" priority="150" operator="equal">
      <formula>0</formula>
    </cfRule>
  </conditionalFormatting>
  <conditionalFormatting sqref="AC21">
    <cfRule type="cellIs" dxfId="141" priority="148" operator="equal">
      <formula>"NO VÁLIDA"</formula>
    </cfRule>
    <cfRule type="cellIs" dxfId="140" priority="149" operator="equal">
      <formula>"VÁLIDA"</formula>
    </cfRule>
  </conditionalFormatting>
  <conditionalFormatting sqref="AA21">
    <cfRule type="cellIs" dxfId="139" priority="147" operator="equal">
      <formula>0</formula>
    </cfRule>
  </conditionalFormatting>
  <conditionalFormatting sqref="AC41:AC42">
    <cfRule type="cellIs" dxfId="138" priority="145" operator="equal">
      <formula>"NO VÁLIDA"</formula>
    </cfRule>
    <cfRule type="cellIs" dxfId="137" priority="146" operator="equal">
      <formula>"VÁLIDA"</formula>
    </cfRule>
  </conditionalFormatting>
  <conditionalFormatting sqref="AA41:AC42">
    <cfRule type="expression" dxfId="136" priority="144" stopIfTrue="1">
      <formula>AND(ROW()=CELL("ROW"),COLUMN()=CELL("COL"))</formula>
    </cfRule>
  </conditionalFormatting>
  <conditionalFormatting sqref="AB41">
    <cfRule type="cellIs" dxfId="135" priority="143" operator="greaterThan">
      <formula>0</formula>
    </cfRule>
  </conditionalFormatting>
  <conditionalFormatting sqref="AA42">
    <cfRule type="cellIs" dxfId="134" priority="142" operator="equal">
      <formula>0</formula>
    </cfRule>
  </conditionalFormatting>
  <conditionalFormatting sqref="AC48:AC51">
    <cfRule type="cellIs" dxfId="133" priority="140" operator="equal">
      <formula>"NO VÁLIDA"</formula>
    </cfRule>
    <cfRule type="cellIs" dxfId="132" priority="141" operator="equal">
      <formula>"VÁLIDA"</formula>
    </cfRule>
  </conditionalFormatting>
  <conditionalFormatting sqref="AA50:AC51 AA48:AC48">
    <cfRule type="expression" dxfId="131" priority="139">
      <formula>YS="T"</formula>
    </cfRule>
  </conditionalFormatting>
  <conditionalFormatting sqref="AA48:AA51">
    <cfRule type="cellIs" dxfId="130" priority="138" operator="equal">
      <formula>0</formula>
    </cfRule>
  </conditionalFormatting>
  <conditionalFormatting sqref="AC67:AC70">
    <cfRule type="cellIs" dxfId="129" priority="136" operator="equal">
      <formula>"NO VÁLIDA"</formula>
    </cfRule>
    <cfRule type="cellIs" dxfId="128" priority="137" operator="equal">
      <formula>"VÁLIDA"</formula>
    </cfRule>
  </conditionalFormatting>
  <conditionalFormatting sqref="AA67:AC67 AA69:AC70">
    <cfRule type="expression" dxfId="127" priority="135">
      <formula>YS="T"</formula>
    </cfRule>
  </conditionalFormatting>
  <conditionalFormatting sqref="AA67:AA70">
    <cfRule type="cellIs" dxfId="126" priority="134" operator="equal">
      <formula>0</formula>
    </cfRule>
  </conditionalFormatting>
  <conditionalFormatting sqref="AF89 AF91:AF92 AF98:AF100 AF87">
    <cfRule type="cellIs" dxfId="125" priority="128" operator="equal">
      <formula>"PARA REVISIÓN"</formula>
    </cfRule>
    <cfRule type="cellIs" dxfId="124" priority="129" operator="equal">
      <formula>"CUMPLE"</formula>
    </cfRule>
  </conditionalFormatting>
  <conditionalFormatting sqref="AF14:AF16 AF24:AF40 AF43:AF47 AF52:AF57 AF71:AF96 AF98:AF110 AF59:AF63 AF65:AF66">
    <cfRule type="cellIs" dxfId="123" priority="126" operator="equal">
      <formula>"NO VÁLIDA"</formula>
    </cfRule>
    <cfRule type="cellIs" dxfId="122" priority="127" operator="equal">
      <formula>"VÁLIDA"</formula>
    </cfRule>
  </conditionalFormatting>
  <conditionalFormatting sqref="AE101">
    <cfRule type="cellIs" dxfId="121" priority="125" operator="notBetween">
      <formula>"RECHAZO"</formula>
      <formula>"NO ADMISIBLE"</formula>
    </cfRule>
  </conditionalFormatting>
  <conditionalFormatting sqref="AD43:AF47 AD54:AF57 AD71:AF71 AD73:AF76 AD52:AF52 AD59:AF63 AD65:AF66 AD64:AE64">
    <cfRule type="expression" dxfId="120" priority="124">
      <formula>YS="T"</formula>
    </cfRule>
  </conditionalFormatting>
  <conditionalFormatting sqref="AD13:AF14">
    <cfRule type="expression" dxfId="119" priority="123" stopIfTrue="1">
      <formula>ROW()=CELL("ROW")</formula>
    </cfRule>
  </conditionalFormatting>
  <conditionalFormatting sqref="AD16:AF16 AD34:AF35 AD43:AF43 AD65:AF65 AD75:AF76 AD28:AF28 AD98:AF110 AD83:AF96 AD26:AF26 AD64:AE64">
    <cfRule type="expression" dxfId="118" priority="122" stopIfTrue="1">
      <formula>AND(ROW()=CELL("ROW"),COLUMN()=CELL("COL"))</formula>
    </cfRule>
  </conditionalFormatting>
  <conditionalFormatting sqref="AE15 AE28 AE34 AE43 AE65 AE76 AE79 AE83 AE86 AE90:AE92 AE98">
    <cfRule type="cellIs" dxfId="117" priority="121" operator="greaterThan">
      <formula>0</formula>
    </cfRule>
  </conditionalFormatting>
  <conditionalFormatting sqref="AD16 AD29:AD33 AD35:AD40 AD44:AD47 AD66 AD77:AD78 AD80:AD82 AE87:AE89 AE93:AE96 AD24:AD27 AD52:AD57 AD71:AD75 AD59:AD64">
    <cfRule type="cellIs" dxfId="116" priority="120" operator="equal">
      <formula>0</formula>
    </cfRule>
  </conditionalFormatting>
  <conditionalFormatting sqref="AF20 AF22:AF23">
    <cfRule type="cellIs" dxfId="115" priority="118" operator="equal">
      <formula>"NO VÁLIDA"</formula>
    </cfRule>
    <cfRule type="cellIs" dxfId="114" priority="119" operator="equal">
      <formula>"VÁLIDA"</formula>
    </cfRule>
  </conditionalFormatting>
  <conditionalFormatting sqref="AD23:AF23">
    <cfRule type="expression" dxfId="113" priority="117" stopIfTrue="1">
      <formula>AND(ROW()=CELL("ROW"),COLUMN()=CELL("COL"))</formula>
    </cfRule>
  </conditionalFormatting>
  <conditionalFormatting sqref="AD20 AD22:AD23">
    <cfRule type="cellIs" dxfId="112" priority="116" operator="equal">
      <formula>0</formula>
    </cfRule>
  </conditionalFormatting>
  <conditionalFormatting sqref="AF17:AF19">
    <cfRule type="cellIs" dxfId="111" priority="114" operator="equal">
      <formula>"NO VÁLIDA"</formula>
    </cfRule>
    <cfRule type="cellIs" dxfId="110" priority="115" operator="equal">
      <formula>"VÁLIDA"</formula>
    </cfRule>
  </conditionalFormatting>
  <conditionalFormatting sqref="AD19:AF19">
    <cfRule type="expression" dxfId="109" priority="113" stopIfTrue="1">
      <formula>AND(ROW()=CELL("ROW"),COLUMN()=CELL("COL"))</formula>
    </cfRule>
  </conditionalFormatting>
  <conditionalFormatting sqref="AD17:AD19">
    <cfRule type="cellIs" dxfId="108" priority="112" operator="equal">
      <formula>0</formula>
    </cfRule>
  </conditionalFormatting>
  <conditionalFormatting sqref="AF21">
    <cfRule type="cellIs" dxfId="107" priority="110" operator="equal">
      <formula>"NO VÁLIDA"</formula>
    </cfRule>
    <cfRule type="cellIs" dxfId="106" priority="111" operator="equal">
      <formula>"VÁLIDA"</formula>
    </cfRule>
  </conditionalFormatting>
  <conditionalFormatting sqref="AD21">
    <cfRule type="cellIs" dxfId="105" priority="109" operator="equal">
      <formula>0</formula>
    </cfRule>
  </conditionalFormatting>
  <conditionalFormatting sqref="AF41:AF42">
    <cfRule type="cellIs" dxfId="104" priority="107" operator="equal">
      <formula>"NO VÁLIDA"</formula>
    </cfRule>
    <cfRule type="cellIs" dxfId="103" priority="108" operator="equal">
      <formula>"VÁLIDA"</formula>
    </cfRule>
  </conditionalFormatting>
  <conditionalFormatting sqref="AD41:AF42">
    <cfRule type="expression" dxfId="102" priority="106" stopIfTrue="1">
      <formula>AND(ROW()=CELL("ROW"),COLUMN()=CELL("COL"))</formula>
    </cfRule>
  </conditionalFormatting>
  <conditionalFormatting sqref="AE41">
    <cfRule type="cellIs" dxfId="101" priority="105" operator="greaterThan">
      <formula>0</formula>
    </cfRule>
  </conditionalFormatting>
  <conditionalFormatting sqref="AD42">
    <cfRule type="cellIs" dxfId="100" priority="104" operator="equal">
      <formula>0</formula>
    </cfRule>
  </conditionalFormatting>
  <conditionalFormatting sqref="AF48:AF51">
    <cfRule type="cellIs" dxfId="99" priority="102" operator="equal">
      <formula>"NO VÁLIDA"</formula>
    </cfRule>
    <cfRule type="cellIs" dxfId="98" priority="103" operator="equal">
      <formula>"VÁLIDA"</formula>
    </cfRule>
  </conditionalFormatting>
  <conditionalFormatting sqref="AD50:AF51 AD48:AF48">
    <cfRule type="expression" dxfId="97" priority="101">
      <formula>YS="T"</formula>
    </cfRule>
  </conditionalFormatting>
  <conditionalFormatting sqref="AD48:AD51">
    <cfRule type="cellIs" dxfId="96" priority="100" operator="equal">
      <formula>0</formula>
    </cfRule>
  </conditionalFormatting>
  <conditionalFormatting sqref="AF67:AF70">
    <cfRule type="cellIs" dxfId="95" priority="98" operator="equal">
      <formula>"NO VÁLIDA"</formula>
    </cfRule>
    <cfRule type="cellIs" dxfId="94" priority="99" operator="equal">
      <formula>"VÁLIDA"</formula>
    </cfRule>
  </conditionalFormatting>
  <conditionalFormatting sqref="AD67:AF67 AD69:AF70">
    <cfRule type="expression" dxfId="93" priority="97">
      <formula>YS="T"</formula>
    </cfRule>
  </conditionalFormatting>
  <conditionalFormatting sqref="AD67:AD70">
    <cfRule type="cellIs" dxfId="92" priority="96" operator="equal">
      <formula>0</formula>
    </cfRule>
  </conditionalFormatting>
  <conditionalFormatting sqref="AI89 AI91:AI92 AI98:AI100 AI87">
    <cfRule type="cellIs" dxfId="91" priority="90" operator="equal">
      <formula>"PARA REVISIÓN"</formula>
    </cfRule>
    <cfRule type="cellIs" dxfId="90" priority="91" operator="equal">
      <formula>"CUMPLE"</formula>
    </cfRule>
  </conditionalFormatting>
  <conditionalFormatting sqref="AI14:AI16 AI24:AI40 AI43:AI47 AI52:AI57 AI71:AI96 AI98:AI110 AI59:AI66">
    <cfRule type="cellIs" dxfId="89" priority="88" operator="equal">
      <formula>"NO VÁLIDA"</formula>
    </cfRule>
    <cfRule type="cellIs" dxfId="88" priority="89" operator="equal">
      <formula>"VÁLIDA"</formula>
    </cfRule>
  </conditionalFormatting>
  <conditionalFormatting sqref="AH101">
    <cfRule type="cellIs" dxfId="87" priority="87" operator="notBetween">
      <formula>"RECHAZO"</formula>
      <formula>"NO ADMISIBLE"</formula>
    </cfRule>
  </conditionalFormatting>
  <conditionalFormatting sqref="AG43:AI47 AG54:AI57 AG71:AI71 AG73:AI76 AG52:AI52 AG59:AI66">
    <cfRule type="expression" dxfId="86" priority="86">
      <formula>YS="T"</formula>
    </cfRule>
  </conditionalFormatting>
  <conditionalFormatting sqref="AG13:AI14">
    <cfRule type="expression" dxfId="85" priority="85" stopIfTrue="1">
      <formula>ROW()=CELL("ROW")</formula>
    </cfRule>
  </conditionalFormatting>
  <conditionalFormatting sqref="AG16:AI16 AG34:AI35 AG43:AI43 AG64:AI65 AG75:AI76 AG28:AI28 AG98:AI110 AG83:AI96 AG26:AI26">
    <cfRule type="expression" dxfId="84" priority="84" stopIfTrue="1">
      <formula>AND(ROW()=CELL("ROW"),COLUMN()=CELL("COL"))</formula>
    </cfRule>
  </conditionalFormatting>
  <conditionalFormatting sqref="AH15 AH28 AH34 AH43 AH65 AH76 AH79 AH83 AH86 AH90:AH92 AH98">
    <cfRule type="cellIs" dxfId="83" priority="83" operator="greaterThan">
      <formula>0</formula>
    </cfRule>
  </conditionalFormatting>
  <conditionalFormatting sqref="AG16 AG29:AG33 AG35:AG40 AG44:AG47 AG66 AG77:AG78 AG80:AG82 AH87:AH89 AH93:AH96 AG24:AG27 AG52:AG57 AG71:AG75 AG59:AG64">
    <cfRule type="cellIs" dxfId="82" priority="82" operator="equal">
      <formula>0</formula>
    </cfRule>
  </conditionalFormatting>
  <conditionalFormatting sqref="AI20 AI22:AI23">
    <cfRule type="cellIs" dxfId="81" priority="80" operator="equal">
      <formula>"NO VÁLIDA"</formula>
    </cfRule>
    <cfRule type="cellIs" dxfId="80" priority="81" operator="equal">
      <formula>"VÁLIDA"</formula>
    </cfRule>
  </conditionalFormatting>
  <conditionalFormatting sqref="AG23:AI23">
    <cfRule type="expression" dxfId="79" priority="79" stopIfTrue="1">
      <formula>AND(ROW()=CELL("ROW"),COLUMN()=CELL("COL"))</formula>
    </cfRule>
  </conditionalFormatting>
  <conditionalFormatting sqref="AG20 AG22:AG23">
    <cfRule type="cellIs" dxfId="78" priority="78" operator="equal">
      <formula>0</formula>
    </cfRule>
  </conditionalFormatting>
  <conditionalFormatting sqref="AI17:AI19">
    <cfRule type="cellIs" dxfId="77" priority="76" operator="equal">
      <formula>"NO VÁLIDA"</formula>
    </cfRule>
    <cfRule type="cellIs" dxfId="76" priority="77" operator="equal">
      <formula>"VÁLIDA"</formula>
    </cfRule>
  </conditionalFormatting>
  <conditionalFormatting sqref="AG19:AI19">
    <cfRule type="expression" dxfId="75" priority="75" stopIfTrue="1">
      <formula>AND(ROW()=CELL("ROW"),COLUMN()=CELL("COL"))</formula>
    </cfRule>
  </conditionalFormatting>
  <conditionalFormatting sqref="AG17:AG19">
    <cfRule type="cellIs" dxfId="74" priority="74" operator="equal">
      <formula>0</formula>
    </cfRule>
  </conditionalFormatting>
  <conditionalFormatting sqref="AI21">
    <cfRule type="cellIs" dxfId="73" priority="72" operator="equal">
      <formula>"NO VÁLIDA"</formula>
    </cfRule>
    <cfRule type="cellIs" dxfId="72" priority="73" operator="equal">
      <formula>"VÁLIDA"</formula>
    </cfRule>
  </conditionalFormatting>
  <conditionalFormatting sqref="AG21">
    <cfRule type="cellIs" dxfId="71" priority="71" operator="equal">
      <formula>0</formula>
    </cfRule>
  </conditionalFormatting>
  <conditionalFormatting sqref="AI41:AI42">
    <cfRule type="cellIs" dxfId="70" priority="69" operator="equal">
      <formula>"NO VÁLIDA"</formula>
    </cfRule>
    <cfRule type="cellIs" dxfId="69" priority="70" operator="equal">
      <formula>"VÁLIDA"</formula>
    </cfRule>
  </conditionalFormatting>
  <conditionalFormatting sqref="AG41:AI42">
    <cfRule type="expression" dxfId="68" priority="68" stopIfTrue="1">
      <formula>AND(ROW()=CELL("ROW"),COLUMN()=CELL("COL"))</formula>
    </cfRule>
  </conditionalFormatting>
  <conditionalFormatting sqref="AH41">
    <cfRule type="cellIs" dxfId="67" priority="67" operator="greaterThan">
      <formula>0</formula>
    </cfRule>
  </conditionalFormatting>
  <conditionalFormatting sqref="AG42">
    <cfRule type="cellIs" dxfId="66" priority="66" operator="equal">
      <formula>0</formula>
    </cfRule>
  </conditionalFormatting>
  <conditionalFormatting sqref="AI48:AI51">
    <cfRule type="cellIs" dxfId="65" priority="64" operator="equal">
      <formula>"NO VÁLIDA"</formula>
    </cfRule>
    <cfRule type="cellIs" dxfId="64" priority="65" operator="equal">
      <formula>"VÁLIDA"</formula>
    </cfRule>
  </conditionalFormatting>
  <conditionalFormatting sqref="AG50:AI51 AG48:AI48">
    <cfRule type="expression" dxfId="63" priority="63">
      <formula>YS="T"</formula>
    </cfRule>
  </conditionalFormatting>
  <conditionalFormatting sqref="AG48:AG51">
    <cfRule type="cellIs" dxfId="62" priority="62" operator="equal">
      <formula>0</formula>
    </cfRule>
  </conditionalFormatting>
  <conditionalFormatting sqref="AI67:AI70">
    <cfRule type="cellIs" dxfId="61" priority="60" operator="equal">
      <formula>"NO VÁLIDA"</formula>
    </cfRule>
    <cfRule type="cellIs" dxfId="60" priority="61" operator="equal">
      <formula>"VÁLIDA"</formula>
    </cfRule>
  </conditionalFormatting>
  <conditionalFormatting sqref="AG67:AI67 AG69:AI70">
    <cfRule type="expression" dxfId="59" priority="59">
      <formula>YS="T"</formula>
    </cfRule>
  </conditionalFormatting>
  <conditionalFormatting sqref="AG67:AG70">
    <cfRule type="cellIs" dxfId="58" priority="58" operator="equal">
      <formula>0</formula>
    </cfRule>
  </conditionalFormatting>
  <conditionalFormatting sqref="K58">
    <cfRule type="cellIs" dxfId="57" priority="52" operator="equal">
      <formula>"NO VÁLIDA"</formula>
    </cfRule>
    <cfRule type="cellIs" dxfId="56" priority="53" operator="equal">
      <formula>"VÁLIDA"</formula>
    </cfRule>
  </conditionalFormatting>
  <conditionalFormatting sqref="B58:K58">
    <cfRule type="expression" dxfId="55" priority="51">
      <formula>YS="T"</formula>
    </cfRule>
  </conditionalFormatting>
  <conditionalFormatting sqref="I58">
    <cfRule type="cellIs" dxfId="54" priority="50" operator="equal">
      <formula>0</formula>
    </cfRule>
  </conditionalFormatting>
  <conditionalFormatting sqref="N58">
    <cfRule type="cellIs" dxfId="53" priority="48" operator="equal">
      <formula>"NO VÁLIDA"</formula>
    </cfRule>
    <cfRule type="cellIs" dxfId="52" priority="49" operator="equal">
      <formula>"VÁLIDA"</formula>
    </cfRule>
  </conditionalFormatting>
  <conditionalFormatting sqref="L58:N58">
    <cfRule type="expression" dxfId="51" priority="47">
      <formula>YS="T"</formula>
    </cfRule>
  </conditionalFormatting>
  <conditionalFormatting sqref="L58">
    <cfRule type="cellIs" dxfId="50" priority="46" operator="equal">
      <formula>0</formula>
    </cfRule>
  </conditionalFormatting>
  <conditionalFormatting sqref="Q58">
    <cfRule type="cellIs" dxfId="49" priority="44" operator="equal">
      <formula>"NO VÁLIDA"</formula>
    </cfRule>
    <cfRule type="cellIs" dxfId="48" priority="45" operator="equal">
      <formula>"VÁLIDA"</formula>
    </cfRule>
  </conditionalFormatting>
  <conditionalFormatting sqref="O58:Q58">
    <cfRule type="expression" dxfId="47" priority="43">
      <formula>YS="T"</formula>
    </cfRule>
  </conditionalFormatting>
  <conditionalFormatting sqref="O58">
    <cfRule type="cellIs" dxfId="46" priority="42" operator="equal">
      <formula>0</formula>
    </cfRule>
  </conditionalFormatting>
  <conditionalFormatting sqref="T58">
    <cfRule type="cellIs" dxfId="45" priority="40" operator="equal">
      <formula>"NO VÁLIDA"</formula>
    </cfRule>
    <cfRule type="cellIs" dxfId="44" priority="41" operator="equal">
      <formula>"VÁLIDA"</formula>
    </cfRule>
  </conditionalFormatting>
  <conditionalFormatting sqref="R58:T58">
    <cfRule type="expression" dxfId="43" priority="39">
      <formula>YS="T"</formula>
    </cfRule>
  </conditionalFormatting>
  <conditionalFormatting sqref="R58">
    <cfRule type="cellIs" dxfId="42" priority="38" operator="equal">
      <formula>0</formula>
    </cfRule>
  </conditionalFormatting>
  <conditionalFormatting sqref="W58">
    <cfRule type="cellIs" dxfId="41" priority="36" operator="equal">
      <formula>"NO VÁLIDA"</formula>
    </cfRule>
    <cfRule type="cellIs" dxfId="40" priority="37" operator="equal">
      <formula>"VÁLIDA"</formula>
    </cfRule>
  </conditionalFormatting>
  <conditionalFormatting sqref="U58:W58">
    <cfRule type="expression" dxfId="39" priority="35">
      <formula>YS="T"</formula>
    </cfRule>
  </conditionalFormatting>
  <conditionalFormatting sqref="U58">
    <cfRule type="cellIs" dxfId="38" priority="34" operator="equal">
      <formula>0</formula>
    </cfRule>
  </conditionalFormatting>
  <conditionalFormatting sqref="Z58">
    <cfRule type="cellIs" dxfId="37" priority="32" operator="equal">
      <formula>"NO VÁLIDA"</formula>
    </cfRule>
    <cfRule type="cellIs" dxfId="36" priority="33" operator="equal">
      <formula>"VÁLIDA"</formula>
    </cfRule>
  </conditionalFormatting>
  <conditionalFormatting sqref="X58:Z58">
    <cfRule type="expression" dxfId="35" priority="31">
      <formula>YS="T"</formula>
    </cfRule>
  </conditionalFormatting>
  <conditionalFormatting sqref="X58">
    <cfRule type="cellIs" dxfId="34" priority="30" operator="equal">
      <formula>0</formula>
    </cfRule>
  </conditionalFormatting>
  <conditionalFormatting sqref="AC58">
    <cfRule type="cellIs" dxfId="33" priority="28" operator="equal">
      <formula>"NO VÁLIDA"</formula>
    </cfRule>
    <cfRule type="cellIs" dxfId="32" priority="29" operator="equal">
      <formula>"VÁLIDA"</formula>
    </cfRule>
  </conditionalFormatting>
  <conditionalFormatting sqref="AA58:AC58">
    <cfRule type="expression" dxfId="31" priority="27">
      <formula>YS="T"</formula>
    </cfRule>
  </conditionalFormatting>
  <conditionalFormatting sqref="AA58">
    <cfRule type="cellIs" dxfId="30" priority="26" operator="equal">
      <formula>0</formula>
    </cfRule>
  </conditionalFormatting>
  <conditionalFormatting sqref="AF58">
    <cfRule type="cellIs" dxfId="29" priority="24" operator="equal">
      <formula>"NO VÁLIDA"</formula>
    </cfRule>
    <cfRule type="cellIs" dxfId="28" priority="25" operator="equal">
      <formula>"VÁLIDA"</formula>
    </cfRule>
  </conditionalFormatting>
  <conditionalFormatting sqref="AD58:AF58">
    <cfRule type="expression" dxfId="27" priority="23">
      <formula>YS="T"</formula>
    </cfRule>
  </conditionalFormatting>
  <conditionalFormatting sqref="AD58">
    <cfRule type="cellIs" dxfId="26" priority="22" operator="equal">
      <formula>0</formula>
    </cfRule>
  </conditionalFormatting>
  <conditionalFormatting sqref="AI58">
    <cfRule type="cellIs" dxfId="25" priority="20" operator="equal">
      <formula>"NO VÁLIDA"</formula>
    </cfRule>
    <cfRule type="cellIs" dxfId="24" priority="21" operator="equal">
      <formula>"VÁLIDA"</formula>
    </cfRule>
  </conditionalFormatting>
  <conditionalFormatting sqref="AG58:AI58">
    <cfRule type="expression" dxfId="23" priority="19">
      <formula>YS="T"</formula>
    </cfRule>
  </conditionalFormatting>
  <conditionalFormatting sqref="AG58">
    <cfRule type="cellIs" dxfId="22" priority="18" operator="equal">
      <formula>0</formula>
    </cfRule>
  </conditionalFormatting>
  <conditionalFormatting sqref="P98">
    <cfRule type="expression" dxfId="21" priority="17" stopIfTrue="1">
      <formula>AND(ROW()=CELL("ROW"),COLUMN()=CELL("COL"))</formula>
    </cfRule>
  </conditionalFormatting>
  <conditionalFormatting sqref="P98">
    <cfRule type="cellIs" dxfId="20" priority="16" operator="greaterThan">
      <formula>0</formula>
    </cfRule>
  </conditionalFormatting>
  <conditionalFormatting sqref="AF64">
    <cfRule type="cellIs" dxfId="19" priority="14" operator="equal">
      <formula>"NO VÁLIDA"</formula>
    </cfRule>
    <cfRule type="cellIs" dxfId="18" priority="15" operator="equal">
      <formula>"VÁLIDA"</formula>
    </cfRule>
  </conditionalFormatting>
  <conditionalFormatting sqref="AF64">
    <cfRule type="expression" dxfId="17" priority="13">
      <formula>YS="T"</formula>
    </cfRule>
  </conditionalFormatting>
  <conditionalFormatting sqref="W64">
    <cfRule type="cellIs" dxfId="16" priority="11" operator="equal">
      <formula>"NO VÁLIDA"</formula>
    </cfRule>
    <cfRule type="cellIs" dxfId="15" priority="12" operator="equal">
      <formula>"VÁLIDA"</formula>
    </cfRule>
  </conditionalFormatting>
  <conditionalFormatting sqref="W64">
    <cfRule type="expression" dxfId="14" priority="10">
      <formula>YS="T"</formula>
    </cfRule>
  </conditionalFormatting>
  <conditionalFormatting sqref="Q64">
    <cfRule type="cellIs" dxfId="13" priority="8" operator="equal">
      <formula>"NO VÁLIDA"</formula>
    </cfRule>
    <cfRule type="cellIs" dxfId="12" priority="9" operator="equal">
      <formula>"VÁLIDA"</formula>
    </cfRule>
  </conditionalFormatting>
  <conditionalFormatting sqref="Q64">
    <cfRule type="expression" dxfId="11" priority="7">
      <formula>YS="T"</formula>
    </cfRule>
  </conditionalFormatting>
  <conditionalFormatting sqref="N64">
    <cfRule type="cellIs" dxfId="10" priority="5" operator="equal">
      <formula>"NO VÁLIDA"</formula>
    </cfRule>
    <cfRule type="cellIs" dxfId="9" priority="6" operator="equal">
      <formula>"VÁLIDA"</formula>
    </cfRule>
  </conditionalFormatting>
  <conditionalFormatting sqref="N64">
    <cfRule type="expression" dxfId="8" priority="4">
      <formula>YS="T"</formula>
    </cfRule>
  </conditionalFormatting>
  <conditionalFormatting sqref="K64">
    <cfRule type="cellIs" dxfId="7" priority="2" operator="equal">
      <formula>"NO VÁLIDA"</formula>
    </cfRule>
    <cfRule type="cellIs" dxfId="6" priority="3" operator="equal">
      <formula>"VÁLIDA"</formula>
    </cfRule>
  </conditionalFormatting>
  <conditionalFormatting sqref="K64">
    <cfRule type="expression" dxfId="5" priority="1">
      <formula>YS="T"</formula>
    </cfRule>
  </conditionalFormatting>
  <dataValidations disablePrompts="1" count="1">
    <dataValidation type="decimal" allowBlank="1" showInputMessage="1" showErrorMessage="1" errorTitle="ESTA CELDA ESTA FORMULADA" error="PARA DESBLOQUEAR, SOMBREAR LAS CELDAS, LUEGO CLICK EN DATOS, DESPUES VALIDACION DE DATOS, LUEGO VLIDACION DE DATOS, DESPUES BORRAR TODOS Y CLICK EN ACEPTAR." sqref="J90:J92 J86 J100:J101 M58:M83 J98 M90:M92 M86 M100:M101 P58:P83 M98 P90:P92 P86 P100:P101 S58:S83 Q58:Q101 S90:S92 S86 S100:S101 V58:V83 S98 V90:V92 V86 V100:V101 Y58:Y83 V98 Y90:Y92 Y86 Y100:Y101 AB58:AB83 Y98 AB90:AB92 AB86 AB100:AB101 AE58:AE83 AB98 AE90:AE92 AE86 AE100:AE101 AH58:AH83 AE98 AH90:AH92 AH86 AH100:AH101 AH98 AH15:AI57 AE15:AF57 AB15:AC57 Y15:Z57 V15:W57 S15:T57 P15:Q57 M15:N57 J15:J83 N58:N101 W58:W101 AI58:AI101 AC58:AC101 Z58:Z101 AF58:AF101 T58:T101 K15:K101" xr:uid="{00000000-0002-0000-0200-000000000000}">
      <formula1>-0.0000007</formula1>
      <formula2>-0.0000007</formula2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scale="48" orientation="landscape" horizontalDpi="1200" verticalDpi="1200" r:id="rId1"/>
  <headerFooter alignWithMargins="0">
    <oddFooter>&amp;L&amp;9&amp;F
&amp;A&amp;C&amp;P de &amp;N&amp;R&amp;9INSTITUTO NACIONAL DE VIAS
&amp;D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>
    <tabColor theme="8" tint="-0.499984740745262"/>
    <pageSetUpPr fitToPage="1"/>
  </sheetPr>
  <dimension ref="A1:Z325"/>
  <sheetViews>
    <sheetView showGridLines="0" zoomScale="130" zoomScaleNormal="130" workbookViewId="0">
      <selection activeCell="J13" sqref="J13"/>
    </sheetView>
  </sheetViews>
  <sheetFormatPr baseColWidth="10" defaultColWidth="0" defaultRowHeight="13" zeroHeight="1"/>
  <cols>
    <col min="1" max="1" width="2.6640625" style="31" customWidth="1"/>
    <col min="2" max="3" width="8.33203125" style="31" customWidth="1"/>
    <col min="4" max="4" width="44.33203125" style="31" customWidth="1"/>
    <col min="5" max="6" width="21.5" style="31" customWidth="1"/>
    <col min="7" max="7" width="21" style="31" customWidth="1"/>
    <col min="8" max="8" width="20.6640625" style="31" customWidth="1"/>
    <col min="9" max="9" width="15.5" style="31" bestFit="1" customWidth="1"/>
    <col min="10" max="10" width="28.6640625" style="33" bestFit="1" customWidth="1"/>
    <col min="11" max="11" width="13.6640625" style="29" hidden="1" customWidth="1"/>
    <col min="12" max="12" width="13.6640625" style="30" hidden="1" customWidth="1"/>
    <col min="13" max="15" width="13.6640625" style="31" hidden="1" customWidth="1"/>
    <col min="16" max="16" width="19.5" style="112" hidden="1" customWidth="1"/>
    <col min="17" max="17" width="47.6640625" style="126" hidden="1" customWidth="1"/>
    <col min="18" max="18" width="22.33203125" style="126" hidden="1" customWidth="1"/>
    <col min="19" max="19" width="22.33203125" style="112" hidden="1" customWidth="1"/>
    <col min="20" max="20" width="23.33203125" style="112" hidden="1" customWidth="1"/>
    <col min="21" max="21" width="22.33203125" style="112" hidden="1" customWidth="1"/>
    <col min="22" max="22" width="22.33203125" style="199" hidden="1" customWidth="1"/>
    <col min="23" max="23" width="22.33203125" style="198" hidden="1" customWidth="1"/>
    <col min="24" max="24" width="22.33203125" style="199" hidden="1" customWidth="1"/>
    <col min="25" max="26" width="22.33203125" style="112" bestFit="1" customWidth="1"/>
    <col min="27" max="16384" width="11.5" style="31" hidden="1"/>
  </cols>
  <sheetData>
    <row r="1" spans="2:19" ht="18">
      <c r="B1" s="389" t="s">
        <v>19</v>
      </c>
      <c r="C1" s="389"/>
      <c r="D1" s="389"/>
      <c r="E1" s="389"/>
      <c r="F1" s="389"/>
      <c r="G1" s="389"/>
      <c r="H1" s="389"/>
      <c r="I1" s="389"/>
      <c r="J1" s="389"/>
    </row>
    <row r="2" spans="2:19">
      <c r="B2" s="372" t="s">
        <v>20</v>
      </c>
      <c r="C2" s="372"/>
      <c r="D2" s="372"/>
      <c r="E2" s="372"/>
      <c r="F2" s="372"/>
      <c r="G2" s="372"/>
      <c r="H2" s="372"/>
      <c r="I2" s="372"/>
      <c r="J2" s="372"/>
    </row>
    <row r="3" spans="2:19">
      <c r="B3" s="372" t="s">
        <v>21</v>
      </c>
      <c r="C3" s="372"/>
      <c r="D3" s="372"/>
      <c r="E3" s="372"/>
      <c r="F3" s="372"/>
      <c r="G3" s="372"/>
      <c r="H3" s="372"/>
      <c r="I3" s="372"/>
      <c r="J3" s="372"/>
    </row>
    <row r="4" spans="2:19">
      <c r="B4" s="372" t="s">
        <v>22</v>
      </c>
      <c r="C4" s="372"/>
      <c r="D4" s="372"/>
      <c r="E4" s="372"/>
      <c r="F4" s="372"/>
      <c r="G4" s="372"/>
      <c r="H4" s="372"/>
      <c r="I4" s="372"/>
      <c r="J4" s="372"/>
    </row>
    <row r="5" spans="2:19">
      <c r="B5" s="372" t="s">
        <v>23</v>
      </c>
      <c r="C5" s="372"/>
      <c r="D5" s="372"/>
      <c r="E5" s="372"/>
      <c r="F5" s="372"/>
      <c r="G5" s="372"/>
      <c r="H5" s="372"/>
      <c r="I5" s="372"/>
      <c r="J5" s="372"/>
    </row>
    <row r="6" spans="2:19" ht="16">
      <c r="B6" s="36"/>
      <c r="C6" s="36"/>
      <c r="D6" s="32"/>
      <c r="E6" s="32"/>
      <c r="F6" s="32"/>
      <c r="G6" s="32"/>
      <c r="H6" s="32"/>
      <c r="I6" s="32"/>
      <c r="J6" s="32"/>
    </row>
    <row r="7" spans="2:19" ht="40.5" customHeight="1">
      <c r="B7" s="372" t="s">
        <v>293</v>
      </c>
      <c r="C7" s="372"/>
      <c r="D7" s="372"/>
      <c r="E7" s="372"/>
      <c r="F7" s="372"/>
      <c r="G7" s="372"/>
      <c r="H7" s="372"/>
      <c r="I7" s="372"/>
      <c r="J7" s="372"/>
    </row>
    <row r="8" spans="2:19" ht="16">
      <c r="B8" s="36"/>
      <c r="C8" s="36"/>
      <c r="D8" s="32"/>
      <c r="E8" s="32"/>
      <c r="F8" s="32"/>
      <c r="G8" s="32"/>
      <c r="H8" s="32"/>
      <c r="I8" s="32"/>
      <c r="J8" s="32"/>
    </row>
    <row r="9" spans="2:19" ht="15.75" customHeight="1">
      <c r="B9" s="386" t="s">
        <v>215</v>
      </c>
      <c r="C9" s="386"/>
      <c r="D9" s="386"/>
      <c r="E9" s="386"/>
      <c r="F9" s="386"/>
      <c r="G9" s="386"/>
      <c r="H9" s="386"/>
      <c r="I9" s="386"/>
      <c r="J9" s="386"/>
    </row>
    <row r="10" spans="2:19" ht="16.5" customHeight="1">
      <c r="B10" s="487" t="s">
        <v>216</v>
      </c>
      <c r="C10" s="487"/>
      <c r="D10" s="487"/>
      <c r="E10" s="487"/>
      <c r="F10" s="487"/>
      <c r="G10" s="487"/>
      <c r="H10" s="487"/>
      <c r="I10" s="487"/>
      <c r="J10" s="487"/>
      <c r="S10" s="111"/>
    </row>
    <row r="11" spans="2:19" ht="17" thickBot="1">
      <c r="B11" s="37"/>
      <c r="C11" s="37"/>
      <c r="D11" s="32"/>
      <c r="E11" s="32"/>
      <c r="F11" s="32"/>
      <c r="G11" s="32"/>
      <c r="H11" s="32"/>
      <c r="I11" s="32"/>
      <c r="J11" s="32"/>
    </row>
    <row r="12" spans="2:19" ht="15.75" customHeight="1" thickBot="1">
      <c r="B12" s="442" t="s">
        <v>217</v>
      </c>
      <c r="C12" s="443"/>
      <c r="D12" s="312" t="s">
        <v>218</v>
      </c>
      <c r="E12" s="435" t="s">
        <v>219</v>
      </c>
      <c r="F12" s="436"/>
      <c r="G12" s="436"/>
      <c r="H12" s="436"/>
      <c r="I12" s="436"/>
      <c r="J12" s="437"/>
      <c r="Q12" s="127" t="s">
        <v>218</v>
      </c>
    </row>
    <row r="13" spans="2:19" ht="21" customHeight="1" thickBot="1">
      <c r="B13" s="444"/>
      <c r="C13" s="445"/>
      <c r="D13" s="314">
        <v>5</v>
      </c>
      <c r="E13" s="438" t="s">
        <v>220</v>
      </c>
      <c r="F13" s="438"/>
      <c r="G13" s="438"/>
      <c r="H13" s="438"/>
      <c r="I13" s="310" t="s">
        <v>221</v>
      </c>
      <c r="J13" s="84">
        <v>3416.21</v>
      </c>
      <c r="Q13" s="128">
        <v>1</v>
      </c>
    </row>
    <row r="14" spans="2:19" ht="15.75" customHeight="1" thickBot="1">
      <c r="B14" s="446">
        <v>1</v>
      </c>
      <c r="C14" s="447"/>
      <c r="D14" s="313" t="s">
        <v>222</v>
      </c>
      <c r="E14" s="311"/>
      <c r="F14" s="311"/>
      <c r="G14" s="311"/>
      <c r="H14" s="311"/>
      <c r="I14" s="311" t="s">
        <v>223</v>
      </c>
      <c r="J14" s="85">
        <v>21.000000000003638</v>
      </c>
      <c r="Q14" s="129"/>
    </row>
    <row r="15" spans="2:19" ht="15.75" customHeight="1" thickBot="1">
      <c r="B15" s="448"/>
      <c r="C15" s="449"/>
      <c r="D15" s="315" t="s">
        <v>226</v>
      </c>
      <c r="E15" s="441" t="s">
        <v>225</v>
      </c>
      <c r="F15" s="441"/>
      <c r="G15" s="439" t="s">
        <v>277</v>
      </c>
      <c r="H15" s="439"/>
      <c r="I15" s="439"/>
      <c r="J15" s="440"/>
      <c r="Q15" s="127" t="s">
        <v>222</v>
      </c>
    </row>
    <row r="16" spans="2:19" ht="17" thickBot="1">
      <c r="B16" s="37"/>
      <c r="C16" s="37"/>
      <c r="D16" s="32"/>
      <c r="E16" s="32"/>
      <c r="F16" s="32"/>
      <c r="G16" s="32"/>
      <c r="H16" s="32"/>
      <c r="I16" s="32"/>
      <c r="J16" s="32"/>
      <c r="Q16" s="128" t="s">
        <v>226</v>
      </c>
    </row>
    <row r="17" spans="2:26" ht="15.5" customHeight="1">
      <c r="B17" s="462" t="s">
        <v>227</v>
      </c>
      <c r="C17" s="463"/>
      <c r="D17" s="463"/>
      <c r="E17" s="463"/>
      <c r="F17" s="463"/>
      <c r="G17" s="463"/>
      <c r="H17" s="463"/>
      <c r="I17" s="463"/>
      <c r="J17" s="464"/>
    </row>
    <row r="18" spans="2:26">
      <c r="B18" s="58"/>
      <c r="C18" s="63"/>
      <c r="D18" s="59"/>
      <c r="E18" s="59"/>
      <c r="F18" s="60"/>
      <c r="G18" s="60"/>
      <c r="H18" s="60"/>
      <c r="I18" s="63" t="s">
        <v>228</v>
      </c>
      <c r="J18" s="71">
        <v>9</v>
      </c>
    </row>
    <row r="19" spans="2:26">
      <c r="B19" s="64"/>
      <c r="C19" s="63"/>
      <c r="D19" s="59"/>
      <c r="E19" s="59"/>
      <c r="F19" s="60"/>
      <c r="G19" s="60"/>
      <c r="H19" s="60"/>
      <c r="I19" s="63" t="s">
        <v>229</v>
      </c>
      <c r="J19" s="74">
        <v>172962121895</v>
      </c>
    </row>
    <row r="20" spans="2:26">
      <c r="B20" s="58"/>
      <c r="C20" s="65"/>
      <c r="D20" s="59"/>
      <c r="E20" s="59"/>
      <c r="F20" s="60"/>
      <c r="G20" s="60"/>
      <c r="H20" s="60"/>
      <c r="I20" s="63" t="s">
        <v>230</v>
      </c>
      <c r="J20" s="74">
        <v>183523513610.66666</v>
      </c>
    </row>
    <row r="21" spans="2:26">
      <c r="B21" s="58"/>
      <c r="C21" s="65"/>
      <c r="D21" s="59"/>
      <c r="E21" s="59"/>
      <c r="F21" s="60"/>
      <c r="G21" s="60"/>
      <c r="H21" s="60"/>
      <c r="I21" s="63" t="s">
        <v>231</v>
      </c>
      <c r="J21" s="74">
        <v>185167909297</v>
      </c>
    </row>
    <row r="22" spans="2:26">
      <c r="B22" s="66"/>
      <c r="C22" s="67"/>
      <c r="D22" s="59"/>
      <c r="E22" s="59"/>
      <c r="F22" s="60"/>
      <c r="G22" s="60"/>
      <c r="H22" s="60"/>
      <c r="I22" s="63" t="s">
        <v>232</v>
      </c>
      <c r="J22" s="74">
        <v>192000000000</v>
      </c>
      <c r="V22" s="204"/>
      <c r="W22" s="200"/>
      <c r="X22" s="201"/>
    </row>
    <row r="23" spans="2:26" ht="14" thickBot="1">
      <c r="B23" s="68"/>
      <c r="C23" s="69"/>
      <c r="D23" s="61"/>
      <c r="E23" s="61"/>
      <c r="F23" s="62"/>
      <c r="G23" s="62"/>
      <c r="H23" s="62"/>
      <c r="I23" s="70" t="s">
        <v>233</v>
      </c>
      <c r="J23" s="72">
        <v>70</v>
      </c>
    </row>
    <row r="24" spans="2:26" customFormat="1" ht="14" thickBot="1">
      <c r="P24" s="111"/>
      <c r="Q24" s="133"/>
      <c r="R24" s="133"/>
      <c r="S24" s="111"/>
      <c r="T24" s="111"/>
      <c r="U24" s="111"/>
      <c r="V24" s="199"/>
      <c r="W24" s="198"/>
      <c r="X24" s="199"/>
      <c r="Y24" s="111"/>
      <c r="Z24" s="111"/>
    </row>
    <row r="25" spans="2:26" ht="15" customHeight="1">
      <c r="B25" s="475" t="s">
        <v>234</v>
      </c>
      <c r="C25" s="476"/>
      <c r="D25" s="476"/>
      <c r="E25" s="476"/>
      <c r="F25" s="476"/>
      <c r="G25" s="476"/>
      <c r="H25" s="476"/>
      <c r="I25" s="476"/>
      <c r="J25" s="477"/>
    </row>
    <row r="26" spans="2:26" ht="15" customHeight="1">
      <c r="B26" s="452" t="s">
        <v>235</v>
      </c>
      <c r="C26" s="453"/>
      <c r="D26" s="453"/>
      <c r="E26" s="453"/>
      <c r="F26" s="453"/>
      <c r="G26" s="453"/>
      <c r="H26" s="453"/>
      <c r="I26" s="454"/>
      <c r="J26" s="125" t="s">
        <v>295</v>
      </c>
    </row>
    <row r="27" spans="2:26" ht="15" customHeight="1">
      <c r="B27" s="452" t="s">
        <v>296</v>
      </c>
      <c r="C27" s="453"/>
      <c r="D27" s="453"/>
      <c r="E27" s="453"/>
      <c r="F27" s="453"/>
      <c r="G27" s="453"/>
      <c r="H27" s="453"/>
      <c r="I27" s="454"/>
      <c r="J27" s="125">
        <v>185167909297</v>
      </c>
    </row>
    <row r="28" spans="2:26" ht="15" customHeight="1">
      <c r="B28" s="470" t="s">
        <v>236</v>
      </c>
      <c r="C28" s="471"/>
      <c r="D28" s="471"/>
      <c r="E28" s="471"/>
      <c r="F28" s="471"/>
      <c r="G28" s="471"/>
      <c r="H28" s="471"/>
      <c r="I28" s="471"/>
      <c r="J28" s="472"/>
    </row>
    <row r="29" spans="2:26" hidden="1">
      <c r="B29" s="452" t="s">
        <v>237</v>
      </c>
      <c r="C29" s="453"/>
      <c r="D29" s="453"/>
      <c r="E29" s="453"/>
      <c r="F29" s="453"/>
      <c r="G29" s="453"/>
      <c r="H29" s="453"/>
      <c r="I29" s="454"/>
      <c r="J29" s="75">
        <v>2.3569146528672242E+20</v>
      </c>
      <c r="K29" s="89"/>
    </row>
    <row r="30" spans="2:26">
      <c r="B30" s="452" t="s">
        <v>238</v>
      </c>
      <c r="C30" s="453"/>
      <c r="D30" s="453"/>
      <c r="E30" s="453"/>
      <c r="F30" s="453"/>
      <c r="G30" s="453"/>
      <c r="H30" s="453"/>
      <c r="I30" s="454"/>
      <c r="J30" s="205">
        <v>183876488722</v>
      </c>
      <c r="K30" s="89"/>
    </row>
    <row r="31" spans="2:26" ht="13.25" customHeight="1">
      <c r="B31" s="452" t="s">
        <v>239</v>
      </c>
      <c r="C31" s="453"/>
      <c r="D31" s="453"/>
      <c r="E31" s="453"/>
      <c r="F31" s="453"/>
      <c r="G31" s="453"/>
      <c r="H31" s="453"/>
      <c r="I31" s="454"/>
      <c r="J31" s="73">
        <v>183482125231.5773</v>
      </c>
      <c r="K31" s="90"/>
    </row>
    <row r="32" spans="2:26" ht="15" customHeight="1">
      <c r="B32" s="470" t="s">
        <v>240</v>
      </c>
      <c r="C32" s="471"/>
      <c r="D32" s="471"/>
      <c r="E32" s="471"/>
      <c r="F32" s="471"/>
      <c r="G32" s="471"/>
      <c r="H32" s="471"/>
      <c r="I32" s="471"/>
      <c r="J32" s="472"/>
      <c r="K32" s="90"/>
    </row>
    <row r="33" spans="2:26" ht="13.25" customHeight="1">
      <c r="B33" s="452" t="s">
        <v>241</v>
      </c>
      <c r="C33" s="453"/>
      <c r="D33" s="453"/>
      <c r="E33" s="453"/>
      <c r="F33" s="453"/>
      <c r="G33" s="453"/>
      <c r="H33" s="453"/>
      <c r="I33" s="454"/>
      <c r="J33" s="125">
        <v>178242817752.83331</v>
      </c>
      <c r="K33" s="90"/>
    </row>
    <row r="34" spans="2:26" ht="15" customHeight="1">
      <c r="B34" s="470" t="s">
        <v>242</v>
      </c>
      <c r="C34" s="471"/>
      <c r="D34" s="471"/>
      <c r="E34" s="471"/>
      <c r="F34" s="471"/>
      <c r="G34" s="471"/>
      <c r="H34" s="471"/>
      <c r="I34" s="471"/>
      <c r="J34" s="472"/>
      <c r="K34"/>
    </row>
    <row r="35" spans="2:26" ht="14" thickBot="1">
      <c r="B35" s="465" t="s">
        <v>243</v>
      </c>
      <c r="C35" s="466"/>
      <c r="D35" s="466"/>
      <c r="E35" s="466"/>
      <c r="F35" s="466"/>
      <c r="G35" s="466"/>
      <c r="H35" s="466"/>
      <c r="I35" s="467"/>
      <c r="J35" s="76">
        <v>172962121895</v>
      </c>
      <c r="K35"/>
      <c r="V35" s="203"/>
      <c r="W35" s="202"/>
      <c r="X35" s="203"/>
    </row>
    <row r="36" spans="2:26">
      <c r="B36" s="86"/>
      <c r="C36" s="86"/>
      <c r="D36" s="86"/>
      <c r="E36" s="86"/>
      <c r="F36" s="86"/>
      <c r="G36" s="86"/>
      <c r="H36" s="86"/>
      <c r="I36" s="86"/>
      <c r="J36" s="87"/>
      <c r="K36"/>
    </row>
    <row r="37" spans="2:26" ht="17" thickBot="1">
      <c r="B37" s="54"/>
      <c r="C37" s="54"/>
      <c r="D37" s="54"/>
      <c r="E37" s="54"/>
      <c r="F37" s="55"/>
      <c r="G37" s="55"/>
      <c r="H37" s="55"/>
      <c r="I37" s="32"/>
      <c r="J37" s="32"/>
      <c r="K37"/>
    </row>
    <row r="38" spans="2:26" s="30" customFormat="1" ht="40.5" customHeight="1" thickBot="1">
      <c r="B38" s="468" t="s">
        <v>244</v>
      </c>
      <c r="C38" s="469"/>
      <c r="D38" s="469"/>
      <c r="E38" s="351"/>
      <c r="F38" s="478" t="s">
        <v>277</v>
      </c>
      <c r="G38" s="478"/>
      <c r="H38" s="478"/>
      <c r="I38" s="478"/>
      <c r="J38" s="206">
        <v>185167909297</v>
      </c>
      <c r="K38" s="88"/>
      <c r="P38" s="113"/>
      <c r="Q38" s="134"/>
      <c r="R38" s="134"/>
      <c r="S38" s="113"/>
      <c r="T38" s="113"/>
      <c r="U38" s="113"/>
      <c r="V38" s="199"/>
      <c r="W38" s="198"/>
      <c r="X38" s="199"/>
      <c r="Y38" s="113"/>
      <c r="Z38" s="113"/>
    </row>
    <row r="39" spans="2:26" ht="16">
      <c r="B39" s="54"/>
      <c r="C39" s="54"/>
      <c r="D39" s="54"/>
      <c r="E39" s="54"/>
      <c r="F39" s="55"/>
      <c r="G39" s="55"/>
      <c r="H39" s="55"/>
      <c r="I39" s="32"/>
      <c r="J39" s="32"/>
      <c r="K39"/>
    </row>
    <row r="40" spans="2:26" ht="17" thickBot="1">
      <c r="B40" s="37"/>
      <c r="C40" s="37"/>
      <c r="D40" s="32"/>
      <c r="E40" s="32"/>
      <c r="F40" s="196"/>
      <c r="G40" s="32"/>
      <c r="H40" s="32"/>
      <c r="I40" s="32"/>
      <c r="J40" s="32"/>
    </row>
    <row r="41" spans="2:26" ht="14">
      <c r="B41" s="457" t="s">
        <v>245</v>
      </c>
      <c r="C41" s="458"/>
      <c r="D41" s="458"/>
      <c r="E41" s="458"/>
      <c r="F41" s="458"/>
      <c r="G41" s="458"/>
      <c r="H41" s="458"/>
      <c r="I41" s="458"/>
      <c r="J41" s="459"/>
    </row>
    <row r="42" spans="2:26" ht="60">
      <c r="B42" s="481" t="s">
        <v>26</v>
      </c>
      <c r="C42" s="483" t="s">
        <v>246</v>
      </c>
      <c r="D42" s="485" t="s">
        <v>247</v>
      </c>
      <c r="E42" s="171" t="s">
        <v>248</v>
      </c>
      <c r="F42" s="171" t="s">
        <v>249</v>
      </c>
      <c r="G42" s="171" t="s">
        <v>212</v>
      </c>
      <c r="H42" s="171" t="s">
        <v>250</v>
      </c>
      <c r="I42" s="171" t="s">
        <v>251</v>
      </c>
      <c r="J42" s="172" t="s">
        <v>252</v>
      </c>
      <c r="K42" s="479" t="s">
        <v>253</v>
      </c>
      <c r="L42" s="473" t="s">
        <v>254</v>
      </c>
      <c r="M42" s="473" t="s">
        <v>255</v>
      </c>
      <c r="N42" s="473" t="s">
        <v>256</v>
      </c>
      <c r="O42" s="473" t="s">
        <v>257</v>
      </c>
    </row>
    <row r="43" spans="2:26" ht="22.5" customHeight="1" thickBot="1">
      <c r="B43" s="482"/>
      <c r="C43" s="484"/>
      <c r="D43" s="486"/>
      <c r="E43" s="173" t="s">
        <v>258</v>
      </c>
      <c r="F43" s="174" t="s">
        <v>258</v>
      </c>
      <c r="G43" s="174" t="s">
        <v>259</v>
      </c>
      <c r="H43" s="174" t="s">
        <v>260</v>
      </c>
      <c r="I43" s="174" t="s">
        <v>259</v>
      </c>
      <c r="J43" s="175" t="s">
        <v>261</v>
      </c>
      <c r="K43" s="480"/>
      <c r="L43" s="474"/>
      <c r="M43" s="474"/>
      <c r="N43" s="474"/>
      <c r="O43" s="474"/>
      <c r="V43" s="197"/>
    </row>
    <row r="44" spans="2:26" ht="6.75" customHeight="1" thickBot="1">
      <c r="B44" s="216"/>
      <c r="C44" s="217"/>
      <c r="D44" s="218"/>
      <c r="E44" s="297">
        <v>192000000000</v>
      </c>
      <c r="F44" s="218"/>
      <c r="G44" s="218"/>
      <c r="H44" s="218"/>
      <c r="I44" s="218"/>
      <c r="J44" s="219"/>
      <c r="K44" s="353"/>
      <c r="L44" s="352"/>
      <c r="M44" s="352"/>
      <c r="N44" s="352"/>
      <c r="O44" s="352"/>
      <c r="V44" s="197"/>
    </row>
    <row r="45" spans="2:26" ht="26.25" customHeight="1">
      <c r="B45" s="208">
        <v>1</v>
      </c>
      <c r="C45" s="209">
        <v>1</v>
      </c>
      <c r="D45" s="210" t="s">
        <v>34</v>
      </c>
      <c r="E45" s="211">
        <v>185552772098</v>
      </c>
      <c r="F45" s="211">
        <v>185552772098</v>
      </c>
      <c r="G45" s="212">
        <v>0</v>
      </c>
      <c r="H45" s="213">
        <v>185.55277209799999</v>
      </c>
      <c r="I45" s="214">
        <v>-3.3579311989583305E-2</v>
      </c>
      <c r="J45" s="215">
        <v>69.854508288329868</v>
      </c>
      <c r="K45" s="56">
        <v>0.9664206880104167</v>
      </c>
      <c r="L45" s="57" t="e">
        <v>#REF!</v>
      </c>
      <c r="M45" s="57" t="e">
        <v>#REF!</v>
      </c>
      <c r="N45" s="57">
        <v>1.011285278409596</v>
      </c>
      <c r="O45" s="57">
        <v>1.0727942630736422</v>
      </c>
      <c r="P45" s="130">
        <v>1</v>
      </c>
      <c r="Q45" s="131">
        <v>1676283376</v>
      </c>
      <c r="R45" s="131" t="s">
        <v>1</v>
      </c>
      <c r="S45" s="131" t="s">
        <v>1</v>
      </c>
      <c r="T45" s="131" t="s">
        <v>1</v>
      </c>
      <c r="U45" s="131">
        <v>0</v>
      </c>
      <c r="V45" s="197">
        <v>2070646866.422699</v>
      </c>
      <c r="W45" s="198" t="s">
        <v>1</v>
      </c>
      <c r="X45" s="197" t="s">
        <v>1</v>
      </c>
      <c r="Y45" s="131"/>
    </row>
    <row r="46" spans="2:26" ht="26.25" customHeight="1">
      <c r="B46" s="99">
        <v>2</v>
      </c>
      <c r="C46" s="100">
        <v>2</v>
      </c>
      <c r="D46" s="101" t="s">
        <v>36</v>
      </c>
      <c r="E46" s="102">
        <v>183876488722</v>
      </c>
      <c r="F46" s="102">
        <v>183876488722</v>
      </c>
      <c r="G46" s="114">
        <v>0</v>
      </c>
      <c r="H46" s="103">
        <v>183.876488722</v>
      </c>
      <c r="I46" s="116">
        <v>-4.2309954572916642E-2</v>
      </c>
      <c r="J46" s="215">
        <v>69.511797478336248</v>
      </c>
      <c r="K46" s="56">
        <v>0.95769004542708336</v>
      </c>
      <c r="L46" s="57" t="e">
        <v>#REF!</v>
      </c>
      <c r="M46" s="57" t="e">
        <v>#REF!</v>
      </c>
      <c r="N46" s="57">
        <v>1.0021493292053651</v>
      </c>
      <c r="O46" s="57">
        <v>1.0631026418236575</v>
      </c>
      <c r="P46" s="130">
        <v>1</v>
      </c>
      <c r="Q46" s="131">
        <v>1428571490</v>
      </c>
      <c r="R46" s="131" t="s">
        <v>1</v>
      </c>
      <c r="S46" s="131" t="s">
        <v>1</v>
      </c>
      <c r="T46" s="131" t="s">
        <v>1</v>
      </c>
      <c r="U46" s="131">
        <v>0</v>
      </c>
      <c r="V46" s="197">
        <v>394363490.42269897</v>
      </c>
      <c r="W46" s="198" t="s">
        <v>297</v>
      </c>
      <c r="X46" s="197">
        <v>183876488722</v>
      </c>
      <c r="Y46" s="131"/>
    </row>
    <row r="47" spans="2:26" ht="26.25" customHeight="1">
      <c r="B47" s="208">
        <v>3</v>
      </c>
      <c r="C47" s="100">
        <v>4</v>
      </c>
      <c r="D47" s="101" t="s">
        <v>37</v>
      </c>
      <c r="E47" s="102">
        <v>185305060212</v>
      </c>
      <c r="F47" s="102">
        <v>185305060212</v>
      </c>
      <c r="G47" s="114">
        <v>0</v>
      </c>
      <c r="H47" s="103">
        <v>185.305060212</v>
      </c>
      <c r="I47" s="116">
        <v>-3.4869478062499959E-2</v>
      </c>
      <c r="J47" s="215">
        <v>69.948152117251581</v>
      </c>
      <c r="K47" s="56">
        <v>0.96513052193750004</v>
      </c>
      <c r="L47" s="57" t="e">
        <v>#REF!</v>
      </c>
      <c r="M47" s="57" t="e">
        <v>#REF!</v>
      </c>
      <c r="N47" s="57">
        <v>1.0099352183659414</v>
      </c>
      <c r="O47" s="57">
        <v>1.0713620888884159</v>
      </c>
      <c r="P47" s="130">
        <v>1</v>
      </c>
      <c r="Q47" s="131">
        <v>63383828</v>
      </c>
      <c r="R47" s="131" t="s">
        <v>1</v>
      </c>
      <c r="S47" s="131" t="s">
        <v>1</v>
      </c>
      <c r="T47" s="131" t="s">
        <v>1</v>
      </c>
      <c r="U47" s="131">
        <v>0</v>
      </c>
      <c r="V47" s="197">
        <v>1822934980.422699</v>
      </c>
      <c r="W47" s="198" t="s">
        <v>1</v>
      </c>
      <c r="X47" s="197" t="s">
        <v>1</v>
      </c>
      <c r="Y47" s="131"/>
    </row>
    <row r="48" spans="2:26" ht="26.25" customHeight="1">
      <c r="B48" s="99">
        <v>4</v>
      </c>
      <c r="C48" s="100">
        <v>14</v>
      </c>
      <c r="D48" s="101" t="s">
        <v>38</v>
      </c>
      <c r="E48" s="102">
        <v>185241676384</v>
      </c>
      <c r="F48" s="102">
        <v>185241676384</v>
      </c>
      <c r="G48" s="114">
        <v>0</v>
      </c>
      <c r="H48" s="103">
        <v>185.24167638399999</v>
      </c>
      <c r="I48" s="116">
        <v>-3.5199602166666621E-2</v>
      </c>
      <c r="J48" s="215">
        <v>69.972113439582458</v>
      </c>
      <c r="K48" s="56">
        <v>0.96480039783333338</v>
      </c>
      <c r="L48" s="57" t="e">
        <v>#REF!</v>
      </c>
      <c r="M48" s="57" t="e">
        <v>#REF!</v>
      </c>
      <c r="N48" s="57">
        <v>1.0095897687592288</v>
      </c>
      <c r="O48" s="57">
        <v>1.0709956281436841</v>
      </c>
      <c r="P48" s="130">
        <v>1</v>
      </c>
      <c r="Q48" s="131">
        <v>431753215</v>
      </c>
      <c r="R48" s="131" t="s">
        <v>1</v>
      </c>
      <c r="S48" s="131" t="s">
        <v>1</v>
      </c>
      <c r="T48" s="131" t="s">
        <v>1</v>
      </c>
      <c r="U48" s="131">
        <v>0</v>
      </c>
      <c r="V48" s="197">
        <v>1759551152.422699</v>
      </c>
      <c r="W48" s="198" t="s">
        <v>1</v>
      </c>
      <c r="X48" s="197" t="s">
        <v>1</v>
      </c>
      <c r="Y48" s="131"/>
    </row>
    <row r="49" spans="2:26" ht="26.25" customHeight="1">
      <c r="B49" s="208">
        <v>5</v>
      </c>
      <c r="C49" s="100">
        <v>15</v>
      </c>
      <c r="D49" s="101" t="s">
        <v>39</v>
      </c>
      <c r="E49" s="102">
        <v>184809923169</v>
      </c>
      <c r="F49" s="102">
        <v>184809923169</v>
      </c>
      <c r="G49" s="114">
        <v>0</v>
      </c>
      <c r="H49" s="103">
        <v>184.809923169</v>
      </c>
      <c r="I49" s="116">
        <v>-3.7448316828124995E-2</v>
      </c>
      <c r="J49" s="215">
        <v>69.864668618579017</v>
      </c>
      <c r="K49" s="56">
        <v>0.96255168317187501</v>
      </c>
      <c r="L49" s="57" t="e">
        <v>#REF!</v>
      </c>
      <c r="M49" s="57" t="e">
        <v>#REF!</v>
      </c>
      <c r="N49" s="57">
        <v>1.0072366609867138</v>
      </c>
      <c r="O49" s="57">
        <v>1.0684993982739899</v>
      </c>
      <c r="P49" s="130">
        <v>1</v>
      </c>
      <c r="Q49" s="131">
        <v>1105718909</v>
      </c>
      <c r="R49" s="131" t="s">
        <v>1</v>
      </c>
      <c r="S49" s="131" t="s">
        <v>1</v>
      </c>
      <c r="T49" s="131" t="s">
        <v>1</v>
      </c>
      <c r="U49" s="131">
        <v>0</v>
      </c>
      <c r="V49" s="197">
        <v>1327797937.422699</v>
      </c>
      <c r="W49" s="198" t="s">
        <v>1</v>
      </c>
      <c r="X49" s="197" t="s">
        <v>1</v>
      </c>
      <c r="Y49" s="131"/>
    </row>
    <row r="50" spans="2:26" ht="26.25" customHeight="1">
      <c r="B50" s="99">
        <v>6</v>
      </c>
      <c r="C50" s="100">
        <v>20</v>
      </c>
      <c r="D50" s="101" t="s">
        <v>40</v>
      </c>
      <c r="E50" s="102">
        <v>185915642078</v>
      </c>
      <c r="F50" s="102">
        <v>185915642078</v>
      </c>
      <c r="G50" s="114">
        <v>0</v>
      </c>
      <c r="H50" s="103">
        <v>185.91564207799999</v>
      </c>
      <c r="I50" s="116">
        <v>-3.1689364177083346E-2</v>
      </c>
      <c r="J50" s="215">
        <v>69.717330638614882</v>
      </c>
      <c r="K50" s="56">
        <v>0.96831063582291665</v>
      </c>
      <c r="L50" s="57" t="e">
        <v>#REF!</v>
      </c>
      <c r="M50" s="57" t="e">
        <v>#REF!</v>
      </c>
      <c r="N50" s="57">
        <v>1.0132629641353417</v>
      </c>
      <c r="O50" s="57">
        <v>1.0748922367572693</v>
      </c>
      <c r="P50" s="130">
        <v>1</v>
      </c>
      <c r="Q50" s="131">
        <v>3035613437</v>
      </c>
      <c r="R50" s="131" t="s">
        <v>1</v>
      </c>
      <c r="S50" s="131" t="s">
        <v>1</v>
      </c>
      <c r="T50" s="131" t="s">
        <v>1</v>
      </c>
      <c r="U50" s="131">
        <v>0</v>
      </c>
      <c r="V50" s="197">
        <v>2433516846.422699</v>
      </c>
      <c r="W50" s="198" t="s">
        <v>1</v>
      </c>
      <c r="X50" s="197" t="s">
        <v>1</v>
      </c>
      <c r="Y50" s="131"/>
    </row>
    <row r="51" spans="2:26" ht="26.25" customHeight="1">
      <c r="B51" s="208">
        <v>7</v>
      </c>
      <c r="C51" s="100">
        <v>24</v>
      </c>
      <c r="D51" s="101" t="s">
        <v>294</v>
      </c>
      <c r="E51" s="102">
        <v>182880028641</v>
      </c>
      <c r="F51" s="102">
        <v>182880028641</v>
      </c>
      <c r="G51" s="114">
        <v>0</v>
      </c>
      <c r="H51" s="103">
        <v>182.880028641</v>
      </c>
      <c r="I51" s="116">
        <v>-4.7499850828125023E-2</v>
      </c>
      <c r="J51" s="215">
        <v>69.135100425726989</v>
      </c>
      <c r="K51" s="56">
        <v>0.95250014917187498</v>
      </c>
      <c r="L51" s="57" t="e">
        <v>#REF!</v>
      </c>
      <c r="M51" s="57" t="e">
        <v>#REF!</v>
      </c>
      <c r="N51" s="57">
        <v>0.99671850001836759</v>
      </c>
      <c r="O51" s="57">
        <v>1.057341495567572</v>
      </c>
      <c r="P51" s="130">
        <v>1</v>
      </c>
      <c r="Q51" s="131">
        <v>9917906746</v>
      </c>
      <c r="R51" s="131" t="s">
        <v>1</v>
      </c>
      <c r="S51" s="131" t="s">
        <v>1</v>
      </c>
      <c r="T51" s="131" t="s">
        <v>1</v>
      </c>
      <c r="U51" s="131">
        <v>0</v>
      </c>
      <c r="V51" s="197">
        <v>602096590.57730103</v>
      </c>
      <c r="W51" s="198" t="s">
        <v>1</v>
      </c>
      <c r="X51" s="197" t="s">
        <v>1</v>
      </c>
      <c r="Y51" s="131"/>
    </row>
    <row r="52" spans="2:26" ht="26.25" customHeight="1">
      <c r="B52" s="99">
        <v>8</v>
      </c>
      <c r="C52" s="100">
        <v>27</v>
      </c>
      <c r="D52" s="101" t="s">
        <v>41</v>
      </c>
      <c r="E52" s="102">
        <v>172962121895</v>
      </c>
      <c r="F52" s="102">
        <v>172962121895</v>
      </c>
      <c r="G52" s="114">
        <v>0</v>
      </c>
      <c r="H52" s="103">
        <v>172.962121895</v>
      </c>
      <c r="I52" s="116">
        <v>-9.9155615130208319E-2</v>
      </c>
      <c r="J52" s="215">
        <v>65.385781902578074</v>
      </c>
      <c r="K52" s="56">
        <v>0.90084438486979168</v>
      </c>
      <c r="L52" s="57" t="e">
        <v>#REF!</v>
      </c>
      <c r="M52" s="57" t="e">
        <v>#REF!</v>
      </c>
      <c r="N52" s="57">
        <v>0.9426646965021811</v>
      </c>
      <c r="O52" s="57">
        <v>1</v>
      </c>
      <c r="P52" s="130">
        <v>1</v>
      </c>
      <c r="Q52" s="131">
        <v>12205787402</v>
      </c>
      <c r="R52" s="131" t="s">
        <v>1</v>
      </c>
      <c r="S52" s="131" t="s">
        <v>1</v>
      </c>
      <c r="T52" s="131" t="s">
        <v>1</v>
      </c>
      <c r="U52" s="131">
        <v>0</v>
      </c>
      <c r="V52" s="197">
        <v>10520003336.577301</v>
      </c>
      <c r="W52" s="198" t="s">
        <v>1</v>
      </c>
      <c r="X52" s="197" t="s">
        <v>1</v>
      </c>
      <c r="Y52" s="131"/>
    </row>
    <row r="53" spans="2:26" ht="26.25" customHeight="1">
      <c r="B53" s="208">
        <v>9</v>
      </c>
      <c r="C53" s="100">
        <v>29</v>
      </c>
      <c r="D53" s="101" t="s">
        <v>42</v>
      </c>
      <c r="E53" s="102">
        <v>185167909297</v>
      </c>
      <c r="F53" s="102">
        <v>185167909297</v>
      </c>
      <c r="G53" s="114">
        <v>0</v>
      </c>
      <c r="H53" s="103">
        <v>185.16790929699999</v>
      </c>
      <c r="I53" s="116">
        <v>-3.5583805744791697E-2</v>
      </c>
      <c r="J53" s="215">
        <v>70</v>
      </c>
      <c r="K53" s="56">
        <v>0.9644161942552083</v>
      </c>
      <c r="L53" s="57" t="e">
        <v>#REF!</v>
      </c>
      <c r="M53" s="57" t="e">
        <v>#REF!</v>
      </c>
      <c r="N53" s="57">
        <v>1.0091877291223601</v>
      </c>
      <c r="O53" s="57">
        <v>1.0705691354168849</v>
      </c>
      <c r="P53" s="130">
        <v>1</v>
      </c>
      <c r="Q53" s="131" t="e">
        <v>#REF!</v>
      </c>
      <c r="R53" s="131" t="s">
        <v>1</v>
      </c>
      <c r="S53" s="131" t="s">
        <v>1</v>
      </c>
      <c r="T53" s="131" t="s">
        <v>1</v>
      </c>
      <c r="U53" s="131">
        <v>0</v>
      </c>
      <c r="V53" s="197">
        <v>1685784065.422699</v>
      </c>
      <c r="W53" s="198" t="s">
        <v>1</v>
      </c>
      <c r="X53" s="197" t="s">
        <v>1</v>
      </c>
      <c r="Y53" s="131"/>
    </row>
    <row r="54" spans="2:26" customFormat="1" ht="6.75" customHeight="1" thickBot="1">
      <c r="P54" s="135"/>
      <c r="Q54" s="136"/>
      <c r="R54" s="131"/>
      <c r="S54" s="131"/>
      <c r="T54" s="131"/>
      <c r="U54" s="131"/>
      <c r="V54" s="199"/>
      <c r="W54" s="200"/>
      <c r="X54" s="201"/>
      <c r="Y54" s="131"/>
      <c r="Z54" s="111"/>
    </row>
    <row r="55" spans="2:26" customFormat="1" ht="14">
      <c r="B55" s="457" t="s">
        <v>262</v>
      </c>
      <c r="C55" s="458"/>
      <c r="D55" s="458"/>
      <c r="E55" s="458"/>
      <c r="F55" s="458"/>
      <c r="G55" s="458"/>
      <c r="H55" s="458"/>
      <c r="I55" s="458"/>
      <c r="J55" s="459"/>
      <c r="P55" s="111"/>
      <c r="Q55" s="136"/>
      <c r="R55" s="131"/>
      <c r="S55" s="131"/>
      <c r="T55" s="131"/>
      <c r="U55" s="131"/>
      <c r="V55" s="204"/>
      <c r="W55" s="200"/>
      <c r="X55" s="201"/>
      <c r="Y55" s="131"/>
      <c r="Z55" s="111"/>
    </row>
    <row r="56" spans="2:26" customFormat="1">
      <c r="B56" s="460" t="s">
        <v>263</v>
      </c>
      <c r="C56" s="461"/>
      <c r="D56" s="461"/>
      <c r="E56" s="461"/>
      <c r="F56" s="461"/>
      <c r="G56" s="461"/>
      <c r="H56" s="461"/>
      <c r="I56" s="461"/>
      <c r="J56" s="176" t="s">
        <v>264</v>
      </c>
      <c r="P56" s="111"/>
      <c r="Q56" s="133"/>
      <c r="R56" s="131"/>
      <c r="S56" s="131"/>
      <c r="T56" s="131"/>
      <c r="U56" s="131"/>
      <c r="V56" s="204"/>
      <c r="W56" s="200"/>
      <c r="X56" s="201"/>
      <c r="Y56" s="131"/>
      <c r="Z56" s="111"/>
    </row>
    <row r="57" spans="2:26" customFormat="1">
      <c r="B57" s="450" t="s">
        <v>265</v>
      </c>
      <c r="C57" s="451"/>
      <c r="D57" s="451"/>
      <c r="E57" s="451"/>
      <c r="F57" s="451"/>
      <c r="G57" s="451"/>
      <c r="H57" s="451"/>
      <c r="I57" s="451"/>
      <c r="J57" s="77">
        <v>0</v>
      </c>
      <c r="N57" s="31"/>
      <c r="O57" s="31"/>
      <c r="P57" s="111"/>
      <c r="Q57" s="133"/>
      <c r="R57" s="131"/>
      <c r="S57" s="131"/>
      <c r="T57" s="131"/>
      <c r="U57" s="131"/>
      <c r="V57" s="204"/>
      <c r="W57" s="200"/>
      <c r="X57" s="201"/>
      <c r="Y57" s="131"/>
      <c r="Z57" s="111"/>
    </row>
    <row r="58" spans="2:26" ht="13.25" customHeight="1">
      <c r="B58" s="450" t="s">
        <v>266</v>
      </c>
      <c r="C58" s="451"/>
      <c r="D58" s="451"/>
      <c r="E58" s="451"/>
      <c r="F58" s="451"/>
      <c r="G58" s="451"/>
      <c r="H58" s="451"/>
      <c r="I58" s="451"/>
      <c r="J58" s="78">
        <v>5</v>
      </c>
      <c r="K58"/>
      <c r="L58"/>
      <c r="M58"/>
      <c r="R58" s="131"/>
      <c r="S58" s="131"/>
      <c r="T58" s="131"/>
      <c r="U58" s="131"/>
      <c r="Y58" s="131"/>
    </row>
    <row r="59" spans="2:26" ht="13.25" customHeight="1">
      <c r="B59" s="450" t="s">
        <v>267</v>
      </c>
      <c r="C59" s="451"/>
      <c r="D59" s="451"/>
      <c r="E59" s="451"/>
      <c r="F59" s="451"/>
      <c r="G59" s="451"/>
      <c r="H59" s="451"/>
      <c r="I59" s="451"/>
      <c r="J59" s="78">
        <v>4</v>
      </c>
      <c r="K59"/>
      <c r="L59"/>
      <c r="M59"/>
      <c r="R59" s="131"/>
      <c r="S59" s="131"/>
      <c r="T59" s="131"/>
      <c r="U59" s="131"/>
      <c r="Y59" s="131"/>
    </row>
    <row r="60" spans="2:26" ht="13.25" customHeight="1">
      <c r="B60" s="450" t="s">
        <v>268</v>
      </c>
      <c r="C60" s="451"/>
      <c r="D60" s="451"/>
      <c r="E60" s="451"/>
      <c r="F60" s="451"/>
      <c r="G60" s="451"/>
      <c r="H60" s="451"/>
      <c r="I60" s="451"/>
      <c r="J60" s="79">
        <v>-3.5583805744791697E-2</v>
      </c>
      <c r="K60"/>
      <c r="L60"/>
      <c r="M60"/>
      <c r="N60"/>
      <c r="O60"/>
      <c r="P60" s="111"/>
      <c r="R60" s="131"/>
      <c r="S60" s="131"/>
      <c r="T60" s="131"/>
      <c r="U60" s="131"/>
      <c r="Y60" s="131"/>
    </row>
    <row r="61" spans="2:26" ht="14" customHeight="1">
      <c r="B61" s="450" t="s">
        <v>269</v>
      </c>
      <c r="C61" s="451"/>
      <c r="D61" s="451"/>
      <c r="E61" s="451"/>
      <c r="F61" s="451"/>
      <c r="G61" s="451"/>
      <c r="H61" s="451"/>
      <c r="I61" s="451"/>
      <c r="J61" s="83"/>
      <c r="K61"/>
      <c r="L61"/>
      <c r="M61"/>
      <c r="N61"/>
      <c r="O61"/>
      <c r="P61" s="111"/>
      <c r="R61" s="131"/>
      <c r="S61" s="131"/>
      <c r="T61" s="131"/>
      <c r="U61" s="131"/>
      <c r="Y61" s="131"/>
    </row>
    <row r="62" spans="2:26" s="30" customFormat="1" ht="14" thickBot="1">
      <c r="B62" s="455" t="s">
        <v>270</v>
      </c>
      <c r="C62" s="456"/>
      <c r="D62" s="456"/>
      <c r="E62" s="456"/>
      <c r="F62" s="456"/>
      <c r="G62" s="456"/>
      <c r="H62" s="456"/>
      <c r="I62" s="456"/>
      <c r="J62" s="80"/>
      <c r="K62" s="88"/>
      <c r="L62" s="88"/>
      <c r="M62" s="88"/>
      <c r="N62" s="88"/>
      <c r="O62" s="88"/>
      <c r="P62" s="137"/>
      <c r="Q62" s="134"/>
      <c r="R62" s="131"/>
      <c r="S62" s="131"/>
      <c r="T62" s="131"/>
      <c r="U62" s="131"/>
      <c r="V62" s="203"/>
      <c r="W62" s="202"/>
      <c r="X62" s="203"/>
      <c r="Y62" s="131"/>
      <c r="Z62" s="113"/>
    </row>
    <row r="63" spans="2:26" ht="3" hidden="1" customHeight="1" thickBot="1">
      <c r="B63" s="111" t="s">
        <v>47</v>
      </c>
      <c r="C63"/>
      <c r="D63"/>
      <c r="E63"/>
      <c r="F63"/>
      <c r="G63"/>
      <c r="H63"/>
      <c r="J63" s="31"/>
      <c r="K63" s="31"/>
      <c r="L63"/>
      <c r="M63"/>
      <c r="N63"/>
      <c r="O63"/>
      <c r="P63" s="111"/>
      <c r="R63" s="131"/>
      <c r="S63" s="131"/>
      <c r="T63" s="131"/>
      <c r="U63" s="131"/>
      <c r="Y63" s="131"/>
    </row>
    <row r="64" spans="2:26" ht="24" hidden="1">
      <c r="B64"/>
      <c r="C64"/>
      <c r="D64"/>
      <c r="E64"/>
      <c r="F64"/>
      <c r="G64"/>
      <c r="H64"/>
      <c r="I64" s="81" t="s">
        <v>251</v>
      </c>
      <c r="J64" s="81" t="s">
        <v>252</v>
      </c>
      <c r="K64" s="31"/>
      <c r="L64"/>
      <c r="M64"/>
      <c r="N64"/>
      <c r="O64"/>
      <c r="P64" s="111"/>
      <c r="R64" s="131"/>
      <c r="S64" s="131"/>
      <c r="T64" s="131"/>
      <c r="U64" s="131"/>
      <c r="Y64" s="131"/>
    </row>
    <row r="65" spans="2:25" ht="13.5" hidden="1" customHeight="1" thickBot="1">
      <c r="B65"/>
      <c r="C65"/>
      <c r="D65"/>
      <c r="E65"/>
      <c r="F65"/>
      <c r="G65"/>
      <c r="H65"/>
      <c r="I65" s="34" t="s">
        <v>271</v>
      </c>
      <c r="J65" s="82">
        <v>70</v>
      </c>
      <c r="K65" s="31"/>
      <c r="L65"/>
      <c r="M65"/>
      <c r="N65"/>
      <c r="O65"/>
      <c r="P65" s="111"/>
      <c r="R65" s="131"/>
      <c r="S65" s="131"/>
      <c r="T65" s="131"/>
      <c r="U65" s="131"/>
      <c r="Y65" s="131"/>
    </row>
    <row r="66" spans="2:25" ht="4" customHeight="1">
      <c r="B66" s="220" t="s">
        <v>47</v>
      </c>
      <c r="C66"/>
      <c r="D66"/>
      <c r="E66"/>
      <c r="F66"/>
      <c r="G66"/>
      <c r="H66"/>
      <c r="J66" s="31"/>
      <c r="K66" s="31"/>
      <c r="L66"/>
      <c r="M66"/>
      <c r="N66"/>
      <c r="O66"/>
      <c r="P66" s="111"/>
      <c r="R66" s="131"/>
      <c r="S66" s="131"/>
      <c r="T66" s="131"/>
      <c r="U66" s="131"/>
      <c r="Y66" s="131"/>
    </row>
    <row r="67" spans="2:25" ht="13.5" customHeight="1">
      <c r="B67"/>
      <c r="C67"/>
      <c r="D67"/>
      <c r="E67"/>
      <c r="F67"/>
      <c r="G67"/>
      <c r="H67"/>
      <c r="J67" s="31"/>
      <c r="K67" s="31"/>
      <c r="L67"/>
      <c r="M67"/>
      <c r="N67"/>
      <c r="O67"/>
      <c r="P67" s="111"/>
      <c r="R67" s="131"/>
      <c r="S67" s="131"/>
      <c r="T67" s="131"/>
      <c r="U67" s="131"/>
      <c r="Y67" s="131"/>
    </row>
    <row r="68" spans="2:25" ht="13.5" customHeight="1">
      <c r="B68"/>
      <c r="C68"/>
      <c r="D68"/>
      <c r="E68"/>
      <c r="F68"/>
      <c r="G68"/>
      <c r="H68"/>
      <c r="J68" s="31"/>
      <c r="K68" s="31"/>
      <c r="L68"/>
      <c r="M68"/>
      <c r="N68"/>
      <c r="O68"/>
      <c r="P68" s="111"/>
      <c r="R68" s="131"/>
      <c r="S68" s="131"/>
      <c r="T68" s="131"/>
      <c r="U68" s="131"/>
      <c r="Y68" s="131"/>
    </row>
    <row r="69" spans="2:25" ht="13.5" customHeight="1">
      <c r="B69"/>
      <c r="C69"/>
      <c r="D69"/>
      <c r="E69"/>
      <c r="F69"/>
      <c r="G69"/>
      <c r="H69"/>
      <c r="J69" s="31"/>
      <c r="K69" s="31"/>
      <c r="L69"/>
      <c r="M69"/>
      <c r="N69"/>
      <c r="O69"/>
      <c r="P69" s="111"/>
    </row>
    <row r="70" spans="2:25"/>
    <row r="71" spans="2:25"/>
    <row r="72" spans="2:25"/>
    <row r="73" spans="2:25"/>
    <row r="74" spans="2:25"/>
    <row r="75" spans="2:25"/>
    <row r="76" spans="2:25"/>
    <row r="77" spans="2:25"/>
    <row r="78" spans="2:25"/>
    <row r="79" spans="2:25"/>
    <row r="80" spans="2:25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</sheetData>
  <sheetProtection selectLockedCells="1"/>
  <dataConsolidate/>
  <mergeCells count="45">
    <mergeCell ref="B7:J7"/>
    <mergeCell ref="B9:J9"/>
    <mergeCell ref="B10:J10"/>
    <mergeCell ref="B1:J1"/>
    <mergeCell ref="B2:J2"/>
    <mergeCell ref="B3:J3"/>
    <mergeCell ref="B4:J4"/>
    <mergeCell ref="B5:J5"/>
    <mergeCell ref="O42:O43"/>
    <mergeCell ref="B25:J25"/>
    <mergeCell ref="B28:J28"/>
    <mergeCell ref="B34:J34"/>
    <mergeCell ref="F38:I38"/>
    <mergeCell ref="N42:N43"/>
    <mergeCell ref="M42:M43"/>
    <mergeCell ref="B41:J41"/>
    <mergeCell ref="K42:K43"/>
    <mergeCell ref="L42:L43"/>
    <mergeCell ref="B33:I33"/>
    <mergeCell ref="B42:B43"/>
    <mergeCell ref="C42:C43"/>
    <mergeCell ref="D42:D43"/>
    <mergeCell ref="B17:J17"/>
    <mergeCell ref="B35:I35"/>
    <mergeCell ref="B38:D38"/>
    <mergeCell ref="B29:I29"/>
    <mergeCell ref="B30:I30"/>
    <mergeCell ref="B31:I31"/>
    <mergeCell ref="B32:J32"/>
    <mergeCell ref="B57:I57"/>
    <mergeCell ref="B26:I26"/>
    <mergeCell ref="B27:I27"/>
    <mergeCell ref="B62:I62"/>
    <mergeCell ref="B61:I61"/>
    <mergeCell ref="B55:J55"/>
    <mergeCell ref="B60:I60"/>
    <mergeCell ref="B56:I56"/>
    <mergeCell ref="B58:I58"/>
    <mergeCell ref="B59:I59"/>
    <mergeCell ref="E12:J12"/>
    <mergeCell ref="E13:H13"/>
    <mergeCell ref="G15:J15"/>
    <mergeCell ref="E15:F15"/>
    <mergeCell ref="B12:C13"/>
    <mergeCell ref="B14:C15"/>
  </mergeCells>
  <conditionalFormatting sqref="B45:J53">
    <cfRule type="expression" dxfId="4" priority="19" stopIfTrue="1">
      <formula>MOD(ROW(),2)</formula>
    </cfRule>
  </conditionalFormatting>
  <conditionalFormatting sqref="E45:H53">
    <cfRule type="cellIs" dxfId="3" priority="18" stopIfTrue="1" operator="equal">
      <formula>"NO ADMISIBLE"</formula>
    </cfRule>
  </conditionalFormatting>
  <conditionalFormatting sqref="E45:H53">
    <cfRule type="cellIs" dxfId="2" priority="17" stopIfTrue="1" operator="equal">
      <formula>"DESCARTADO"</formula>
    </cfRule>
  </conditionalFormatting>
  <conditionalFormatting sqref="E45">
    <cfRule type="cellIs" dxfId="1" priority="11" stopIfTrue="1" operator="equal">
      <formula>"NO ADMISIBLE"</formula>
    </cfRule>
  </conditionalFormatting>
  <conditionalFormatting sqref="E45">
    <cfRule type="cellIs" dxfId="0" priority="10" stopIfTrue="1" operator="equal">
      <formula>"DESCARTADO"</formula>
    </cfRule>
  </conditionalFormatting>
  <dataValidations disablePrompts="1" count="2">
    <dataValidation type="list" allowBlank="1" showInputMessage="1" showErrorMessage="1" sqref="Q16 D15" xr:uid="{00000000-0002-0000-0300-000000000000}">
      <formula1>METEVA</formula1>
    </dataValidation>
    <dataValidation type="whole" allowBlank="1" showInputMessage="1" showErrorMessage="1" errorTitle="ERROR" error="&quot;EL NUMERO DE MODULO ESTA POR FUERA DEL RANGO&quot;" sqref="B14:C15" xr:uid="{00000000-0002-0000-0300-000001000000}">
      <formula1>1</formula1>
      <formula2>D13</formula2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scale="85" fitToHeight="0" orientation="portrait" horizontalDpi="1200" verticalDpi="1200" r:id="rId1"/>
  <headerFooter alignWithMargins="0">
    <oddFooter>&amp;L&amp;9&amp;F
&amp;A&amp;C&amp;P de &amp;N&amp;R&amp;9INSTITUTO NACIONAL DE VIAS
&amp;D</oddFooter>
  </headerFooter>
  <rowBreaks count="1" manualBreakCount="1">
    <brk id="38" min="1" max="6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1"/>
  <dimension ref="A1:J229"/>
  <sheetViews>
    <sheetView topLeftCell="C1" workbookViewId="0">
      <selection activeCell="D13" sqref="D13"/>
    </sheetView>
  </sheetViews>
  <sheetFormatPr baseColWidth="10" defaultColWidth="11.5" defaultRowHeight="13"/>
  <cols>
    <col min="1" max="1" width="11.5" style="115"/>
    <col min="2" max="2" width="85.6640625" style="115" bestFit="1" customWidth="1"/>
    <col min="3" max="3" width="14.1640625" style="115" bestFit="1" customWidth="1"/>
    <col min="4" max="4" width="47.5" style="115" bestFit="1" customWidth="1"/>
    <col min="5" max="7" width="11.5" style="115"/>
    <col min="8" max="8" width="11.5" style="240"/>
    <col min="9" max="9" width="18.33203125" style="240" customWidth="1"/>
    <col min="10" max="10" width="15.5" style="240" customWidth="1"/>
    <col min="11" max="16384" width="11.5" style="115"/>
  </cols>
  <sheetData>
    <row r="1" spans="1:10" ht="16" thickTop="1">
      <c r="A1" s="40" t="s">
        <v>272</v>
      </c>
      <c r="B1" s="124" t="s">
        <v>273</v>
      </c>
      <c r="C1" s="124" t="s">
        <v>274</v>
      </c>
      <c r="D1" s="124" t="s">
        <v>275</v>
      </c>
      <c r="H1" s="488" t="s">
        <v>276</v>
      </c>
      <c r="I1" s="488"/>
      <c r="J1" s="488"/>
    </row>
    <row r="2" spans="1:10">
      <c r="A2" s="41">
        <v>1</v>
      </c>
      <c r="B2" s="49" t="s">
        <v>20</v>
      </c>
      <c r="C2" s="50" t="s">
        <v>35</v>
      </c>
      <c r="D2" s="121" t="s">
        <v>277</v>
      </c>
      <c r="F2" s="132"/>
      <c r="H2" s="241">
        <v>1</v>
      </c>
      <c r="I2" s="240">
        <f>IF(ISTEXT('VR-PROP'!$J$140),"DESCARTADO",'VR-PROP'!$J$138)</f>
        <v>0</v>
      </c>
      <c r="J2" s="240">
        <f>IF(ISTEXT('VR-PROP'!$J$140),"DESCARTADO",'VR-PROP'!$J$140)</f>
        <v>0</v>
      </c>
    </row>
    <row r="3" spans="1:10">
      <c r="A3" s="42">
        <v>2</v>
      </c>
      <c r="B3" s="43" t="s">
        <v>278</v>
      </c>
      <c r="C3" s="51" t="s">
        <v>44</v>
      </c>
      <c r="D3" s="122" t="s">
        <v>279</v>
      </c>
      <c r="H3" s="241">
        <v>2</v>
      </c>
      <c r="I3" s="240">
        <f>IF(ISTEXT('VR-PROP'!$M$52),"DESCARTADO",'VR-PROP'!$M$46)</f>
        <v>1229683225</v>
      </c>
      <c r="J3" s="240">
        <f>IF(ISTEXT('VR-PROP'!$M$52),"DESCARTADO",'VR-PROP'!$M$52)</f>
        <v>1153606050</v>
      </c>
    </row>
    <row r="4" spans="1:10" ht="14" thickBot="1">
      <c r="A4" s="41">
        <v>3</v>
      </c>
      <c r="B4" s="43" t="s">
        <v>280</v>
      </c>
      <c r="C4" s="52" t="s">
        <v>45</v>
      </c>
      <c r="D4" s="122" t="s">
        <v>224</v>
      </c>
      <c r="H4" s="241">
        <v>3</v>
      </c>
      <c r="I4" s="240">
        <f>IF(ISTEXT('VR-PROP'!$P$52),"DESCARTADO",'VR-PROP'!$P$46)</f>
        <v>1304211100</v>
      </c>
      <c r="J4" s="240">
        <f>IF(ISTEXT('VR-PROP'!$P$52),"DESCARTADO",'VR-PROP'!$P$52)</f>
        <v>1228500000</v>
      </c>
    </row>
    <row r="5" spans="1:10" ht="14" thickTop="1">
      <c r="A5" s="42">
        <v>4</v>
      </c>
      <c r="B5" s="43" t="s">
        <v>281</v>
      </c>
      <c r="D5" s="122" t="s">
        <v>282</v>
      </c>
      <c r="F5" s="132"/>
      <c r="H5" s="241">
        <v>4</v>
      </c>
      <c r="I5" s="240">
        <f>IF(ISTEXT('VR-PROP'!$S$52),"DESCARTADO",'VR-PROP'!$S$46)</f>
        <v>1270393075</v>
      </c>
      <c r="J5" s="240">
        <f>IF(ISTEXT('VR-PROP'!$S$52),"DESCARTADO",'VR-PROP'!$S$52)</f>
        <v>1243304100</v>
      </c>
    </row>
    <row r="6" spans="1:10">
      <c r="A6" s="41">
        <v>5</v>
      </c>
      <c r="B6" s="43" t="s">
        <v>283</v>
      </c>
      <c r="D6" s="316"/>
      <c r="H6" s="241">
        <v>5</v>
      </c>
      <c r="I6" s="240">
        <f>IF(ISTEXT('VR-PROP'!$V$52),"DESCARTADO",'VR-PROP'!$V$46)</f>
        <v>1304211100</v>
      </c>
      <c r="J6" s="240">
        <f>IF(ISTEXT('VR-PROP'!$V$52),"DESCARTADO",'VR-PROP'!$V$52)</f>
        <v>1276414200</v>
      </c>
    </row>
    <row r="7" spans="1:10" ht="14" thickBot="1">
      <c r="A7" s="42">
        <v>6</v>
      </c>
      <c r="B7" s="43" t="s">
        <v>284</v>
      </c>
      <c r="D7" s="123" t="s">
        <v>226</v>
      </c>
      <c r="H7" s="241">
        <v>6</v>
      </c>
      <c r="I7" s="240">
        <f>IF(ISTEXT('VR-PROP'!$Y$52),"DESCARTADO",'VR-PROP'!$Y$46)</f>
        <v>1304211100</v>
      </c>
      <c r="J7" s="240">
        <f>IF(ISTEXT('VR-PROP'!$Y$52),"DESCARTADO",'VR-PROP'!$Y$52)</f>
        <v>1276414200</v>
      </c>
    </row>
    <row r="8" spans="1:10" ht="14" thickTop="1">
      <c r="A8" s="41">
        <v>7</v>
      </c>
      <c r="B8" s="43" t="s">
        <v>285</v>
      </c>
      <c r="H8" s="241">
        <v>7</v>
      </c>
      <c r="I8" s="240">
        <f>IF(ISTEXT('VR-PROP'!$AB$52),"DESCARTADO",'VR-PROP'!$AB$46)</f>
        <v>1304211100</v>
      </c>
      <c r="J8" s="240">
        <f>IF(ISTEXT('VR-PROP'!$AB$52),"DESCARTADO",'VR-PROP'!$AB$52)</f>
        <v>1276414200</v>
      </c>
    </row>
    <row r="9" spans="1:10">
      <c r="A9" s="42">
        <v>8</v>
      </c>
      <c r="B9" s="43" t="s">
        <v>286</v>
      </c>
      <c r="H9" s="241">
        <v>8</v>
      </c>
      <c r="I9" s="240">
        <f>IF(ISTEXT('VR-PROP'!$AE$52),"DESCARTADO",'VR-PROP'!$AE$46)</f>
        <v>1304104250</v>
      </c>
      <c r="J9" s="240">
        <f>IF(ISTEXT('VR-PROP'!$AE$52),"DESCARTADO",'VR-PROP'!$AE$52)</f>
        <v>1242121500</v>
      </c>
    </row>
    <row r="10" spans="1:10">
      <c r="A10" s="46">
        <v>9</v>
      </c>
      <c r="B10" s="47" t="s">
        <v>287</v>
      </c>
      <c r="H10" s="241">
        <v>9</v>
      </c>
      <c r="I10" s="240">
        <f>IF(ISTEXT('VR-PROP'!$AH$52),"DESCARTADO",'VR-PROP'!$AH$46)</f>
        <v>1255487500</v>
      </c>
      <c r="J10" s="240">
        <f>IF(ISTEXT('VR-PROP'!$AH$52),"DESCARTADO",'VR-PROP'!$AH$52)</f>
        <v>1269000000</v>
      </c>
    </row>
    <row r="11" spans="1:10">
      <c r="A11" s="46">
        <v>10</v>
      </c>
      <c r="B11" s="48" t="s">
        <v>288</v>
      </c>
      <c r="H11" s="241">
        <v>10</v>
      </c>
      <c r="I11" s="240" t="e">
        <f>IF(ISTEXT('VR-PROP'!#REF!),"DESCARTADO",'VR-PROP'!#REF!)</f>
        <v>#REF!</v>
      </c>
      <c r="J11" s="240" t="e">
        <f>IF(ISTEXT('VR-PROP'!#REF!),"DESCARTADO",'VR-PROP'!#REF!)</f>
        <v>#REF!</v>
      </c>
    </row>
    <row r="12" spans="1:10">
      <c r="A12" s="46">
        <v>11</v>
      </c>
      <c r="B12" s="48" t="s">
        <v>22</v>
      </c>
      <c r="H12" s="241">
        <v>11</v>
      </c>
      <c r="I12" s="240" t="e">
        <f>IF(ISTEXT('VR-PROP'!#REF!),"DESCARTADO",'VR-PROP'!#REF!)</f>
        <v>#REF!</v>
      </c>
      <c r="J12" s="240" t="e">
        <f>IF(ISTEXT('VR-PROP'!#REF!),"DESCARTADO",'VR-PROP'!#REF!)</f>
        <v>#REF!</v>
      </c>
    </row>
    <row r="13" spans="1:10">
      <c r="A13" s="46">
        <v>12</v>
      </c>
      <c r="B13" s="47" t="s">
        <v>289</v>
      </c>
      <c r="H13" s="241">
        <v>12</v>
      </c>
      <c r="I13" s="240" t="e">
        <f>IF(ISTEXT('VR-PROP'!#REF!),"DESCARTADO",'VR-PROP'!#REF!)</f>
        <v>#REF!</v>
      </c>
      <c r="J13" s="240" t="e">
        <f>IF(ISTEXT('VR-PROP'!#REF!),"DESCARTADO",'VR-PROP'!#REF!)</f>
        <v>#REF!</v>
      </c>
    </row>
    <row r="14" spans="1:10">
      <c r="A14" s="46">
        <v>13</v>
      </c>
      <c r="B14" s="47" t="s">
        <v>290</v>
      </c>
      <c r="H14" s="241">
        <v>13</v>
      </c>
      <c r="I14" s="240" t="e">
        <f>IF(ISTEXT('VR-PROP'!#REF!),"DESCARTADO",'VR-PROP'!#REF!)</f>
        <v>#REF!</v>
      </c>
      <c r="J14" s="240" t="e">
        <f>IF(ISTEXT('VR-PROP'!#REF!),"DESCARTADO",'VR-PROP'!#REF!)</f>
        <v>#REF!</v>
      </c>
    </row>
    <row r="15" spans="1:10">
      <c r="A15" s="46">
        <v>14</v>
      </c>
      <c r="B15" s="47" t="s">
        <v>291</v>
      </c>
      <c r="H15" s="241">
        <v>14</v>
      </c>
      <c r="I15" s="240" t="e">
        <f>IF(ISTEXT('VR-PROP'!#REF!),"DESCARTADO",'VR-PROP'!#REF!)</f>
        <v>#REF!</v>
      </c>
      <c r="J15" s="240" t="e">
        <f>IF(ISTEXT('VR-PROP'!#REF!),"DESCARTADO",'VR-PROP'!#REF!)</f>
        <v>#REF!</v>
      </c>
    </row>
    <row r="16" spans="1:10" ht="14" thickBot="1">
      <c r="A16" s="44">
        <v>15</v>
      </c>
      <c r="B16" s="45" t="s">
        <v>292</v>
      </c>
      <c r="H16" s="241">
        <v>15</v>
      </c>
      <c r="I16" s="240" t="e">
        <f>IF(ISTEXT('VR-PROP'!#REF!),"DESCARTADO",'VR-PROP'!#REF!)</f>
        <v>#REF!</v>
      </c>
      <c r="J16" s="240" t="e">
        <f>IF(ISTEXT('VR-PROP'!#REF!),"DESCARTADO",'VR-PROP'!#REF!)</f>
        <v>#REF!</v>
      </c>
    </row>
    <row r="17" spans="8:10" ht="14" thickTop="1">
      <c r="H17" s="241">
        <v>16</v>
      </c>
      <c r="I17" s="240" t="e">
        <f>IF(ISTEXT('VR-PROP'!#REF!),"DESCARTADO",'VR-PROP'!#REF!)</f>
        <v>#REF!</v>
      </c>
      <c r="J17" s="240" t="e">
        <f>IF(ISTEXT('VR-PROP'!#REF!),"DESCARTADO",'VR-PROP'!#REF!)</f>
        <v>#REF!</v>
      </c>
    </row>
    <row r="18" spans="8:10">
      <c r="H18" s="241">
        <v>17</v>
      </c>
      <c r="I18" s="240" t="e">
        <f>IF(ISTEXT('VR-PROP'!#REF!),"DESCARTADO",'VR-PROP'!#REF!)</f>
        <v>#REF!</v>
      </c>
      <c r="J18" s="240" t="e">
        <f>IF(ISTEXT('VR-PROP'!#REF!),"DESCARTADO",'VR-PROP'!#REF!)</f>
        <v>#REF!</v>
      </c>
    </row>
    <row r="19" spans="8:10">
      <c r="H19" s="241">
        <v>18</v>
      </c>
      <c r="I19" s="240" t="e">
        <f>IF(ISTEXT('VR-PROP'!#REF!),"DESCARTADO",'VR-PROP'!#REF!)</f>
        <v>#REF!</v>
      </c>
      <c r="J19" s="240" t="e">
        <f>IF(ISTEXT('VR-PROP'!#REF!),"DESCARTADO",'VR-PROP'!#REF!)</f>
        <v>#REF!</v>
      </c>
    </row>
    <row r="20" spans="8:10">
      <c r="H20" s="241">
        <v>19</v>
      </c>
      <c r="I20" s="240" t="e">
        <f>IF(ISTEXT('VR-PROP'!#REF!),"DESCARTADO",'VR-PROP'!#REF!)</f>
        <v>#REF!</v>
      </c>
      <c r="J20" s="240" t="e">
        <f>IF(ISTEXT('VR-PROP'!#REF!),"DESCARTADO",'VR-PROP'!#REF!)</f>
        <v>#REF!</v>
      </c>
    </row>
    <row r="21" spans="8:10">
      <c r="H21" s="241">
        <v>20</v>
      </c>
      <c r="I21" s="240" t="e">
        <f>IF(ISTEXT('VR-PROP'!#REF!),"DESCARTADO",'VR-PROP'!#REF!)</f>
        <v>#REF!</v>
      </c>
      <c r="J21" s="240" t="e">
        <f>IF(ISTEXT('VR-PROP'!#REF!),"DESCARTADO",'VR-PROP'!#REF!)</f>
        <v>#REF!</v>
      </c>
    </row>
    <row r="22" spans="8:10">
      <c r="H22" s="241">
        <v>21</v>
      </c>
      <c r="I22" s="240" t="e">
        <f>IF(ISTEXT('VR-PROP'!#REF!),"DESCARTADO",'VR-PROP'!#REF!)</f>
        <v>#REF!</v>
      </c>
      <c r="J22" s="240" t="e">
        <f>IF(ISTEXT('VR-PROP'!#REF!),"DESCARTADO",'VR-PROP'!#REF!)</f>
        <v>#REF!</v>
      </c>
    </row>
    <row r="23" spans="8:10">
      <c r="H23" s="241">
        <v>22</v>
      </c>
      <c r="I23" s="240" t="e">
        <f>IF(ISTEXT('VR-PROP'!#REF!),"DESCARTADO",'VR-PROP'!#REF!)</f>
        <v>#REF!</v>
      </c>
      <c r="J23" s="240" t="e">
        <f>IF(ISTEXT('VR-PROP'!#REF!),"DESCARTADO",'VR-PROP'!#REF!)</f>
        <v>#REF!</v>
      </c>
    </row>
    <row r="24" spans="8:10">
      <c r="H24" s="241">
        <v>23</v>
      </c>
      <c r="I24" s="240" t="e">
        <f>IF(ISTEXT('VR-PROP'!#REF!),"DESCARTADO",'VR-PROP'!#REF!)</f>
        <v>#REF!</v>
      </c>
      <c r="J24" s="240" t="e">
        <f>IF(ISTEXT('VR-PROP'!#REF!),"DESCARTADO",'VR-PROP'!#REF!)</f>
        <v>#REF!</v>
      </c>
    </row>
    <row r="25" spans="8:10">
      <c r="H25" s="241">
        <v>24</v>
      </c>
      <c r="I25" s="240" t="e">
        <f>IF(ISTEXT('VR-PROP'!#REF!),"DESCARTADO",'VR-PROP'!#REF!)</f>
        <v>#REF!</v>
      </c>
      <c r="J25" s="240" t="e">
        <f>IF(ISTEXT('VR-PROP'!#REF!),"DESCARTADO",'VR-PROP'!#REF!)</f>
        <v>#REF!</v>
      </c>
    </row>
    <row r="26" spans="8:10">
      <c r="H26" s="241">
        <v>25</v>
      </c>
      <c r="I26" s="240" t="e">
        <f>IF(ISTEXT('VR-PROP'!#REF!),"DESCARTADO",'VR-PROP'!#REF!)</f>
        <v>#REF!</v>
      </c>
      <c r="J26" s="240" t="e">
        <f>IF(ISTEXT('VR-PROP'!#REF!),"DESCARTADO",'VR-PROP'!#REF!)</f>
        <v>#REF!</v>
      </c>
    </row>
    <row r="27" spans="8:10">
      <c r="H27" s="241">
        <v>26</v>
      </c>
      <c r="I27" s="240" t="e">
        <f>IF(ISTEXT('VR-PROP'!#REF!),"DESCARTADO",'VR-PROP'!#REF!)</f>
        <v>#REF!</v>
      </c>
      <c r="J27" s="240" t="e">
        <f>IF(ISTEXT('VR-PROP'!#REF!),"DESCARTADO",'VR-PROP'!#REF!)</f>
        <v>#REF!</v>
      </c>
    </row>
    <row r="28" spans="8:10">
      <c r="H28" s="241">
        <v>27</v>
      </c>
      <c r="I28" s="240" t="e">
        <f>IF(ISTEXT('VR-PROP'!#REF!),"DESCARTADO",'VR-PROP'!#REF!)</f>
        <v>#REF!</v>
      </c>
      <c r="J28" s="240" t="e">
        <f>IF(ISTEXT('VR-PROP'!#REF!),"DESCARTADO",'VR-PROP'!#REF!)</f>
        <v>#REF!</v>
      </c>
    </row>
    <row r="29" spans="8:10">
      <c r="H29" s="241">
        <v>28</v>
      </c>
      <c r="I29" s="240" t="e">
        <f>IF(ISTEXT('VR-PROP'!#REF!),"DESCARTADO",'VR-PROP'!#REF!)</f>
        <v>#REF!</v>
      </c>
      <c r="J29" s="240" t="e">
        <f>IF(ISTEXT('VR-PROP'!#REF!),"DESCARTADO",'VR-PROP'!#REF!)</f>
        <v>#REF!</v>
      </c>
    </row>
    <row r="30" spans="8:10">
      <c r="H30" s="241">
        <v>29</v>
      </c>
      <c r="I30" s="240" t="e">
        <f>IF(ISTEXT('VR-PROP'!#REF!),"DESCARTADO",'VR-PROP'!#REF!)</f>
        <v>#REF!</v>
      </c>
      <c r="J30" s="240" t="e">
        <f>IF(ISTEXT('VR-PROP'!#REF!),"DESCARTADO",'VR-PROP'!#REF!)</f>
        <v>#REF!</v>
      </c>
    </row>
    <row r="31" spans="8:10">
      <c r="H31" s="241">
        <v>30</v>
      </c>
      <c r="I31" s="240" t="e">
        <f>IF(ISTEXT('VR-PROP'!#REF!),"DESCARTADO",'VR-PROP'!#REF!)</f>
        <v>#REF!</v>
      </c>
      <c r="J31" s="240" t="e">
        <f>IF(ISTEXT('VR-PROP'!#REF!),"DESCARTADO",'VR-PROP'!#REF!)</f>
        <v>#REF!</v>
      </c>
    </row>
    <row r="32" spans="8:10">
      <c r="H32" s="241">
        <v>31</v>
      </c>
      <c r="I32" s="240" t="e">
        <f>IF(ISTEXT('VR-PROP'!#REF!),"DESCARTADO",'VR-PROP'!#REF!)</f>
        <v>#REF!</v>
      </c>
      <c r="J32" s="240" t="e">
        <f>IF(ISTEXT('VR-PROP'!#REF!),"DESCARTADO",'VR-PROP'!#REF!)</f>
        <v>#REF!</v>
      </c>
    </row>
    <row r="33" spans="8:10">
      <c r="H33" s="241">
        <v>32</v>
      </c>
      <c r="I33" s="240" t="e">
        <f>IF(ISTEXT('VR-PROP'!#REF!),"DESCARTADO",'VR-PROP'!#REF!)</f>
        <v>#REF!</v>
      </c>
      <c r="J33" s="240" t="e">
        <f>IF(ISTEXT('VR-PROP'!#REF!),"DESCARTADO",'VR-PROP'!#REF!)</f>
        <v>#REF!</v>
      </c>
    </row>
    <row r="34" spans="8:10">
      <c r="H34" s="241">
        <v>33</v>
      </c>
      <c r="I34" s="240" t="e">
        <f>IF(ISTEXT('VR-PROP'!#REF!),"DESCARTADO",'VR-PROP'!#REF!)</f>
        <v>#REF!</v>
      </c>
      <c r="J34" s="240" t="e">
        <f>IF(ISTEXT('VR-PROP'!#REF!),"DESCARTADO",'VR-PROP'!#REF!)</f>
        <v>#REF!</v>
      </c>
    </row>
    <row r="35" spans="8:10">
      <c r="H35" s="241">
        <v>34</v>
      </c>
      <c r="I35" s="240" t="e">
        <f>IF(ISTEXT('VR-PROP'!#REF!),"DESCARTADO",'VR-PROP'!#REF!)</f>
        <v>#REF!</v>
      </c>
      <c r="J35" s="240" t="e">
        <f>IF(ISTEXT('VR-PROP'!#REF!),"DESCARTADO",'VR-PROP'!#REF!)</f>
        <v>#REF!</v>
      </c>
    </row>
    <row r="36" spans="8:10">
      <c r="H36" s="241">
        <v>35</v>
      </c>
      <c r="I36" s="240" t="e">
        <f>IF(ISTEXT('VR-PROP'!#REF!),"DESCARTADO",'VR-PROP'!#REF!)</f>
        <v>#REF!</v>
      </c>
      <c r="J36" s="240" t="e">
        <f>IF(ISTEXT('VR-PROP'!#REF!),"DESCARTADO",'VR-PROP'!#REF!)</f>
        <v>#REF!</v>
      </c>
    </row>
    <row r="37" spans="8:10">
      <c r="H37" s="241">
        <v>36</v>
      </c>
      <c r="I37" s="240" t="e">
        <f>IF(ISTEXT('VR-PROP'!#REF!),"DESCARTADO",'VR-PROP'!#REF!)</f>
        <v>#REF!</v>
      </c>
      <c r="J37" s="240" t="e">
        <f>IF(ISTEXT('VR-PROP'!#REF!),"DESCARTADO",'VR-PROP'!#REF!)</f>
        <v>#REF!</v>
      </c>
    </row>
    <row r="38" spans="8:10">
      <c r="H38" s="241">
        <v>37</v>
      </c>
      <c r="I38" s="240" t="e">
        <f>IF(ISTEXT('VR-PROP'!#REF!),"DESCARTADO",'VR-PROP'!#REF!)</f>
        <v>#REF!</v>
      </c>
      <c r="J38" s="240" t="e">
        <f>IF(ISTEXT('VR-PROP'!#REF!),"DESCARTADO",'VR-PROP'!#REF!)</f>
        <v>#REF!</v>
      </c>
    </row>
    <row r="39" spans="8:10">
      <c r="H39" s="241">
        <v>38</v>
      </c>
      <c r="I39" s="240" t="e">
        <f>IF(ISTEXT('VR-PROP'!#REF!),"DESCARTADO",'VR-PROP'!#REF!)</f>
        <v>#REF!</v>
      </c>
      <c r="J39" s="240" t="e">
        <f>IF(ISTEXT('VR-PROP'!#REF!),"DESCARTADO",'VR-PROP'!#REF!)</f>
        <v>#REF!</v>
      </c>
    </row>
    <row r="40" spans="8:10">
      <c r="H40" s="241">
        <v>39</v>
      </c>
      <c r="I40" s="240" t="e">
        <f>IF(ISTEXT('VR-PROP'!#REF!),"DESCARTADO",'VR-PROP'!#REF!)</f>
        <v>#REF!</v>
      </c>
      <c r="J40" s="240" t="e">
        <f>IF(ISTEXT('VR-PROP'!#REF!),"DESCARTADO",'VR-PROP'!#REF!)</f>
        <v>#REF!</v>
      </c>
    </row>
    <row r="41" spans="8:10">
      <c r="H41" s="241">
        <v>40</v>
      </c>
      <c r="I41" s="240" t="e">
        <f>IF(ISTEXT('VR-PROP'!#REF!),"DESCARTADO",'VR-PROP'!#REF!)</f>
        <v>#REF!</v>
      </c>
      <c r="J41" s="240" t="e">
        <f>IF(ISTEXT('VR-PROP'!#REF!),"DESCARTADO",'VR-PROP'!#REF!)</f>
        <v>#REF!</v>
      </c>
    </row>
    <row r="42" spans="8:10">
      <c r="H42" s="241">
        <v>41</v>
      </c>
      <c r="I42" s="240" t="e">
        <f>IF(ISTEXT('VR-PROP'!#REF!),"DESCARTADO",'VR-PROP'!#REF!)</f>
        <v>#REF!</v>
      </c>
      <c r="J42" s="240" t="e">
        <f>IF(ISTEXT('VR-PROP'!#REF!),"DESCARTADO",'VR-PROP'!#REF!)</f>
        <v>#REF!</v>
      </c>
    </row>
    <row r="43" spans="8:10">
      <c r="H43" s="241">
        <v>42</v>
      </c>
      <c r="I43" s="240" t="e">
        <f>IF(ISTEXT('VR-PROP'!#REF!),"DESCARTADO",'VR-PROP'!#REF!)</f>
        <v>#REF!</v>
      </c>
      <c r="J43" s="240" t="e">
        <f>IF(ISTEXT('VR-PROP'!#REF!),"DESCARTADO",'VR-PROP'!#REF!)</f>
        <v>#REF!</v>
      </c>
    </row>
    <row r="44" spans="8:10">
      <c r="H44" s="241">
        <v>43</v>
      </c>
      <c r="I44" s="240" t="e">
        <f>IF(ISTEXT('VR-PROP'!#REF!),"DESCARTADO",'VR-PROP'!#REF!)</f>
        <v>#REF!</v>
      </c>
      <c r="J44" s="240" t="e">
        <f>IF(ISTEXT('VR-PROP'!#REF!),"DESCARTADO",'VR-PROP'!#REF!)</f>
        <v>#REF!</v>
      </c>
    </row>
    <row r="45" spans="8:10">
      <c r="H45" s="241">
        <v>44</v>
      </c>
      <c r="I45" s="240" t="e">
        <f>IF(ISTEXT('VR-PROP'!#REF!),"DESCARTADO",'VR-PROP'!#REF!)</f>
        <v>#REF!</v>
      </c>
      <c r="J45" s="240" t="e">
        <f>IF(ISTEXT('VR-PROP'!#REF!),"DESCARTADO",'VR-PROP'!#REF!)</f>
        <v>#REF!</v>
      </c>
    </row>
    <row r="46" spans="8:10">
      <c r="H46" s="241">
        <v>45</v>
      </c>
      <c r="I46" s="240" t="e">
        <f>IF(ISTEXT('VR-PROP'!#REF!),"DESCARTADO",'VR-PROP'!#REF!)</f>
        <v>#REF!</v>
      </c>
      <c r="J46" s="240" t="e">
        <f>IF(ISTEXT('VR-PROP'!#REF!),"DESCARTADO",'VR-PROP'!#REF!)</f>
        <v>#REF!</v>
      </c>
    </row>
    <row r="47" spans="8:10">
      <c r="H47" s="241">
        <v>46</v>
      </c>
      <c r="I47" s="240" t="e">
        <f>IF(ISTEXT('VR-PROP'!#REF!),"DESCARTADO",'VR-PROP'!#REF!)</f>
        <v>#REF!</v>
      </c>
      <c r="J47" s="240" t="e">
        <f>IF(ISTEXT('VR-PROP'!#REF!),"DESCARTADO",'VR-PROP'!#REF!)</f>
        <v>#REF!</v>
      </c>
    </row>
    <row r="48" spans="8:10">
      <c r="H48" s="241">
        <v>47</v>
      </c>
      <c r="I48" s="240" t="e">
        <f>IF(ISTEXT('VR-PROP'!#REF!),"DESCARTADO",'VR-PROP'!#REF!)</f>
        <v>#REF!</v>
      </c>
      <c r="J48" s="240" t="e">
        <f>IF(ISTEXT('VR-PROP'!#REF!),"DESCARTADO",'VR-PROP'!#REF!)</f>
        <v>#REF!</v>
      </c>
    </row>
    <row r="49" spans="8:10">
      <c r="H49" s="241">
        <v>48</v>
      </c>
      <c r="I49" s="240" t="e">
        <f>IF(ISTEXT('VR-PROP'!#REF!),"DESCARTADO",'VR-PROP'!#REF!)</f>
        <v>#REF!</v>
      </c>
      <c r="J49" s="240" t="e">
        <f>IF(ISTEXT('VR-PROP'!#REF!),"DESCARTADO",'VR-PROP'!#REF!)</f>
        <v>#REF!</v>
      </c>
    </row>
    <row r="50" spans="8:10">
      <c r="H50" s="241">
        <v>49</v>
      </c>
      <c r="I50" s="240" t="e">
        <f>IF(ISTEXT('VR-PROP'!#REF!),"DESCARTADO",'VR-PROP'!#REF!)</f>
        <v>#REF!</v>
      </c>
      <c r="J50" s="240" t="e">
        <f>IF(ISTEXT('VR-PROP'!#REF!),"DESCARTADO",'VR-PROP'!#REF!)</f>
        <v>#REF!</v>
      </c>
    </row>
    <row r="51" spans="8:10">
      <c r="H51" s="241">
        <v>50</v>
      </c>
      <c r="I51" s="240" t="e">
        <f>IF(ISTEXT('VR-PROP'!#REF!),"DESCARTADO",'VR-PROP'!#REF!)</f>
        <v>#REF!</v>
      </c>
      <c r="J51" s="240" t="e">
        <f>IF(ISTEXT('VR-PROP'!#REF!),"DESCARTADO",'VR-PROP'!#REF!)</f>
        <v>#REF!</v>
      </c>
    </row>
    <row r="52" spans="8:10">
      <c r="H52" s="241">
        <v>51</v>
      </c>
      <c r="I52" s="240" t="e">
        <f>IF(ISTEXT('VR-PROP'!#REF!),"DESCARTADO",'VR-PROP'!#REF!)</f>
        <v>#REF!</v>
      </c>
      <c r="J52" s="240" t="e">
        <f>IF(ISTEXT('VR-PROP'!#REF!),"DESCARTADO",'VR-PROP'!#REF!)</f>
        <v>#REF!</v>
      </c>
    </row>
    <row r="53" spans="8:10">
      <c r="H53" s="241">
        <v>52</v>
      </c>
      <c r="I53" s="240" t="e">
        <f>IF(ISTEXT('VR-PROP'!#REF!),"DESCARTADO",'VR-PROP'!#REF!)</f>
        <v>#REF!</v>
      </c>
      <c r="J53" s="240" t="e">
        <f>IF(ISTEXT('VR-PROP'!#REF!),"DESCARTADO",'VR-PROP'!#REF!)</f>
        <v>#REF!</v>
      </c>
    </row>
    <row r="54" spans="8:10">
      <c r="H54" s="241">
        <v>53</v>
      </c>
      <c r="I54" s="240" t="e">
        <f>IF(ISTEXT('VR-PROP'!#REF!),"DESCARTADO",'VR-PROP'!#REF!)</f>
        <v>#REF!</v>
      </c>
      <c r="J54" s="240" t="e">
        <f>IF(ISTEXT('VR-PROP'!#REF!),"DESCARTADO",'VR-PROP'!#REF!)</f>
        <v>#REF!</v>
      </c>
    </row>
    <row r="55" spans="8:10">
      <c r="H55" s="241">
        <v>54</v>
      </c>
      <c r="I55" s="240" t="e">
        <f>IF(ISTEXT('VR-PROP'!#REF!),"DESCARTADO",'VR-PROP'!#REF!)</f>
        <v>#REF!</v>
      </c>
      <c r="J55" s="240" t="e">
        <f>IF(ISTEXT('VR-PROP'!#REF!),"DESCARTADO",'VR-PROP'!#REF!)</f>
        <v>#REF!</v>
      </c>
    </row>
    <row r="56" spans="8:10">
      <c r="H56" s="241">
        <v>55</v>
      </c>
      <c r="I56" s="240" t="e">
        <f>IF(ISTEXT('VR-PROP'!#REF!),"DESCARTADO",'VR-PROP'!#REF!)</f>
        <v>#REF!</v>
      </c>
      <c r="J56" s="240" t="e">
        <f>IF(ISTEXT('VR-PROP'!#REF!),"DESCARTADO",'VR-PROP'!#REF!)</f>
        <v>#REF!</v>
      </c>
    </row>
    <row r="57" spans="8:10">
      <c r="H57" s="241">
        <v>56</v>
      </c>
      <c r="I57" s="240" t="e">
        <f>IF(ISTEXT('VR-PROP'!#REF!),"DESCARTADO",'VR-PROP'!#REF!)</f>
        <v>#REF!</v>
      </c>
      <c r="J57" s="240" t="e">
        <f>IF(ISTEXT('VR-PROP'!#REF!),"DESCARTADO",'VR-PROP'!#REF!)</f>
        <v>#REF!</v>
      </c>
    </row>
    <row r="58" spans="8:10">
      <c r="H58" s="241">
        <v>57</v>
      </c>
      <c r="I58" s="240" t="e">
        <f>IF(ISTEXT('VR-PROP'!#REF!),"DESCARTADO",'VR-PROP'!#REF!)</f>
        <v>#REF!</v>
      </c>
      <c r="J58" s="240" t="e">
        <f>IF(ISTEXT('VR-PROP'!#REF!),"DESCARTADO",'VR-PROP'!#REF!)</f>
        <v>#REF!</v>
      </c>
    </row>
    <row r="59" spans="8:10">
      <c r="H59" s="241">
        <v>58</v>
      </c>
      <c r="I59" s="240" t="e">
        <f>IF(ISTEXT('VR-PROP'!#REF!),"DESCARTADO",'VR-PROP'!#REF!)</f>
        <v>#REF!</v>
      </c>
      <c r="J59" s="240" t="e">
        <f>IF(ISTEXT('VR-PROP'!#REF!),"DESCARTADO",'VR-PROP'!#REF!)</f>
        <v>#REF!</v>
      </c>
    </row>
    <row r="60" spans="8:10">
      <c r="H60" s="241">
        <v>59</v>
      </c>
      <c r="I60" s="240" t="e">
        <f>IF(ISTEXT('VR-PROP'!#REF!),"DESCARTADO",'VR-PROP'!#REF!)</f>
        <v>#REF!</v>
      </c>
      <c r="J60" s="240" t="e">
        <f>IF(ISTEXT('VR-PROP'!#REF!),"DESCARTADO",'VR-PROP'!#REF!)</f>
        <v>#REF!</v>
      </c>
    </row>
    <row r="61" spans="8:10">
      <c r="H61" s="241">
        <v>60</v>
      </c>
      <c r="I61" s="240" t="e">
        <f>IF(ISTEXT('VR-PROP'!#REF!),"DESCARTADO",'VR-PROP'!#REF!)</f>
        <v>#REF!</v>
      </c>
      <c r="J61" s="240" t="e">
        <f>IF(ISTEXT('VR-PROP'!#REF!),"DESCARTADO",'VR-PROP'!#REF!)</f>
        <v>#REF!</v>
      </c>
    </row>
    <row r="62" spans="8:10">
      <c r="H62" s="241">
        <v>61</v>
      </c>
      <c r="I62" s="240" t="e">
        <f>IF(ISTEXT('VR-PROP'!#REF!),"DESCARTADO",'VR-PROP'!#REF!)</f>
        <v>#REF!</v>
      </c>
      <c r="J62" s="240" t="e">
        <f>IF(ISTEXT('VR-PROP'!#REF!),"DESCARTADO",'VR-PROP'!#REF!)</f>
        <v>#REF!</v>
      </c>
    </row>
    <row r="63" spans="8:10">
      <c r="H63" s="241">
        <v>62</v>
      </c>
      <c r="I63" s="240" t="e">
        <f>IF(ISTEXT('VR-PROP'!#REF!),"DESCARTADO",'VR-PROP'!#REF!)</f>
        <v>#REF!</v>
      </c>
      <c r="J63" s="240" t="e">
        <f>IF(ISTEXT('VR-PROP'!#REF!),"DESCARTADO",'VR-PROP'!#REF!)</f>
        <v>#REF!</v>
      </c>
    </row>
    <row r="64" spans="8:10">
      <c r="H64" s="241">
        <v>63</v>
      </c>
      <c r="I64" s="240" t="e">
        <f>IF(ISTEXT('VR-PROP'!#REF!),"DESCARTADO",'VR-PROP'!#REF!)</f>
        <v>#REF!</v>
      </c>
      <c r="J64" s="240" t="e">
        <f>IF(ISTEXT('VR-PROP'!#REF!),"DESCARTADO",'VR-PROP'!#REF!)</f>
        <v>#REF!</v>
      </c>
    </row>
    <row r="65" spans="8:10">
      <c r="H65" s="241">
        <v>64</v>
      </c>
      <c r="I65" s="240" t="e">
        <f>IF(ISTEXT('VR-PROP'!#REF!),"DESCARTADO",'VR-PROP'!#REF!)</f>
        <v>#REF!</v>
      </c>
      <c r="J65" s="240" t="e">
        <f>IF(ISTEXT('VR-PROP'!#REF!),"DESCARTADO",'VR-PROP'!#REF!)</f>
        <v>#REF!</v>
      </c>
    </row>
    <row r="66" spans="8:10">
      <c r="H66" s="241">
        <v>65</v>
      </c>
      <c r="I66" s="240" t="e">
        <f>IF(ISTEXT('VR-PROP'!#REF!),"DESCARTADO",'VR-PROP'!#REF!)</f>
        <v>#REF!</v>
      </c>
      <c r="J66" s="240" t="e">
        <f>IF(ISTEXT('VR-PROP'!#REF!),"DESCARTADO",'VR-PROP'!#REF!)</f>
        <v>#REF!</v>
      </c>
    </row>
    <row r="67" spans="8:10">
      <c r="H67" s="241">
        <v>66</v>
      </c>
      <c r="I67" s="240" t="e">
        <f>IF(ISTEXT('VR-PROP'!#REF!),"DESCARTADO",'VR-PROP'!#REF!)</f>
        <v>#REF!</v>
      </c>
      <c r="J67" s="240" t="e">
        <f>IF(ISTEXT('VR-PROP'!#REF!),"DESCARTADO",'VR-PROP'!#REF!)</f>
        <v>#REF!</v>
      </c>
    </row>
    <row r="68" spans="8:10">
      <c r="H68" s="241">
        <v>67</v>
      </c>
      <c r="I68" s="240" t="e">
        <f>IF(ISTEXT('VR-PROP'!#REF!),"DESCARTADO",'VR-PROP'!#REF!)</f>
        <v>#REF!</v>
      </c>
      <c r="J68" s="240" t="e">
        <f>IF(ISTEXT('VR-PROP'!#REF!),"DESCARTADO",'VR-PROP'!#REF!)</f>
        <v>#REF!</v>
      </c>
    </row>
    <row r="69" spans="8:10">
      <c r="H69" s="241">
        <v>68</v>
      </c>
      <c r="I69" s="240" t="e">
        <f>IF(ISTEXT('VR-PROP'!#REF!),"DESCARTADO",'VR-PROP'!#REF!)</f>
        <v>#REF!</v>
      </c>
      <c r="J69" s="240" t="e">
        <f>IF(ISTEXT('VR-PROP'!#REF!),"DESCARTADO",'VR-PROP'!#REF!)</f>
        <v>#REF!</v>
      </c>
    </row>
    <row r="70" spans="8:10">
      <c r="H70" s="241">
        <v>69</v>
      </c>
      <c r="I70" s="240" t="e">
        <f>IF(ISTEXT('VR-PROP'!#REF!),"DESCARTADO",'VR-PROP'!#REF!)</f>
        <v>#REF!</v>
      </c>
      <c r="J70" s="240" t="e">
        <f>IF(ISTEXT('VR-PROP'!#REF!),"DESCARTADO",'VR-PROP'!#REF!)</f>
        <v>#REF!</v>
      </c>
    </row>
    <row r="71" spans="8:10">
      <c r="H71" s="241">
        <v>70</v>
      </c>
      <c r="I71" s="240" t="e">
        <f>IF(ISTEXT('VR-PROP'!#REF!),"DESCARTADO",'VR-PROP'!#REF!)</f>
        <v>#REF!</v>
      </c>
      <c r="J71" s="240" t="e">
        <f>IF(ISTEXT('VR-PROP'!#REF!),"DESCARTADO",'VR-PROP'!#REF!)</f>
        <v>#REF!</v>
      </c>
    </row>
    <row r="72" spans="8:10">
      <c r="H72" s="241">
        <v>71</v>
      </c>
      <c r="I72" s="240" t="e">
        <f>IF(ISTEXT('VR-PROP'!#REF!),"DESCARTADO",'VR-PROP'!#REF!)</f>
        <v>#REF!</v>
      </c>
      <c r="J72" s="240" t="e">
        <f>IF(ISTEXT('VR-PROP'!#REF!),"DESCARTADO",'VR-PROP'!#REF!)</f>
        <v>#REF!</v>
      </c>
    </row>
    <row r="73" spans="8:10">
      <c r="H73" s="241">
        <v>72</v>
      </c>
      <c r="I73" s="240" t="e">
        <f>IF(ISTEXT('VR-PROP'!#REF!),"DESCARTADO",'VR-PROP'!#REF!)</f>
        <v>#REF!</v>
      </c>
      <c r="J73" s="240" t="e">
        <f>IF(ISTEXT('VR-PROP'!#REF!),"DESCARTADO",'VR-PROP'!#REF!)</f>
        <v>#REF!</v>
      </c>
    </row>
    <row r="74" spans="8:10">
      <c r="H74" s="241">
        <v>73</v>
      </c>
      <c r="I74" s="240" t="e">
        <f>IF(ISTEXT('VR-PROP'!#REF!),"DESCARTADO",'VR-PROP'!#REF!)</f>
        <v>#REF!</v>
      </c>
      <c r="J74" s="240" t="e">
        <f>IF(ISTEXT('VR-PROP'!#REF!),"DESCARTADO",'VR-PROP'!#REF!)</f>
        <v>#REF!</v>
      </c>
    </row>
    <row r="75" spans="8:10">
      <c r="H75" s="241">
        <v>74</v>
      </c>
      <c r="I75" s="240" t="e">
        <f>IF(ISTEXT('VR-PROP'!#REF!),"DESCARTADO",'VR-PROP'!#REF!)</f>
        <v>#REF!</v>
      </c>
      <c r="J75" s="240" t="e">
        <f>IF(ISTEXT('VR-PROP'!#REF!),"DESCARTADO",'VR-PROP'!#REF!)</f>
        <v>#REF!</v>
      </c>
    </row>
    <row r="76" spans="8:10">
      <c r="H76" s="241">
        <v>75</v>
      </c>
      <c r="I76" s="240" t="e">
        <f>IF(ISTEXT('VR-PROP'!#REF!),"DESCARTADO",'VR-PROP'!#REF!)</f>
        <v>#REF!</v>
      </c>
      <c r="J76" s="240" t="e">
        <f>IF(ISTEXT('VR-PROP'!#REF!),"DESCARTADO",'VR-PROP'!#REF!)</f>
        <v>#REF!</v>
      </c>
    </row>
    <row r="77" spans="8:10">
      <c r="H77" s="241">
        <v>76</v>
      </c>
      <c r="I77" s="240" t="e">
        <f>IF(ISTEXT('VR-PROP'!#REF!),"DESCARTADO",'VR-PROP'!#REF!)</f>
        <v>#REF!</v>
      </c>
      <c r="J77" s="240" t="e">
        <f>IF(ISTEXT('VR-PROP'!#REF!),"DESCARTADO",'VR-PROP'!#REF!)</f>
        <v>#REF!</v>
      </c>
    </row>
    <row r="78" spans="8:10">
      <c r="H78" s="241">
        <v>77</v>
      </c>
      <c r="I78" s="240" t="e">
        <f>IF(ISTEXT('VR-PROP'!#REF!),"DESCARTADO",'VR-PROP'!#REF!)</f>
        <v>#REF!</v>
      </c>
      <c r="J78" s="240" t="e">
        <f>IF(ISTEXT('VR-PROP'!#REF!),"DESCARTADO",'VR-PROP'!#REF!)</f>
        <v>#REF!</v>
      </c>
    </row>
    <row r="79" spans="8:10">
      <c r="H79" s="241">
        <v>78</v>
      </c>
      <c r="I79" s="240" t="e">
        <f>IF(ISTEXT('VR-PROP'!#REF!),"DESCARTADO",'VR-PROP'!#REF!)</f>
        <v>#REF!</v>
      </c>
      <c r="J79" s="240" t="e">
        <f>IF(ISTEXT('VR-PROP'!#REF!),"DESCARTADO",'VR-PROP'!#REF!)</f>
        <v>#REF!</v>
      </c>
    </row>
    <row r="80" spans="8:10">
      <c r="H80" s="241">
        <v>79</v>
      </c>
      <c r="I80" s="240" t="e">
        <f>IF(ISTEXT('VR-PROP'!#REF!),"DESCARTADO",'VR-PROP'!#REF!)</f>
        <v>#REF!</v>
      </c>
      <c r="J80" s="240" t="e">
        <f>IF(ISTEXT('VR-PROP'!#REF!),"DESCARTADO",'VR-PROP'!#REF!)</f>
        <v>#REF!</v>
      </c>
    </row>
    <row r="81" spans="8:10">
      <c r="H81" s="241">
        <v>80</v>
      </c>
      <c r="I81" s="240" t="e">
        <f>IF(ISTEXT('VR-PROP'!#REF!),"DESCARTADO",'VR-PROP'!#REF!)</f>
        <v>#REF!</v>
      </c>
      <c r="J81" s="240" t="e">
        <f>IF(ISTEXT('VR-PROP'!#REF!),"DESCARTADO",'VR-PROP'!#REF!)</f>
        <v>#REF!</v>
      </c>
    </row>
    <row r="82" spans="8:10">
      <c r="H82" s="241">
        <v>81</v>
      </c>
      <c r="I82" s="240" t="e">
        <f>IF(ISTEXT('VR-PROP'!#REF!),"DESCARTADO",'VR-PROP'!#REF!)</f>
        <v>#REF!</v>
      </c>
      <c r="J82" s="240" t="e">
        <f>IF(ISTEXT('VR-PROP'!#REF!),"DESCARTADO",'VR-PROP'!#REF!)</f>
        <v>#REF!</v>
      </c>
    </row>
    <row r="83" spans="8:10">
      <c r="H83" s="241">
        <v>82</v>
      </c>
      <c r="I83" s="240" t="e">
        <f>IF(ISTEXT('VR-PROP'!#REF!),"DESCARTADO",'VR-PROP'!#REF!)</f>
        <v>#REF!</v>
      </c>
      <c r="J83" s="240" t="e">
        <f>IF(ISTEXT('VR-PROP'!#REF!),"DESCARTADO",'VR-PROP'!#REF!)</f>
        <v>#REF!</v>
      </c>
    </row>
    <row r="84" spans="8:10">
      <c r="H84" s="241">
        <v>83</v>
      </c>
      <c r="I84" s="240" t="e">
        <f>IF(ISTEXT('VR-PROP'!#REF!),"DESCARTADO",'VR-PROP'!#REF!)</f>
        <v>#REF!</v>
      </c>
      <c r="J84" s="240" t="e">
        <f>IF(ISTEXT('VR-PROP'!#REF!),"DESCARTADO",'VR-PROP'!#REF!)</f>
        <v>#REF!</v>
      </c>
    </row>
    <row r="85" spans="8:10">
      <c r="H85" s="241">
        <v>84</v>
      </c>
      <c r="I85" s="240" t="e">
        <f>IF(ISTEXT('VR-PROP'!#REF!),"DESCARTADO",'VR-PROP'!#REF!)</f>
        <v>#REF!</v>
      </c>
      <c r="J85" s="240" t="e">
        <f>IF(ISTEXT('VR-PROP'!#REF!),"DESCARTADO",'VR-PROP'!#REF!)</f>
        <v>#REF!</v>
      </c>
    </row>
    <row r="86" spans="8:10">
      <c r="H86" s="241">
        <v>85</v>
      </c>
      <c r="I86" s="240" t="e">
        <f>IF(ISTEXT('VR-PROP'!#REF!),"DESCARTADO",'VR-PROP'!#REF!)</f>
        <v>#REF!</v>
      </c>
      <c r="J86" s="240" t="e">
        <f>IF(ISTEXT('VR-PROP'!#REF!),"DESCARTADO",'VR-PROP'!#REF!)</f>
        <v>#REF!</v>
      </c>
    </row>
    <row r="87" spans="8:10">
      <c r="H87" s="241">
        <v>86</v>
      </c>
      <c r="I87" s="240" t="e">
        <f>IF(ISTEXT('VR-PROP'!#REF!),"DESCARTADO",'VR-PROP'!#REF!)</f>
        <v>#REF!</v>
      </c>
      <c r="J87" s="240" t="e">
        <f>IF(ISTEXT('VR-PROP'!#REF!),"DESCARTADO",'VR-PROP'!#REF!)</f>
        <v>#REF!</v>
      </c>
    </row>
    <row r="88" spans="8:10">
      <c r="H88" s="241">
        <v>87</v>
      </c>
      <c r="I88" s="240" t="e">
        <f>IF(ISTEXT('VR-PROP'!#REF!),"DESCARTADO",'VR-PROP'!#REF!)</f>
        <v>#REF!</v>
      </c>
      <c r="J88" s="240" t="e">
        <f>IF(ISTEXT('VR-PROP'!#REF!),"DESCARTADO",'VR-PROP'!#REF!)</f>
        <v>#REF!</v>
      </c>
    </row>
    <row r="89" spans="8:10">
      <c r="H89" s="241">
        <v>88</v>
      </c>
      <c r="I89" s="240" t="e">
        <f>IF(ISTEXT('VR-PROP'!#REF!),"DESCARTADO",'VR-PROP'!#REF!)</f>
        <v>#REF!</v>
      </c>
      <c r="J89" s="240" t="e">
        <f>IF(ISTEXT('VR-PROP'!#REF!),"DESCARTADO",'VR-PROP'!#REF!)</f>
        <v>#REF!</v>
      </c>
    </row>
    <row r="90" spans="8:10">
      <c r="H90" s="241">
        <v>89</v>
      </c>
      <c r="I90" s="240" t="e">
        <f>IF(ISTEXT('VR-PROP'!#REF!),"DESCARTADO",'VR-PROP'!#REF!)</f>
        <v>#REF!</v>
      </c>
      <c r="J90" s="240" t="e">
        <f>IF(ISTEXT('VR-PROP'!#REF!),"DESCARTADO",'VR-PROP'!#REF!)</f>
        <v>#REF!</v>
      </c>
    </row>
    <row r="91" spans="8:10">
      <c r="H91" s="241">
        <v>90</v>
      </c>
      <c r="I91" s="240" t="e">
        <f>IF(ISTEXT('VR-PROP'!#REF!),"DESCARTADO",'VR-PROP'!#REF!)</f>
        <v>#REF!</v>
      </c>
      <c r="J91" s="240" t="e">
        <f>IF(ISTEXT('VR-PROP'!#REF!),"DESCARTADO",'VR-PROP'!#REF!)</f>
        <v>#REF!</v>
      </c>
    </row>
    <row r="92" spans="8:10">
      <c r="H92" s="241">
        <v>91</v>
      </c>
      <c r="I92" s="240" t="e">
        <f>IF(ISTEXT('VR-PROP'!#REF!),"DESCARTADO",'VR-PROP'!#REF!)</f>
        <v>#REF!</v>
      </c>
      <c r="J92" s="240" t="e">
        <f>IF(ISTEXT('VR-PROP'!#REF!),"DESCARTADO",'VR-PROP'!#REF!)</f>
        <v>#REF!</v>
      </c>
    </row>
    <row r="93" spans="8:10">
      <c r="H93" s="241">
        <v>92</v>
      </c>
      <c r="I93" s="240" t="e">
        <f>IF(ISTEXT('VR-PROP'!#REF!),"DESCARTADO",'VR-PROP'!#REF!)</f>
        <v>#REF!</v>
      </c>
      <c r="J93" s="240" t="e">
        <f>IF(ISTEXT('VR-PROP'!#REF!),"DESCARTADO",'VR-PROP'!#REF!)</f>
        <v>#REF!</v>
      </c>
    </row>
    <row r="94" spans="8:10">
      <c r="H94" s="241">
        <v>93</v>
      </c>
      <c r="I94" s="240" t="e">
        <f>IF(ISTEXT('VR-PROP'!#REF!),"DESCARTADO",'VR-PROP'!#REF!)</f>
        <v>#REF!</v>
      </c>
      <c r="J94" s="240" t="e">
        <f>IF(ISTEXT('VR-PROP'!#REF!),"DESCARTADO",'VR-PROP'!#REF!)</f>
        <v>#REF!</v>
      </c>
    </row>
    <row r="95" spans="8:10">
      <c r="H95" s="241">
        <v>94</v>
      </c>
      <c r="I95" s="240" t="e">
        <f>IF(ISTEXT('VR-PROP'!#REF!),"DESCARTADO",'VR-PROP'!#REF!)</f>
        <v>#REF!</v>
      </c>
      <c r="J95" s="240" t="e">
        <f>IF(ISTEXT('VR-PROP'!#REF!),"DESCARTADO",'VR-PROP'!#REF!)</f>
        <v>#REF!</v>
      </c>
    </row>
    <row r="96" spans="8:10">
      <c r="H96" s="241">
        <v>95</v>
      </c>
      <c r="I96" s="240" t="e">
        <f>IF(ISTEXT('VR-PROP'!#REF!),"DESCARTADO",'VR-PROP'!#REF!)</f>
        <v>#REF!</v>
      </c>
      <c r="J96" s="240" t="e">
        <f>IF(ISTEXT('VR-PROP'!#REF!),"DESCARTADO",'VR-PROP'!#REF!)</f>
        <v>#REF!</v>
      </c>
    </row>
    <row r="97" spans="8:10">
      <c r="H97" s="241">
        <v>96</v>
      </c>
      <c r="I97" s="240" t="e">
        <f>IF(ISTEXT('VR-PROP'!#REF!),"DESCARTADO",'VR-PROP'!#REF!)</f>
        <v>#REF!</v>
      </c>
      <c r="J97" s="240" t="e">
        <f>IF(ISTEXT('VR-PROP'!#REF!),"DESCARTADO",'VR-PROP'!#REF!)</f>
        <v>#REF!</v>
      </c>
    </row>
    <row r="98" spans="8:10">
      <c r="H98" s="241">
        <v>97</v>
      </c>
      <c r="I98" s="240" t="e">
        <f>IF(ISTEXT('VR-PROP'!#REF!),"DESCARTADO",'VR-PROP'!#REF!)</f>
        <v>#REF!</v>
      </c>
      <c r="J98" s="240" t="e">
        <f>IF(ISTEXT('VR-PROP'!#REF!),"DESCARTADO",'VR-PROP'!#REF!)</f>
        <v>#REF!</v>
      </c>
    </row>
    <row r="99" spans="8:10">
      <c r="H99" s="241">
        <v>98</v>
      </c>
      <c r="I99" s="240" t="e">
        <f>IF(ISTEXT('VR-PROP'!#REF!),"DESCARTADO",'VR-PROP'!#REF!)</f>
        <v>#REF!</v>
      </c>
      <c r="J99" s="240" t="e">
        <f>IF(ISTEXT('VR-PROP'!#REF!),"DESCARTADO",'VR-PROP'!#REF!)</f>
        <v>#REF!</v>
      </c>
    </row>
    <row r="100" spans="8:10">
      <c r="H100" s="241">
        <v>99</v>
      </c>
      <c r="I100" s="240" t="e">
        <f>IF(ISTEXT('VR-PROP'!#REF!),"DESCARTADO",'VR-PROP'!#REF!)</f>
        <v>#REF!</v>
      </c>
      <c r="J100" s="240" t="e">
        <f>IF(ISTEXT('VR-PROP'!#REF!),"DESCARTADO",'VR-PROP'!#REF!)</f>
        <v>#REF!</v>
      </c>
    </row>
    <row r="101" spans="8:10">
      <c r="H101" s="241">
        <v>100</v>
      </c>
      <c r="I101" s="240" t="e">
        <f>IF(ISTEXT('VR-PROP'!#REF!),"DESCARTADO",'VR-PROP'!#REF!)</f>
        <v>#REF!</v>
      </c>
      <c r="J101" s="240" t="e">
        <f>IF(ISTEXT('VR-PROP'!#REF!),"DESCARTADO",'VR-PROP'!#REF!)</f>
        <v>#REF!</v>
      </c>
    </row>
    <row r="102" spans="8:10">
      <c r="H102" s="241">
        <v>101</v>
      </c>
      <c r="I102" s="240" t="e">
        <f>IF(ISTEXT('VR-PROP'!#REF!),"DESCARTADO",'VR-PROP'!#REF!)</f>
        <v>#REF!</v>
      </c>
      <c r="J102" s="240" t="e">
        <f>IF(ISTEXT('VR-PROP'!#REF!),"DESCARTADO",'VR-PROP'!#REF!)</f>
        <v>#REF!</v>
      </c>
    </row>
    <row r="103" spans="8:10">
      <c r="H103" s="241">
        <v>102</v>
      </c>
      <c r="I103" s="240" t="e">
        <f>IF(ISTEXT('VR-PROP'!#REF!),"DESCARTADO",'VR-PROP'!#REF!)</f>
        <v>#REF!</v>
      </c>
      <c r="J103" s="240" t="e">
        <f>IF(ISTEXT('VR-PROP'!#REF!),"DESCARTADO",'VR-PROP'!#REF!)</f>
        <v>#REF!</v>
      </c>
    </row>
    <row r="104" spans="8:10">
      <c r="H104" s="241">
        <v>103</v>
      </c>
      <c r="I104" s="240" t="e">
        <f>IF(ISTEXT('VR-PROP'!#REF!),"DESCARTADO",'VR-PROP'!#REF!)</f>
        <v>#REF!</v>
      </c>
      <c r="J104" s="240" t="e">
        <f>IF(ISTEXT('VR-PROP'!#REF!),"DESCARTADO",'VR-PROP'!#REF!)</f>
        <v>#REF!</v>
      </c>
    </row>
    <row r="105" spans="8:10">
      <c r="H105" s="241">
        <v>104</v>
      </c>
      <c r="I105" s="240" t="e">
        <f>IF(ISTEXT('VR-PROP'!#REF!),"DESCARTADO",'VR-PROP'!#REF!)</f>
        <v>#REF!</v>
      </c>
      <c r="J105" s="240" t="e">
        <f>IF(ISTEXT('VR-PROP'!#REF!),"DESCARTADO",'VR-PROP'!#REF!)</f>
        <v>#REF!</v>
      </c>
    </row>
    <row r="106" spans="8:10">
      <c r="H106" s="241">
        <v>105</v>
      </c>
      <c r="I106" s="240" t="e">
        <f>IF(ISTEXT('VR-PROP'!#REF!),"DESCARTADO",'VR-PROP'!#REF!)</f>
        <v>#REF!</v>
      </c>
      <c r="J106" s="240" t="e">
        <f>IF(ISTEXT('VR-PROP'!#REF!),"DESCARTADO",'VR-PROP'!#REF!)</f>
        <v>#REF!</v>
      </c>
    </row>
    <row r="107" spans="8:10">
      <c r="H107" s="241">
        <v>106</v>
      </c>
      <c r="I107" s="240" t="e">
        <f>IF(ISTEXT('VR-PROP'!#REF!),"DESCARTADO",'VR-PROP'!#REF!)</f>
        <v>#REF!</v>
      </c>
      <c r="J107" s="240" t="e">
        <f>IF(ISTEXT('VR-PROP'!#REF!),"DESCARTADO",'VR-PROP'!#REF!)</f>
        <v>#REF!</v>
      </c>
    </row>
    <row r="108" spans="8:10">
      <c r="H108" s="241">
        <v>107</v>
      </c>
      <c r="I108" s="240" t="e">
        <f>IF(ISTEXT('VR-PROP'!#REF!),"DESCARTADO",'VR-PROP'!#REF!)</f>
        <v>#REF!</v>
      </c>
      <c r="J108" s="240" t="e">
        <f>IF(ISTEXT('VR-PROP'!#REF!),"DESCARTADO",'VR-PROP'!#REF!)</f>
        <v>#REF!</v>
      </c>
    </row>
    <row r="109" spans="8:10">
      <c r="H109" s="241">
        <v>108</v>
      </c>
      <c r="I109" s="240" t="e">
        <f>IF(ISTEXT('VR-PROP'!#REF!),"DESCARTADO",'VR-PROP'!#REF!)</f>
        <v>#REF!</v>
      </c>
      <c r="J109" s="240" t="e">
        <f>IF(ISTEXT('VR-PROP'!#REF!),"DESCARTADO",'VR-PROP'!#REF!)</f>
        <v>#REF!</v>
      </c>
    </row>
    <row r="110" spans="8:10">
      <c r="H110" s="241">
        <v>109</v>
      </c>
      <c r="I110" s="240" t="e">
        <f>IF(ISTEXT('VR-PROP'!#REF!),"DESCARTADO",'VR-PROP'!#REF!)</f>
        <v>#REF!</v>
      </c>
      <c r="J110" s="240" t="e">
        <f>IF(ISTEXT('VR-PROP'!#REF!),"DESCARTADO",'VR-PROP'!#REF!)</f>
        <v>#REF!</v>
      </c>
    </row>
    <row r="111" spans="8:10">
      <c r="H111" s="241">
        <v>110</v>
      </c>
      <c r="I111" s="240" t="e">
        <f>IF(ISTEXT('VR-PROP'!#REF!),"DESCARTADO",'VR-PROP'!#REF!)</f>
        <v>#REF!</v>
      </c>
      <c r="J111" s="240" t="e">
        <f>IF(ISTEXT('VR-PROP'!#REF!),"DESCARTADO",'VR-PROP'!#REF!)</f>
        <v>#REF!</v>
      </c>
    </row>
    <row r="112" spans="8:10">
      <c r="H112" s="241">
        <v>111</v>
      </c>
      <c r="I112" s="240" t="e">
        <f>IF(ISTEXT('VR-PROP'!#REF!),"DESCARTADO",'VR-PROP'!#REF!)</f>
        <v>#REF!</v>
      </c>
      <c r="J112" s="240" t="e">
        <f>IF(ISTEXT('VR-PROP'!#REF!),"DESCARTADO",'VR-PROP'!#REF!)</f>
        <v>#REF!</v>
      </c>
    </row>
    <row r="113" spans="8:10">
      <c r="H113" s="241">
        <v>112</v>
      </c>
      <c r="I113" s="240" t="e">
        <f>IF(ISTEXT('VR-PROP'!#REF!),"DESCARTADO",'VR-PROP'!#REF!)</f>
        <v>#REF!</v>
      </c>
      <c r="J113" s="240" t="e">
        <f>IF(ISTEXT('VR-PROP'!#REF!),"DESCARTADO",'VR-PROP'!#REF!)</f>
        <v>#REF!</v>
      </c>
    </row>
    <row r="114" spans="8:10">
      <c r="H114" s="241">
        <v>113</v>
      </c>
      <c r="I114" s="240" t="e">
        <f>IF(ISTEXT('VR-PROP'!#REF!),"DESCARTADO",'VR-PROP'!#REF!)</f>
        <v>#REF!</v>
      </c>
      <c r="J114" s="240" t="e">
        <f>IF(ISTEXT('VR-PROP'!#REF!),"DESCARTADO",'VR-PROP'!#REF!)</f>
        <v>#REF!</v>
      </c>
    </row>
    <row r="115" spans="8:10">
      <c r="H115" s="241">
        <v>114</v>
      </c>
      <c r="I115" s="240" t="e">
        <f>IF(ISTEXT('VR-PROP'!#REF!),"DESCARTADO",'VR-PROP'!#REF!)</f>
        <v>#REF!</v>
      </c>
      <c r="J115" s="240" t="e">
        <f>IF(ISTEXT('VR-PROP'!#REF!),"DESCARTADO",'VR-PROP'!#REF!)</f>
        <v>#REF!</v>
      </c>
    </row>
    <row r="116" spans="8:10">
      <c r="H116" s="241">
        <v>115</v>
      </c>
      <c r="I116" s="240" t="e">
        <f>IF(ISTEXT('VR-PROP'!#REF!),"DESCARTADO",'VR-PROP'!#REF!)</f>
        <v>#REF!</v>
      </c>
      <c r="J116" s="240" t="e">
        <f>IF(ISTEXT('VR-PROP'!#REF!),"DESCARTADO",'VR-PROP'!#REF!)</f>
        <v>#REF!</v>
      </c>
    </row>
    <row r="117" spans="8:10">
      <c r="H117" s="241">
        <v>116</v>
      </c>
      <c r="I117" s="240" t="e">
        <f>IF(ISTEXT('VR-PROP'!#REF!),"DESCARTADO",'VR-PROP'!#REF!)</f>
        <v>#REF!</v>
      </c>
      <c r="J117" s="240" t="e">
        <f>IF(ISTEXT('VR-PROP'!#REF!),"DESCARTADO",'VR-PROP'!#REF!)</f>
        <v>#REF!</v>
      </c>
    </row>
    <row r="118" spans="8:10">
      <c r="H118" s="241">
        <v>117</v>
      </c>
      <c r="I118" s="240" t="e">
        <f>IF(ISTEXT('VR-PROP'!#REF!),"DESCARTADO",'VR-PROP'!#REF!)</f>
        <v>#REF!</v>
      </c>
      <c r="J118" s="240" t="e">
        <f>IF(ISTEXT('VR-PROP'!#REF!),"DESCARTADO",'VR-PROP'!#REF!)</f>
        <v>#REF!</v>
      </c>
    </row>
    <row r="119" spans="8:10">
      <c r="H119" s="241">
        <v>118</v>
      </c>
      <c r="I119" s="240" t="e">
        <f>IF(ISTEXT('VR-PROP'!#REF!),"DESCARTADO",'VR-PROP'!#REF!)</f>
        <v>#REF!</v>
      </c>
      <c r="J119" s="240" t="e">
        <f>IF(ISTEXT('VR-PROP'!#REF!),"DESCARTADO",'VR-PROP'!#REF!)</f>
        <v>#REF!</v>
      </c>
    </row>
    <row r="120" spans="8:10">
      <c r="H120" s="241">
        <v>119</v>
      </c>
      <c r="I120" s="240" t="e">
        <f>IF(ISTEXT('VR-PROP'!#REF!),"DESCARTADO",'VR-PROP'!#REF!)</f>
        <v>#REF!</v>
      </c>
      <c r="J120" s="240" t="e">
        <f>IF(ISTEXT('VR-PROP'!#REF!),"DESCARTADO",'VR-PROP'!#REF!)</f>
        <v>#REF!</v>
      </c>
    </row>
    <row r="121" spans="8:10">
      <c r="H121" s="241">
        <v>120</v>
      </c>
      <c r="I121" s="240" t="e">
        <f>IF(ISTEXT('VR-PROP'!#REF!),"DESCARTADO",'VR-PROP'!#REF!)</f>
        <v>#REF!</v>
      </c>
      <c r="J121" s="240" t="e">
        <f>IF(ISTEXT('VR-PROP'!#REF!),"DESCARTADO",'VR-PROP'!#REF!)</f>
        <v>#REF!</v>
      </c>
    </row>
    <row r="122" spans="8:10">
      <c r="H122" s="241">
        <v>121</v>
      </c>
      <c r="I122" s="240" t="e">
        <f>IF(ISTEXT('VR-PROP'!#REF!),"DESCARTADO",'VR-PROP'!#REF!)</f>
        <v>#REF!</v>
      </c>
      <c r="J122" s="240" t="e">
        <f>IF(ISTEXT('VR-PROP'!#REF!),"DESCARTADO",'VR-PROP'!#REF!)</f>
        <v>#REF!</v>
      </c>
    </row>
    <row r="123" spans="8:10">
      <c r="H123" s="241">
        <v>122</v>
      </c>
      <c r="I123" s="240" t="e">
        <f>IF(ISTEXT('VR-PROP'!#REF!),"DESCARTADO",'VR-PROP'!#REF!)</f>
        <v>#REF!</v>
      </c>
      <c r="J123" s="240" t="e">
        <f>IF(ISTEXT('VR-PROP'!#REF!),"DESCARTADO",'VR-PROP'!#REF!)</f>
        <v>#REF!</v>
      </c>
    </row>
    <row r="124" spans="8:10">
      <c r="H124" s="241">
        <v>123</v>
      </c>
      <c r="I124" s="240" t="e">
        <f>IF(ISTEXT('VR-PROP'!#REF!),"DESCARTADO",'VR-PROP'!#REF!)</f>
        <v>#REF!</v>
      </c>
      <c r="J124" s="240" t="e">
        <f>IF(ISTEXT('VR-PROP'!#REF!),"DESCARTADO",'VR-PROP'!#REF!)</f>
        <v>#REF!</v>
      </c>
    </row>
    <row r="125" spans="8:10">
      <c r="H125" s="241">
        <v>124</v>
      </c>
      <c r="I125" s="240" t="e">
        <f>IF(ISTEXT('VR-PROP'!#REF!),"DESCARTADO",'VR-PROP'!#REF!)</f>
        <v>#REF!</v>
      </c>
      <c r="J125" s="240" t="e">
        <f>IF(ISTEXT('VR-PROP'!#REF!),"DESCARTADO",'VR-PROP'!#REF!)</f>
        <v>#REF!</v>
      </c>
    </row>
    <row r="126" spans="8:10">
      <c r="H126" s="241">
        <v>125</v>
      </c>
      <c r="I126" s="240" t="e">
        <f>IF(ISTEXT('VR-PROP'!#REF!),"DESCARTADO",'VR-PROP'!#REF!)</f>
        <v>#REF!</v>
      </c>
      <c r="J126" s="240" t="e">
        <f>IF(ISTEXT('VR-PROP'!#REF!),"DESCARTADO",'VR-PROP'!#REF!)</f>
        <v>#REF!</v>
      </c>
    </row>
    <row r="127" spans="8:10">
      <c r="H127" s="241">
        <v>126</v>
      </c>
      <c r="I127" s="240" t="e">
        <f>IF(ISTEXT('VR-PROP'!#REF!),"DESCARTADO",'VR-PROP'!#REF!)</f>
        <v>#REF!</v>
      </c>
      <c r="J127" s="240" t="e">
        <f>IF(ISTEXT('VR-PROP'!#REF!),"DESCARTADO",'VR-PROP'!#REF!)</f>
        <v>#REF!</v>
      </c>
    </row>
    <row r="128" spans="8:10">
      <c r="H128" s="241">
        <v>127</v>
      </c>
      <c r="I128" s="240" t="e">
        <f>IF(ISTEXT('VR-PROP'!#REF!),"DESCARTADO",'VR-PROP'!#REF!)</f>
        <v>#REF!</v>
      </c>
      <c r="J128" s="240" t="e">
        <f>IF(ISTEXT('VR-PROP'!#REF!),"DESCARTADO",'VR-PROP'!#REF!)</f>
        <v>#REF!</v>
      </c>
    </row>
    <row r="129" spans="8:10">
      <c r="H129" s="241">
        <v>128</v>
      </c>
      <c r="I129" s="240" t="e">
        <f>IF(ISTEXT('VR-PROP'!#REF!),"DESCARTADO",'VR-PROP'!#REF!)</f>
        <v>#REF!</v>
      </c>
      <c r="J129" s="240" t="e">
        <f>IF(ISTEXT('VR-PROP'!#REF!),"DESCARTADO",'VR-PROP'!#REF!)</f>
        <v>#REF!</v>
      </c>
    </row>
    <row r="130" spans="8:10">
      <c r="H130" s="241">
        <v>129</v>
      </c>
      <c r="I130" s="240" t="e">
        <f>IF(ISTEXT('VR-PROP'!#REF!),"DESCARTADO",'VR-PROP'!#REF!)</f>
        <v>#REF!</v>
      </c>
      <c r="J130" s="240" t="e">
        <f>IF(ISTEXT('VR-PROP'!#REF!),"DESCARTADO",'VR-PROP'!#REF!)</f>
        <v>#REF!</v>
      </c>
    </row>
    <row r="131" spans="8:10">
      <c r="H131" s="241">
        <v>130</v>
      </c>
      <c r="I131" s="240" t="e">
        <f>IF(ISTEXT('VR-PROP'!#REF!),"DESCARTADO",'VR-PROP'!#REF!)</f>
        <v>#REF!</v>
      </c>
      <c r="J131" s="240" t="e">
        <f>IF(ISTEXT('VR-PROP'!#REF!),"DESCARTADO",'VR-PROP'!#REF!)</f>
        <v>#REF!</v>
      </c>
    </row>
    <row r="132" spans="8:10">
      <c r="H132" s="241">
        <v>131</v>
      </c>
      <c r="I132" s="240" t="e">
        <f>IF(ISTEXT('VR-PROP'!#REF!),"DESCARTADO",'VR-PROP'!#REF!)</f>
        <v>#REF!</v>
      </c>
      <c r="J132" s="240" t="e">
        <f>IF(ISTEXT('VR-PROP'!#REF!),"DESCARTADO",'VR-PROP'!#REF!)</f>
        <v>#REF!</v>
      </c>
    </row>
    <row r="133" spans="8:10">
      <c r="H133" s="241">
        <v>132</v>
      </c>
      <c r="I133" s="240" t="e">
        <f>IF(ISTEXT('VR-PROP'!#REF!),"DESCARTADO",'VR-PROP'!#REF!)</f>
        <v>#REF!</v>
      </c>
      <c r="J133" s="240" t="e">
        <f>IF(ISTEXT('VR-PROP'!#REF!),"DESCARTADO",'VR-PROP'!#REF!)</f>
        <v>#REF!</v>
      </c>
    </row>
    <row r="134" spans="8:10">
      <c r="H134" s="241">
        <v>133</v>
      </c>
      <c r="I134" s="240" t="e">
        <f>IF(ISTEXT('VR-PROP'!#REF!),"DESCARTADO",'VR-PROP'!#REF!)</f>
        <v>#REF!</v>
      </c>
      <c r="J134" s="240" t="e">
        <f>IF(ISTEXT('VR-PROP'!#REF!),"DESCARTADO",'VR-PROP'!#REF!)</f>
        <v>#REF!</v>
      </c>
    </row>
    <row r="135" spans="8:10">
      <c r="H135" s="241">
        <v>134</v>
      </c>
      <c r="I135" s="240" t="e">
        <f>IF(ISTEXT('VR-PROP'!#REF!),"DESCARTADO",'VR-PROP'!#REF!)</f>
        <v>#REF!</v>
      </c>
      <c r="J135" s="240" t="e">
        <f>IF(ISTEXT('VR-PROP'!#REF!),"DESCARTADO",'VR-PROP'!#REF!)</f>
        <v>#REF!</v>
      </c>
    </row>
    <row r="136" spans="8:10">
      <c r="H136" s="241">
        <v>135</v>
      </c>
      <c r="I136" s="240" t="e">
        <f>IF(ISTEXT('VR-PROP'!#REF!),"DESCARTADO",'VR-PROP'!#REF!)</f>
        <v>#REF!</v>
      </c>
      <c r="J136" s="240" t="e">
        <f>IF(ISTEXT('VR-PROP'!#REF!),"DESCARTADO",'VR-PROP'!#REF!)</f>
        <v>#REF!</v>
      </c>
    </row>
    <row r="137" spans="8:10">
      <c r="H137" s="241">
        <v>136</v>
      </c>
      <c r="I137" s="240" t="e">
        <f>IF(ISTEXT('VR-PROP'!#REF!),"DESCARTADO",'VR-PROP'!#REF!)</f>
        <v>#REF!</v>
      </c>
      <c r="J137" s="240" t="e">
        <f>IF(ISTEXT('VR-PROP'!#REF!),"DESCARTADO",'VR-PROP'!#REF!)</f>
        <v>#REF!</v>
      </c>
    </row>
    <row r="138" spans="8:10">
      <c r="H138" s="241">
        <v>137</v>
      </c>
      <c r="I138" s="240" t="e">
        <f>IF(ISTEXT('VR-PROP'!#REF!),"DESCARTADO",'VR-PROP'!#REF!)</f>
        <v>#REF!</v>
      </c>
      <c r="J138" s="240" t="e">
        <f>IF(ISTEXT('VR-PROP'!#REF!),"DESCARTADO",'VR-PROP'!#REF!)</f>
        <v>#REF!</v>
      </c>
    </row>
    <row r="139" spans="8:10">
      <c r="H139" s="241">
        <v>138</v>
      </c>
      <c r="I139" s="240" t="e">
        <f>IF(ISTEXT('VR-PROP'!#REF!),"DESCARTADO",'VR-PROP'!#REF!)</f>
        <v>#REF!</v>
      </c>
      <c r="J139" s="240" t="e">
        <f>IF(ISTEXT('VR-PROP'!#REF!),"DESCARTADO",'VR-PROP'!#REF!)</f>
        <v>#REF!</v>
      </c>
    </row>
    <row r="140" spans="8:10">
      <c r="H140" s="241">
        <v>139</v>
      </c>
      <c r="I140" s="240" t="e">
        <f>IF(ISTEXT('VR-PROP'!#REF!),"DESCARTADO",'VR-PROP'!#REF!)</f>
        <v>#REF!</v>
      </c>
      <c r="J140" s="240" t="e">
        <f>IF(ISTEXT('VR-PROP'!#REF!),"DESCARTADO",'VR-PROP'!#REF!)</f>
        <v>#REF!</v>
      </c>
    </row>
    <row r="141" spans="8:10">
      <c r="H141" s="241">
        <v>140</v>
      </c>
      <c r="I141" s="240" t="e">
        <f>IF(ISTEXT('VR-PROP'!#REF!),"DESCARTADO",'VR-PROP'!#REF!)</f>
        <v>#REF!</v>
      </c>
      <c r="J141" s="240" t="e">
        <f>IF(ISTEXT('VR-PROP'!#REF!),"DESCARTADO",'VR-PROP'!#REF!)</f>
        <v>#REF!</v>
      </c>
    </row>
    <row r="142" spans="8:10">
      <c r="H142" s="241">
        <v>141</v>
      </c>
      <c r="I142" s="240" t="e">
        <f>IF(ISTEXT('VR-PROP'!#REF!),"DESCARTADO",'VR-PROP'!#REF!)</f>
        <v>#REF!</v>
      </c>
      <c r="J142" s="240" t="e">
        <f>IF(ISTEXT('VR-PROP'!#REF!),"DESCARTADO",'VR-PROP'!#REF!)</f>
        <v>#REF!</v>
      </c>
    </row>
    <row r="143" spans="8:10">
      <c r="H143" s="241">
        <v>142</v>
      </c>
      <c r="I143" s="240" t="e">
        <f>IF(ISTEXT('VR-PROP'!#REF!),"DESCARTADO",'VR-PROP'!#REF!)</f>
        <v>#REF!</v>
      </c>
      <c r="J143" s="240" t="e">
        <f>IF(ISTEXT('VR-PROP'!#REF!),"DESCARTADO",'VR-PROP'!#REF!)</f>
        <v>#REF!</v>
      </c>
    </row>
    <row r="144" spans="8:10">
      <c r="H144" s="241">
        <v>143</v>
      </c>
      <c r="I144" s="240" t="e">
        <f>IF(ISTEXT('VR-PROP'!#REF!),"DESCARTADO",'VR-PROP'!#REF!)</f>
        <v>#REF!</v>
      </c>
      <c r="J144" s="240" t="e">
        <f>IF(ISTEXT('VR-PROP'!#REF!),"DESCARTADO",'VR-PROP'!#REF!)</f>
        <v>#REF!</v>
      </c>
    </row>
    <row r="145" spans="8:10">
      <c r="H145" s="241">
        <v>144</v>
      </c>
      <c r="I145" s="240" t="e">
        <f>IF(ISTEXT('VR-PROP'!#REF!),"DESCARTADO",'VR-PROP'!#REF!)</f>
        <v>#REF!</v>
      </c>
      <c r="J145" s="240" t="e">
        <f>IF(ISTEXT('VR-PROP'!#REF!),"DESCARTADO",'VR-PROP'!#REF!)</f>
        <v>#REF!</v>
      </c>
    </row>
    <row r="146" spans="8:10">
      <c r="H146" s="241">
        <v>145</v>
      </c>
      <c r="I146" s="240" t="e">
        <f>IF(ISTEXT('VR-PROP'!#REF!),"DESCARTADO",'VR-PROP'!#REF!)</f>
        <v>#REF!</v>
      </c>
      <c r="J146" s="240" t="e">
        <f>IF(ISTEXT('VR-PROP'!#REF!),"DESCARTADO",'VR-PROP'!#REF!)</f>
        <v>#REF!</v>
      </c>
    </row>
    <row r="147" spans="8:10">
      <c r="H147" s="241">
        <v>146</v>
      </c>
      <c r="I147" s="240" t="e">
        <f>IF(ISTEXT('VR-PROP'!#REF!),"DESCARTADO",'VR-PROP'!#REF!)</f>
        <v>#REF!</v>
      </c>
      <c r="J147" s="240" t="e">
        <f>IF(ISTEXT('VR-PROP'!#REF!),"DESCARTADO",'VR-PROP'!#REF!)</f>
        <v>#REF!</v>
      </c>
    </row>
    <row r="148" spans="8:10">
      <c r="H148" s="241">
        <v>147</v>
      </c>
      <c r="I148" s="240" t="e">
        <f>IF(ISTEXT('VR-PROP'!#REF!),"DESCARTADO",'VR-PROP'!#REF!)</f>
        <v>#REF!</v>
      </c>
      <c r="J148" s="240" t="e">
        <f>IF(ISTEXT('VR-PROP'!#REF!),"DESCARTADO",'VR-PROP'!#REF!)</f>
        <v>#REF!</v>
      </c>
    </row>
    <row r="149" spans="8:10">
      <c r="H149" s="241">
        <v>148</v>
      </c>
      <c r="I149" s="240" t="e">
        <f>IF(ISTEXT('VR-PROP'!#REF!),"DESCARTADO",'VR-PROP'!#REF!)</f>
        <v>#REF!</v>
      </c>
      <c r="J149" s="240" t="e">
        <f>IF(ISTEXT('VR-PROP'!#REF!),"DESCARTADO",'VR-PROP'!#REF!)</f>
        <v>#REF!</v>
      </c>
    </row>
    <row r="150" spans="8:10">
      <c r="H150" s="241">
        <v>149</v>
      </c>
      <c r="I150" s="240" t="e">
        <f>IF(ISTEXT('VR-PROP'!#REF!),"DESCARTADO",'VR-PROP'!#REF!)</f>
        <v>#REF!</v>
      </c>
      <c r="J150" s="240" t="e">
        <f>IF(ISTEXT('VR-PROP'!#REF!),"DESCARTADO",'VR-PROP'!#REF!)</f>
        <v>#REF!</v>
      </c>
    </row>
    <row r="151" spans="8:10">
      <c r="H151" s="241">
        <v>150</v>
      </c>
      <c r="I151" s="240" t="e">
        <f>IF(ISTEXT('VR-PROP'!#REF!),"DESCARTADO",'VR-PROP'!#REF!)</f>
        <v>#REF!</v>
      </c>
      <c r="J151" s="240" t="e">
        <f>IF(ISTEXT('VR-PROP'!#REF!),"DESCARTADO",'VR-PROP'!#REF!)</f>
        <v>#REF!</v>
      </c>
    </row>
    <row r="152" spans="8:10">
      <c r="H152" s="241">
        <v>151</v>
      </c>
      <c r="I152" s="240" t="e">
        <f>IF(ISTEXT('VR-PROP'!#REF!),"DESCARTADO",'VR-PROP'!#REF!)</f>
        <v>#REF!</v>
      </c>
      <c r="J152" s="240" t="e">
        <f>IF(ISTEXT('VR-PROP'!#REF!),"DESCARTADO",'VR-PROP'!#REF!)</f>
        <v>#REF!</v>
      </c>
    </row>
    <row r="153" spans="8:10">
      <c r="H153" s="241">
        <v>152</v>
      </c>
      <c r="I153" s="240" t="e">
        <f>IF(ISTEXT('VR-PROP'!#REF!),"DESCARTADO",'VR-PROP'!#REF!)</f>
        <v>#REF!</v>
      </c>
      <c r="J153" s="240" t="e">
        <f>IF(ISTEXT('VR-PROP'!#REF!),"DESCARTADO",'VR-PROP'!#REF!)</f>
        <v>#REF!</v>
      </c>
    </row>
    <row r="154" spans="8:10">
      <c r="H154" s="241">
        <v>153</v>
      </c>
      <c r="I154" s="240" t="e">
        <f>IF(ISTEXT('VR-PROP'!#REF!),"DESCARTADO",'VR-PROP'!#REF!)</f>
        <v>#REF!</v>
      </c>
      <c r="J154" s="240" t="e">
        <f>IF(ISTEXT('VR-PROP'!#REF!),"DESCARTADO",'VR-PROP'!#REF!)</f>
        <v>#REF!</v>
      </c>
    </row>
    <row r="155" spans="8:10">
      <c r="H155" s="241">
        <v>154</v>
      </c>
      <c r="I155" s="240" t="e">
        <f>IF(ISTEXT('VR-PROP'!#REF!),"DESCARTADO",'VR-PROP'!#REF!)</f>
        <v>#REF!</v>
      </c>
      <c r="J155" s="240" t="e">
        <f>IF(ISTEXT('VR-PROP'!#REF!),"DESCARTADO",'VR-PROP'!#REF!)</f>
        <v>#REF!</v>
      </c>
    </row>
    <row r="156" spans="8:10">
      <c r="H156" s="241">
        <v>155</v>
      </c>
      <c r="I156" s="240" t="e">
        <f>IF(ISTEXT('VR-PROP'!#REF!),"DESCARTADO",'VR-PROP'!#REF!)</f>
        <v>#REF!</v>
      </c>
      <c r="J156" s="240" t="e">
        <f>IF(ISTEXT('VR-PROP'!#REF!),"DESCARTADO",'VR-PROP'!#REF!)</f>
        <v>#REF!</v>
      </c>
    </row>
    <row r="157" spans="8:10">
      <c r="H157" s="241">
        <v>156</v>
      </c>
      <c r="I157" s="240" t="e">
        <f>IF(ISTEXT('VR-PROP'!#REF!),"DESCARTADO",'VR-PROP'!#REF!)</f>
        <v>#REF!</v>
      </c>
      <c r="J157" s="240" t="e">
        <f>IF(ISTEXT('VR-PROP'!#REF!),"DESCARTADO",'VR-PROP'!#REF!)</f>
        <v>#REF!</v>
      </c>
    </row>
    <row r="158" spans="8:10">
      <c r="H158" s="241">
        <v>157</v>
      </c>
      <c r="I158" s="240" t="e">
        <f>IF(ISTEXT('VR-PROP'!#REF!),"DESCARTADO",'VR-PROP'!#REF!)</f>
        <v>#REF!</v>
      </c>
      <c r="J158" s="240" t="e">
        <f>IF(ISTEXT('VR-PROP'!#REF!),"DESCARTADO",'VR-PROP'!#REF!)</f>
        <v>#REF!</v>
      </c>
    </row>
    <row r="159" spans="8:10">
      <c r="H159" s="241">
        <v>158</v>
      </c>
      <c r="I159" s="240" t="e">
        <f>IF(ISTEXT('VR-PROP'!#REF!),"DESCARTADO",'VR-PROP'!#REF!)</f>
        <v>#REF!</v>
      </c>
      <c r="J159" s="240" t="e">
        <f>IF(ISTEXT('VR-PROP'!#REF!),"DESCARTADO",'VR-PROP'!#REF!)</f>
        <v>#REF!</v>
      </c>
    </row>
    <row r="160" spans="8:10">
      <c r="H160" s="241">
        <v>159</v>
      </c>
      <c r="I160" s="240" t="e">
        <f>IF(ISTEXT('VR-PROP'!#REF!),"DESCARTADO",'VR-PROP'!#REF!)</f>
        <v>#REF!</v>
      </c>
      <c r="J160" s="240" t="e">
        <f>IF(ISTEXT('VR-PROP'!#REF!),"DESCARTADO",'VR-PROP'!#REF!)</f>
        <v>#REF!</v>
      </c>
    </row>
    <row r="161" spans="8:10">
      <c r="H161" s="241">
        <v>160</v>
      </c>
      <c r="I161" s="240" t="e">
        <f>IF(ISTEXT('VR-PROP'!#REF!),"DESCARTADO",'VR-PROP'!#REF!)</f>
        <v>#REF!</v>
      </c>
      <c r="J161" s="240" t="e">
        <f>IF(ISTEXT('VR-PROP'!#REF!),"DESCARTADO",'VR-PROP'!#REF!)</f>
        <v>#REF!</v>
      </c>
    </row>
    <row r="162" spans="8:10">
      <c r="H162" s="241">
        <v>161</v>
      </c>
      <c r="I162" s="240" t="e">
        <f>IF(ISTEXT('VR-PROP'!#REF!),"DESCARTADO",'VR-PROP'!#REF!)</f>
        <v>#REF!</v>
      </c>
      <c r="J162" s="240" t="e">
        <f>IF(ISTEXT('VR-PROP'!#REF!),"DESCARTADO",'VR-PROP'!#REF!)</f>
        <v>#REF!</v>
      </c>
    </row>
    <row r="163" spans="8:10">
      <c r="H163" s="241">
        <v>162</v>
      </c>
      <c r="I163" s="240" t="e">
        <f>IF(ISTEXT('VR-PROP'!#REF!),"DESCARTADO",'VR-PROP'!#REF!)</f>
        <v>#REF!</v>
      </c>
      <c r="J163" s="240" t="e">
        <f>IF(ISTEXT('VR-PROP'!#REF!),"DESCARTADO",'VR-PROP'!#REF!)</f>
        <v>#REF!</v>
      </c>
    </row>
    <row r="164" spans="8:10">
      <c r="H164" s="241">
        <v>163</v>
      </c>
      <c r="I164" s="240" t="e">
        <f>IF(ISTEXT('VR-PROP'!#REF!),"DESCARTADO",'VR-PROP'!#REF!)</f>
        <v>#REF!</v>
      </c>
      <c r="J164" s="240" t="e">
        <f>IF(ISTEXT('VR-PROP'!#REF!),"DESCARTADO",'VR-PROP'!#REF!)</f>
        <v>#REF!</v>
      </c>
    </row>
    <row r="165" spans="8:10">
      <c r="H165" s="241">
        <v>164</v>
      </c>
      <c r="I165" s="240" t="e">
        <f>IF(ISTEXT('VR-PROP'!#REF!),"DESCARTADO",'VR-PROP'!#REF!)</f>
        <v>#REF!</v>
      </c>
      <c r="J165" s="240" t="e">
        <f>IF(ISTEXT('VR-PROP'!#REF!),"DESCARTADO",'VR-PROP'!#REF!)</f>
        <v>#REF!</v>
      </c>
    </row>
    <row r="166" spans="8:10">
      <c r="H166" s="241">
        <v>165</v>
      </c>
      <c r="I166" s="240" t="e">
        <f>IF(ISTEXT('VR-PROP'!#REF!),"DESCARTADO",'VR-PROP'!#REF!)</f>
        <v>#REF!</v>
      </c>
      <c r="J166" s="240" t="e">
        <f>IF(ISTEXT('VR-PROP'!#REF!),"DESCARTADO",'VR-PROP'!#REF!)</f>
        <v>#REF!</v>
      </c>
    </row>
    <row r="167" spans="8:10">
      <c r="H167" s="241">
        <v>166</v>
      </c>
      <c r="I167" s="240" t="e">
        <f>IF(ISTEXT('VR-PROP'!#REF!),"DESCARTADO",'VR-PROP'!#REF!)</f>
        <v>#REF!</v>
      </c>
      <c r="J167" s="240" t="e">
        <f>IF(ISTEXT('VR-PROP'!#REF!),"DESCARTADO",'VR-PROP'!#REF!)</f>
        <v>#REF!</v>
      </c>
    </row>
    <row r="168" spans="8:10">
      <c r="H168" s="241">
        <v>167</v>
      </c>
      <c r="I168" s="240" t="e">
        <f>IF(ISTEXT('VR-PROP'!#REF!),"DESCARTADO",'VR-PROP'!#REF!)</f>
        <v>#REF!</v>
      </c>
      <c r="J168" s="240" t="e">
        <f>IF(ISTEXT('VR-PROP'!#REF!),"DESCARTADO",'VR-PROP'!#REF!)</f>
        <v>#REF!</v>
      </c>
    </row>
    <row r="169" spans="8:10">
      <c r="H169" s="241">
        <v>168</v>
      </c>
      <c r="I169" s="240" t="e">
        <f>IF(ISTEXT('VR-PROP'!#REF!),"DESCARTADO",'VR-PROP'!#REF!)</f>
        <v>#REF!</v>
      </c>
      <c r="J169" s="240" t="e">
        <f>IF(ISTEXT('VR-PROP'!#REF!),"DESCARTADO",'VR-PROP'!#REF!)</f>
        <v>#REF!</v>
      </c>
    </row>
    <row r="170" spans="8:10">
      <c r="H170" s="241">
        <v>169</v>
      </c>
      <c r="I170" s="240" t="e">
        <f>IF(ISTEXT('VR-PROP'!#REF!),"DESCARTADO",'VR-PROP'!#REF!)</f>
        <v>#REF!</v>
      </c>
      <c r="J170" s="240" t="e">
        <f>IF(ISTEXT('VR-PROP'!#REF!),"DESCARTADO",'VR-PROP'!#REF!)</f>
        <v>#REF!</v>
      </c>
    </row>
    <row r="171" spans="8:10">
      <c r="H171" s="241">
        <v>170</v>
      </c>
      <c r="I171" s="240" t="e">
        <f>IF(ISTEXT('VR-PROP'!#REF!),"DESCARTADO",'VR-PROP'!#REF!)</f>
        <v>#REF!</v>
      </c>
      <c r="J171" s="240" t="e">
        <f>IF(ISTEXT('VR-PROP'!#REF!),"DESCARTADO",'VR-PROP'!#REF!)</f>
        <v>#REF!</v>
      </c>
    </row>
    <row r="172" spans="8:10">
      <c r="H172" s="241">
        <v>171</v>
      </c>
      <c r="I172" s="240" t="e">
        <f>IF(ISTEXT('VR-PROP'!#REF!),"DESCARTADO",'VR-PROP'!#REF!)</f>
        <v>#REF!</v>
      </c>
      <c r="J172" s="240" t="e">
        <f>IF(ISTEXT('VR-PROP'!#REF!),"DESCARTADO",'VR-PROP'!#REF!)</f>
        <v>#REF!</v>
      </c>
    </row>
    <row r="173" spans="8:10">
      <c r="H173" s="241">
        <v>172</v>
      </c>
      <c r="I173" s="240" t="e">
        <f>IF(ISTEXT('VR-PROP'!#REF!),"DESCARTADO",'VR-PROP'!#REF!)</f>
        <v>#REF!</v>
      </c>
      <c r="J173" s="240" t="e">
        <f>IF(ISTEXT('VR-PROP'!#REF!),"DESCARTADO",'VR-PROP'!#REF!)</f>
        <v>#REF!</v>
      </c>
    </row>
    <row r="174" spans="8:10">
      <c r="H174" s="241">
        <v>173</v>
      </c>
      <c r="I174" s="240" t="e">
        <f>IF(ISTEXT('VR-PROP'!#REF!),"DESCARTADO",'VR-PROP'!#REF!)</f>
        <v>#REF!</v>
      </c>
      <c r="J174" s="240" t="e">
        <f>IF(ISTEXT('VR-PROP'!#REF!),"DESCARTADO",'VR-PROP'!#REF!)</f>
        <v>#REF!</v>
      </c>
    </row>
    <row r="175" spans="8:10">
      <c r="H175" s="241">
        <v>174</v>
      </c>
      <c r="I175" s="240" t="e">
        <f>IF(ISTEXT('VR-PROP'!#REF!),"DESCARTADO",'VR-PROP'!#REF!)</f>
        <v>#REF!</v>
      </c>
      <c r="J175" s="240" t="e">
        <f>IF(ISTEXT('VR-PROP'!#REF!),"DESCARTADO",'VR-PROP'!#REF!)</f>
        <v>#REF!</v>
      </c>
    </row>
    <row r="176" spans="8:10">
      <c r="H176" s="241">
        <v>175</v>
      </c>
      <c r="I176" s="240" t="e">
        <f>IF(ISTEXT('VR-PROP'!#REF!),"DESCARTADO",'VR-PROP'!#REF!)</f>
        <v>#REF!</v>
      </c>
      <c r="J176" s="240" t="e">
        <f>IF(ISTEXT('VR-PROP'!#REF!),"DESCARTADO",'VR-PROP'!#REF!)</f>
        <v>#REF!</v>
      </c>
    </row>
    <row r="177" spans="8:10">
      <c r="H177" s="241">
        <v>176</v>
      </c>
      <c r="I177" s="240" t="e">
        <f>IF(ISTEXT('VR-PROP'!#REF!),"DESCARTADO",'VR-PROP'!#REF!)</f>
        <v>#REF!</v>
      </c>
      <c r="J177" s="240" t="e">
        <f>IF(ISTEXT('VR-PROP'!#REF!),"DESCARTADO",'VR-PROP'!#REF!)</f>
        <v>#REF!</v>
      </c>
    </row>
    <row r="178" spans="8:10">
      <c r="H178" s="241">
        <v>177</v>
      </c>
      <c r="I178" s="240" t="e">
        <f>IF(ISTEXT('VR-PROP'!#REF!),"DESCARTADO",'VR-PROP'!#REF!)</f>
        <v>#REF!</v>
      </c>
      <c r="J178" s="240" t="e">
        <f>IF(ISTEXT('VR-PROP'!#REF!),"DESCARTADO",'VR-PROP'!#REF!)</f>
        <v>#REF!</v>
      </c>
    </row>
    <row r="179" spans="8:10">
      <c r="H179" s="241">
        <v>178</v>
      </c>
      <c r="I179" s="240" t="e">
        <f>IF(ISTEXT('VR-PROP'!#REF!),"DESCARTADO",'VR-PROP'!#REF!)</f>
        <v>#REF!</v>
      </c>
      <c r="J179" s="240" t="e">
        <f>IF(ISTEXT('VR-PROP'!#REF!),"DESCARTADO",'VR-PROP'!#REF!)</f>
        <v>#REF!</v>
      </c>
    </row>
    <row r="180" spans="8:10">
      <c r="H180" s="241">
        <v>179</v>
      </c>
      <c r="I180" s="240" t="e">
        <f>IF(ISTEXT('VR-PROP'!#REF!),"DESCARTADO",'VR-PROP'!#REF!)</f>
        <v>#REF!</v>
      </c>
      <c r="J180" s="240" t="e">
        <f>IF(ISTEXT('VR-PROP'!#REF!),"DESCARTADO",'VR-PROP'!#REF!)</f>
        <v>#REF!</v>
      </c>
    </row>
    <row r="181" spans="8:10">
      <c r="H181" s="241">
        <v>180</v>
      </c>
      <c r="I181" s="240" t="e">
        <f>IF(ISTEXT('VR-PROP'!#REF!),"DESCARTADO",'VR-PROP'!#REF!)</f>
        <v>#REF!</v>
      </c>
      <c r="J181" s="240" t="e">
        <f>IF(ISTEXT('VR-PROP'!#REF!),"DESCARTADO",'VR-PROP'!#REF!)</f>
        <v>#REF!</v>
      </c>
    </row>
    <row r="182" spans="8:10">
      <c r="H182" s="241">
        <v>181</v>
      </c>
      <c r="I182" s="240" t="e">
        <f>IF(ISTEXT('VR-PROP'!#REF!),"DESCARTADO",'VR-PROP'!#REF!)</f>
        <v>#REF!</v>
      </c>
      <c r="J182" s="240" t="e">
        <f>IF(ISTEXT('VR-PROP'!#REF!),"DESCARTADO",'VR-PROP'!#REF!)</f>
        <v>#REF!</v>
      </c>
    </row>
    <row r="183" spans="8:10">
      <c r="H183" s="241">
        <v>182</v>
      </c>
      <c r="I183" s="240" t="e">
        <f>IF(ISTEXT('VR-PROP'!#REF!),"DESCARTADO",'VR-PROP'!#REF!)</f>
        <v>#REF!</v>
      </c>
      <c r="J183" s="240" t="e">
        <f>IF(ISTEXT('VR-PROP'!#REF!),"DESCARTADO",'VR-PROP'!#REF!)</f>
        <v>#REF!</v>
      </c>
    </row>
    <row r="184" spans="8:10">
      <c r="H184" s="241">
        <v>183</v>
      </c>
      <c r="I184" s="240" t="e">
        <f>IF(ISTEXT('VR-PROP'!#REF!),"DESCARTADO",'VR-PROP'!#REF!)</f>
        <v>#REF!</v>
      </c>
      <c r="J184" s="240" t="e">
        <f>IF(ISTEXT('VR-PROP'!#REF!),"DESCARTADO",'VR-PROP'!#REF!)</f>
        <v>#REF!</v>
      </c>
    </row>
    <row r="185" spans="8:10">
      <c r="H185" s="241">
        <v>184</v>
      </c>
      <c r="I185" s="240" t="e">
        <f>IF(ISTEXT('VR-PROP'!#REF!),"DESCARTADO",'VR-PROP'!#REF!)</f>
        <v>#REF!</v>
      </c>
      <c r="J185" s="240" t="e">
        <f>IF(ISTEXT('VR-PROP'!#REF!),"DESCARTADO",'VR-PROP'!#REF!)</f>
        <v>#REF!</v>
      </c>
    </row>
    <row r="186" spans="8:10">
      <c r="H186" s="241">
        <v>185</v>
      </c>
      <c r="I186" s="240" t="e">
        <f>IF(ISTEXT('VR-PROP'!#REF!),"DESCARTADO",'VR-PROP'!#REF!)</f>
        <v>#REF!</v>
      </c>
      <c r="J186" s="240" t="e">
        <f>IF(ISTEXT('VR-PROP'!#REF!),"DESCARTADO",'VR-PROP'!#REF!)</f>
        <v>#REF!</v>
      </c>
    </row>
    <row r="187" spans="8:10">
      <c r="H187" s="241">
        <v>186</v>
      </c>
      <c r="I187" s="240" t="e">
        <f>IF(ISTEXT('VR-PROP'!#REF!),"DESCARTADO",'VR-PROP'!#REF!)</f>
        <v>#REF!</v>
      </c>
      <c r="J187" s="240" t="e">
        <f>IF(ISTEXT('VR-PROP'!#REF!),"DESCARTADO",'VR-PROP'!#REF!)</f>
        <v>#REF!</v>
      </c>
    </row>
    <row r="188" spans="8:10">
      <c r="H188" s="241">
        <v>187</v>
      </c>
      <c r="I188" s="240" t="e">
        <f>IF(ISTEXT('VR-PROP'!#REF!),"DESCARTADO",'VR-PROP'!#REF!)</f>
        <v>#REF!</v>
      </c>
      <c r="J188" s="240" t="e">
        <f>IF(ISTEXT('VR-PROP'!#REF!),"DESCARTADO",'VR-PROP'!#REF!)</f>
        <v>#REF!</v>
      </c>
    </row>
    <row r="189" spans="8:10">
      <c r="H189" s="241">
        <v>188</v>
      </c>
      <c r="I189" s="240" t="e">
        <f>IF(ISTEXT('VR-PROP'!#REF!),"DESCARTADO",'VR-PROP'!#REF!)</f>
        <v>#REF!</v>
      </c>
      <c r="J189" s="240" t="e">
        <f>IF(ISTEXT('VR-PROP'!#REF!),"DESCARTADO",'VR-PROP'!#REF!)</f>
        <v>#REF!</v>
      </c>
    </row>
    <row r="190" spans="8:10">
      <c r="H190" s="241">
        <v>189</v>
      </c>
      <c r="I190" s="240" t="e">
        <f>IF(ISTEXT('VR-PROP'!#REF!),"DESCARTADO",'VR-PROP'!#REF!)</f>
        <v>#REF!</v>
      </c>
      <c r="J190" s="240" t="e">
        <f>IF(ISTEXT('VR-PROP'!#REF!),"DESCARTADO",'VR-PROP'!#REF!)</f>
        <v>#REF!</v>
      </c>
    </row>
    <row r="191" spans="8:10">
      <c r="H191" s="241">
        <v>190</v>
      </c>
      <c r="I191" s="240" t="e">
        <f>IF(ISTEXT('VR-PROP'!#REF!),"DESCARTADO",'VR-PROP'!#REF!)</f>
        <v>#REF!</v>
      </c>
      <c r="J191" s="240" t="e">
        <f>IF(ISTEXT('VR-PROP'!#REF!),"DESCARTADO",'VR-PROP'!#REF!)</f>
        <v>#REF!</v>
      </c>
    </row>
    <row r="192" spans="8:10">
      <c r="H192" s="241">
        <v>191</v>
      </c>
      <c r="I192" s="240" t="e">
        <f>IF(ISTEXT('VR-PROP'!#REF!),"DESCARTADO",'VR-PROP'!#REF!)</f>
        <v>#REF!</v>
      </c>
      <c r="J192" s="240" t="e">
        <f>IF(ISTEXT('VR-PROP'!#REF!),"DESCARTADO",'VR-PROP'!#REF!)</f>
        <v>#REF!</v>
      </c>
    </row>
    <row r="193" spans="8:10">
      <c r="H193" s="241">
        <v>192</v>
      </c>
      <c r="I193" s="240" t="e">
        <f>IF(ISTEXT('VR-PROP'!#REF!),"DESCARTADO",'VR-PROP'!#REF!)</f>
        <v>#REF!</v>
      </c>
      <c r="J193" s="240" t="e">
        <f>IF(ISTEXT('VR-PROP'!#REF!),"DESCARTADO",'VR-PROP'!#REF!)</f>
        <v>#REF!</v>
      </c>
    </row>
    <row r="194" spans="8:10">
      <c r="H194" s="241">
        <v>193</v>
      </c>
      <c r="I194" s="240" t="e">
        <f>IF(ISTEXT('VR-PROP'!#REF!),"DESCARTADO",'VR-PROP'!#REF!)</f>
        <v>#REF!</v>
      </c>
      <c r="J194" s="240" t="e">
        <f>IF(ISTEXT('VR-PROP'!#REF!),"DESCARTADO",'VR-PROP'!#REF!)</f>
        <v>#REF!</v>
      </c>
    </row>
    <row r="195" spans="8:10">
      <c r="H195" s="241">
        <v>194</v>
      </c>
      <c r="I195" s="240" t="e">
        <f>IF(ISTEXT('VR-PROP'!#REF!),"DESCARTADO",'VR-PROP'!#REF!)</f>
        <v>#REF!</v>
      </c>
      <c r="J195" s="240" t="e">
        <f>IF(ISTEXT('VR-PROP'!#REF!),"DESCARTADO",'VR-PROP'!#REF!)</f>
        <v>#REF!</v>
      </c>
    </row>
    <row r="196" spans="8:10">
      <c r="H196" s="241">
        <v>195</v>
      </c>
      <c r="I196" s="240" t="e">
        <f>IF(ISTEXT('VR-PROP'!#REF!),"DESCARTADO",'VR-PROP'!#REF!)</f>
        <v>#REF!</v>
      </c>
      <c r="J196" s="240" t="e">
        <f>IF(ISTEXT('VR-PROP'!#REF!),"DESCARTADO",'VR-PROP'!#REF!)</f>
        <v>#REF!</v>
      </c>
    </row>
    <row r="197" spans="8:10">
      <c r="H197" s="241">
        <v>196</v>
      </c>
      <c r="I197" s="240" t="e">
        <f>IF(ISTEXT('VR-PROP'!#REF!),"DESCARTADO",'VR-PROP'!#REF!)</f>
        <v>#REF!</v>
      </c>
      <c r="J197" s="240" t="e">
        <f>IF(ISTEXT('VR-PROP'!#REF!),"DESCARTADO",'VR-PROP'!#REF!)</f>
        <v>#REF!</v>
      </c>
    </row>
    <row r="198" spans="8:10">
      <c r="H198" s="241">
        <v>197</v>
      </c>
      <c r="I198" s="240" t="e">
        <f>IF(ISTEXT('VR-PROP'!#REF!),"DESCARTADO",'VR-PROP'!#REF!)</f>
        <v>#REF!</v>
      </c>
      <c r="J198" s="240" t="e">
        <f>IF(ISTEXT('VR-PROP'!#REF!),"DESCARTADO",'VR-PROP'!#REF!)</f>
        <v>#REF!</v>
      </c>
    </row>
    <row r="199" spans="8:10">
      <c r="H199" s="241">
        <v>198</v>
      </c>
      <c r="I199" s="240" t="e">
        <f>IF(ISTEXT('VR-PROP'!#REF!),"DESCARTADO",'VR-PROP'!#REF!)</f>
        <v>#REF!</v>
      </c>
      <c r="J199" s="240" t="e">
        <f>IF(ISTEXT('VR-PROP'!#REF!),"DESCARTADO",'VR-PROP'!#REF!)</f>
        <v>#REF!</v>
      </c>
    </row>
    <row r="200" spans="8:10">
      <c r="H200" s="241">
        <v>199</v>
      </c>
      <c r="I200" s="240" t="e">
        <f>IF(ISTEXT('VR-PROP'!#REF!),"DESCARTADO",'VR-PROP'!#REF!)</f>
        <v>#REF!</v>
      </c>
      <c r="J200" s="240" t="e">
        <f>IF(ISTEXT('VR-PROP'!#REF!),"DESCARTADO",'VR-PROP'!#REF!)</f>
        <v>#REF!</v>
      </c>
    </row>
    <row r="201" spans="8:10">
      <c r="H201" s="241">
        <v>200</v>
      </c>
      <c r="I201" s="240" t="e">
        <f>IF(ISTEXT('VR-PROP'!#REF!),"DESCARTADO",'VR-PROP'!#REF!)</f>
        <v>#REF!</v>
      </c>
      <c r="J201" s="240" t="e">
        <f>IF(ISTEXT('VR-PROP'!#REF!),"DESCARTADO",'VR-PROP'!#REF!)</f>
        <v>#REF!</v>
      </c>
    </row>
    <row r="202" spans="8:10">
      <c r="H202" s="241">
        <v>201</v>
      </c>
      <c r="I202" s="240" t="e">
        <f>IF(ISTEXT('VR-PROP'!#REF!),"DESCARTADO",'VR-PROP'!#REF!)</f>
        <v>#REF!</v>
      </c>
      <c r="J202" s="240" t="e">
        <f>IF(ISTEXT('VR-PROP'!#REF!),"DESCARTADO",'VR-PROP'!#REF!)</f>
        <v>#REF!</v>
      </c>
    </row>
    <row r="203" spans="8:10">
      <c r="H203" s="241">
        <v>202</v>
      </c>
      <c r="I203" s="240" t="e">
        <f>IF(ISTEXT('VR-PROP'!#REF!),"DESCARTADO",'VR-PROP'!#REF!)</f>
        <v>#REF!</v>
      </c>
      <c r="J203" s="240" t="e">
        <f>IF(ISTEXT('VR-PROP'!#REF!),"DESCARTADO",'VR-PROP'!#REF!)</f>
        <v>#REF!</v>
      </c>
    </row>
    <row r="204" spans="8:10">
      <c r="H204" s="241">
        <v>203</v>
      </c>
      <c r="I204" s="240" t="e">
        <f>IF(ISTEXT('VR-PROP'!#REF!),"DESCARTADO",'VR-PROP'!#REF!)</f>
        <v>#REF!</v>
      </c>
      <c r="J204" s="240" t="e">
        <f>IF(ISTEXT('VR-PROP'!#REF!),"DESCARTADO",'VR-PROP'!#REF!)</f>
        <v>#REF!</v>
      </c>
    </row>
    <row r="205" spans="8:10">
      <c r="H205" s="241">
        <v>204</v>
      </c>
      <c r="I205" s="240" t="e">
        <f>IF(ISTEXT('VR-PROP'!#REF!),"DESCARTADO",'VR-PROP'!#REF!)</f>
        <v>#REF!</v>
      </c>
      <c r="J205" s="240" t="e">
        <f>IF(ISTEXT('VR-PROP'!#REF!),"DESCARTADO",'VR-PROP'!#REF!)</f>
        <v>#REF!</v>
      </c>
    </row>
    <row r="206" spans="8:10">
      <c r="H206" s="241">
        <v>205</v>
      </c>
      <c r="I206" s="240" t="e">
        <f>IF(ISTEXT('VR-PROP'!#REF!),"DESCARTADO",'VR-PROP'!#REF!)</f>
        <v>#REF!</v>
      </c>
      <c r="J206" s="240" t="e">
        <f>IF(ISTEXT('VR-PROP'!#REF!),"DESCARTADO",'VR-PROP'!#REF!)</f>
        <v>#REF!</v>
      </c>
    </row>
    <row r="207" spans="8:10">
      <c r="H207" s="241">
        <v>206</v>
      </c>
      <c r="I207" s="240" t="str">
        <f>IF(ISTEXT('VR-PROP'!#REF!),"DESCARTADO",'VR-PROP'!$W$46)</f>
        <v>VÁLIDA</v>
      </c>
      <c r="J207" s="240" t="e">
        <f>IF(ISTEXT('VR-PROP'!#REF!),"DESCARTADO",'VR-PROP'!#REF!)</f>
        <v>#REF!</v>
      </c>
    </row>
    <row r="208" spans="8:10">
      <c r="H208" s="241">
        <v>207</v>
      </c>
      <c r="I208" s="240" t="e">
        <f>IF(ISTEXT('VR-PROP'!#REF!),"DESCARTADO",'VR-PROP'!#REF!)</f>
        <v>#REF!</v>
      </c>
      <c r="J208" s="240" t="e">
        <f>IF(ISTEXT('VR-PROP'!#REF!),"DESCARTADO",'VR-PROP'!#REF!)</f>
        <v>#REF!</v>
      </c>
    </row>
    <row r="209" spans="8:10">
      <c r="H209" s="241">
        <v>208</v>
      </c>
      <c r="I209" s="240" t="e">
        <f>IF(ISTEXT('VR-PROP'!#REF!),"DESCARTADO",'VR-PROP'!#REF!)</f>
        <v>#REF!</v>
      </c>
      <c r="J209" s="240" t="e">
        <f>IF(ISTEXT('VR-PROP'!#REF!),"DESCARTADO",'VR-PROP'!#REF!)</f>
        <v>#REF!</v>
      </c>
    </row>
    <row r="210" spans="8:10">
      <c r="H210" s="241">
        <v>209</v>
      </c>
      <c r="I210" s="240" t="e">
        <f>IF(ISTEXT('VR-PROP'!#REF!),"DESCARTADO",'VR-PROP'!#REF!)</f>
        <v>#REF!</v>
      </c>
      <c r="J210" s="240" t="e">
        <f>IF(ISTEXT('VR-PROP'!#REF!),"DESCARTADO",'VR-PROP'!#REF!)</f>
        <v>#REF!</v>
      </c>
    </row>
    <row r="211" spans="8:10">
      <c r="H211" s="241">
        <v>210</v>
      </c>
      <c r="I211" s="240" t="e">
        <f>IF(ISTEXT('VR-PROP'!#REF!),"DESCARTADO",'VR-PROP'!#REF!)</f>
        <v>#REF!</v>
      </c>
      <c r="J211" s="240" t="e">
        <f>IF(ISTEXT('VR-PROP'!#REF!),"DESCARTADO",'VR-PROP'!#REF!)</f>
        <v>#REF!</v>
      </c>
    </row>
    <row r="212" spans="8:10">
      <c r="H212" s="241">
        <v>211</v>
      </c>
      <c r="I212" s="240" t="e">
        <f>IF(ISTEXT('VR-PROP'!#REF!),"DESCARTADO",'VR-PROP'!#REF!)</f>
        <v>#REF!</v>
      </c>
      <c r="J212" s="240" t="e">
        <f>IF(ISTEXT('VR-PROP'!#REF!),"DESCARTADO",'VR-PROP'!#REF!)</f>
        <v>#REF!</v>
      </c>
    </row>
    <row r="213" spans="8:10">
      <c r="H213" s="241">
        <v>212</v>
      </c>
      <c r="I213" s="240" t="e">
        <f>IF(ISTEXT('VR-PROP'!#REF!),"DESCARTADO",'VR-PROP'!#REF!)</f>
        <v>#REF!</v>
      </c>
      <c r="J213" s="240" t="e">
        <f>IF(ISTEXT('VR-PROP'!#REF!),"DESCARTADO",'VR-PROP'!#REF!)</f>
        <v>#REF!</v>
      </c>
    </row>
    <row r="214" spans="8:10">
      <c r="H214" s="241">
        <v>213</v>
      </c>
      <c r="I214" s="240" t="e">
        <f>IF(ISTEXT('VR-PROP'!#REF!),"DESCARTADO",'VR-PROP'!#REF!)</f>
        <v>#REF!</v>
      </c>
      <c r="J214" s="240" t="e">
        <f>IF(ISTEXT('VR-PROP'!#REF!),"DESCARTADO",'VR-PROP'!#REF!)</f>
        <v>#REF!</v>
      </c>
    </row>
    <row r="215" spans="8:10">
      <c r="H215" s="241">
        <v>214</v>
      </c>
      <c r="I215" s="240" t="e">
        <f>IF(ISTEXT('VR-PROP'!#REF!),"DESCARTADO",'VR-PROP'!#REF!)</f>
        <v>#REF!</v>
      </c>
      <c r="J215" s="240" t="e">
        <f>IF(ISTEXT('VR-PROP'!#REF!),"DESCARTADO",'VR-PROP'!#REF!)</f>
        <v>#REF!</v>
      </c>
    </row>
    <row r="216" spans="8:10">
      <c r="H216" s="241">
        <v>215</v>
      </c>
      <c r="I216" s="240" t="e">
        <f>IF(ISTEXT('VR-PROP'!#REF!),"DESCARTADO",'VR-PROP'!#REF!)</f>
        <v>#REF!</v>
      </c>
      <c r="J216" s="240" t="e">
        <f>IF(ISTEXT('VR-PROP'!#REF!),"DESCARTADO",'VR-PROP'!#REF!)</f>
        <v>#REF!</v>
      </c>
    </row>
    <row r="217" spans="8:10">
      <c r="H217" s="241">
        <v>216</v>
      </c>
      <c r="I217" s="240" t="e">
        <f>IF(ISTEXT('VR-PROP'!#REF!),"DESCARTADO",'VR-PROP'!#REF!)</f>
        <v>#REF!</v>
      </c>
      <c r="J217" s="240" t="e">
        <f>IF(ISTEXT('VR-PROP'!#REF!),"DESCARTADO",'VR-PROP'!#REF!)</f>
        <v>#REF!</v>
      </c>
    </row>
    <row r="218" spans="8:10">
      <c r="H218" s="241">
        <v>217</v>
      </c>
      <c r="I218" s="240" t="e">
        <f>IF(ISTEXT('VR-PROP'!#REF!),"DESCARTADO",'VR-PROP'!#REF!)</f>
        <v>#REF!</v>
      </c>
      <c r="J218" s="240" t="e">
        <f>IF(ISTEXT('VR-PROP'!#REF!),"DESCARTADO",'VR-PROP'!#REF!)</f>
        <v>#REF!</v>
      </c>
    </row>
    <row r="219" spans="8:10">
      <c r="H219" s="241">
        <v>218</v>
      </c>
      <c r="I219" s="240" t="e">
        <f>IF(ISTEXT('VR-PROP'!#REF!),"DESCARTADO",'VR-PROP'!#REF!)</f>
        <v>#REF!</v>
      </c>
      <c r="J219" s="240" t="e">
        <f>IF(ISTEXT('VR-PROP'!#REF!),"DESCARTADO",'VR-PROP'!#REF!)</f>
        <v>#REF!</v>
      </c>
    </row>
    <row r="220" spans="8:10">
      <c r="H220" s="241">
        <v>219</v>
      </c>
      <c r="I220" s="240" t="e">
        <f>IF(ISTEXT('VR-PROP'!#REF!),"DESCARTADO",'VR-PROP'!#REF!)</f>
        <v>#REF!</v>
      </c>
      <c r="J220" s="240" t="e">
        <f>IF(ISTEXT('VR-PROP'!#REF!),"DESCARTADO",'VR-PROP'!#REF!)</f>
        <v>#REF!</v>
      </c>
    </row>
    <row r="221" spans="8:10">
      <c r="H221" s="241">
        <v>220</v>
      </c>
      <c r="I221" s="240" t="e">
        <f>IF(ISTEXT('VR-PROP'!#REF!),"DESCARTADO",'VR-PROP'!#REF!)</f>
        <v>#REF!</v>
      </c>
      <c r="J221" s="240" t="e">
        <f>IF(ISTEXT('VR-PROP'!#REF!),"DESCARTADO",'VR-PROP'!#REF!)</f>
        <v>#REF!</v>
      </c>
    </row>
    <row r="222" spans="8:10">
      <c r="H222" s="241"/>
    </row>
    <row r="223" spans="8:10">
      <c r="H223" s="241"/>
    </row>
    <row r="224" spans="8:10">
      <c r="H224" s="241"/>
    </row>
    <row r="225" spans="8:8">
      <c r="H225" s="241"/>
    </row>
    <row r="226" spans="8:8">
      <c r="H226" s="241"/>
    </row>
    <row r="227" spans="8:8">
      <c r="H227" s="241"/>
    </row>
    <row r="228" spans="8:8">
      <c r="H228" s="241"/>
    </row>
    <row r="229" spans="8:8">
      <c r="H229" s="241"/>
    </row>
  </sheetData>
  <mergeCells count="1">
    <mergeCell ref="H1:J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7</vt:i4>
      </vt:variant>
    </vt:vector>
  </HeadingPairs>
  <TitlesOfParts>
    <vt:vector size="12" baseType="lpstr">
      <vt:lpstr>PAB</vt:lpstr>
      <vt:lpstr>RESUMEN</vt:lpstr>
      <vt:lpstr>VR-PROP</vt:lpstr>
      <vt:lpstr>FORMULA</vt:lpstr>
      <vt:lpstr>Listas</vt:lpstr>
      <vt:lpstr>RESUMEN!Área_de_impresión</vt:lpstr>
      <vt:lpstr>'VR-PROP'!Área_de_impresión</vt:lpstr>
      <vt:lpstr>DEPENDENCIAS</vt:lpstr>
      <vt:lpstr>METEVA</vt:lpstr>
      <vt:lpstr>RESULTADO</vt:lpstr>
      <vt:lpstr>FORMULA!Títulos_a_imprimir</vt:lpstr>
      <vt:lpstr>'VR-PROP'!Títulos_a_imprimir</vt:lpstr>
    </vt:vector>
  </TitlesOfParts>
  <Manager>CHUCHO</Manager>
  <Company>INSTITUTO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chucho</dc:creator>
  <cp:keywords/>
  <dc:description/>
  <cp:lastModifiedBy>Microsoft Office User</cp:lastModifiedBy>
  <cp:revision>1</cp:revision>
  <dcterms:created xsi:type="dcterms:W3CDTF">2003-08-04T15:33:07Z</dcterms:created>
  <dcterms:modified xsi:type="dcterms:W3CDTF">2020-12-19T22:28:32Z</dcterms:modified>
  <cp:category/>
  <cp:contentStatus/>
</cp:coreProperties>
</file>