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 codeName="ThisWorkbook"/>
  <xr:revisionPtr revIDLastSave="0" documentId="13_ncr:1_{B7F6690A-8F39-4881-A5B0-E86652CF9F7B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propuesta economica convenio" sheetId="1" r:id="rId1"/>
    <sheet name="EJECUCION 2024" sheetId="2" r:id="rId2"/>
  </sheets>
  <definedNames>
    <definedName name="JR_PAGE_ANCHOR_0_1">'propuesta economica convenio'!$A$6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6" i="2" l="1"/>
  <c r="G73" i="2"/>
  <c r="G49" i="2"/>
  <c r="G52" i="2" s="1"/>
  <c r="G53" i="2" s="1"/>
  <c r="O29" i="1"/>
  <c r="O116" i="2"/>
  <c r="N116" i="2"/>
  <c r="M116" i="2"/>
  <c r="L116" i="2"/>
  <c r="K116" i="2"/>
  <c r="J116" i="2"/>
  <c r="I116" i="2"/>
  <c r="H116" i="2"/>
  <c r="G116" i="2"/>
  <c r="P115" i="2"/>
  <c r="P114" i="2"/>
  <c r="G140" i="2"/>
  <c r="G132" i="2"/>
  <c r="G125" i="2"/>
  <c r="O132" i="2"/>
  <c r="N132" i="2"/>
  <c r="M132" i="2"/>
  <c r="L132" i="2"/>
  <c r="K132" i="2"/>
  <c r="J132" i="2"/>
  <c r="I132" i="2"/>
  <c r="H132" i="2"/>
  <c r="P131" i="2"/>
  <c r="P130" i="2"/>
  <c r="P129" i="2"/>
  <c r="G58" i="2"/>
  <c r="G8" i="2"/>
  <c r="G141" i="2" l="1"/>
  <c r="P132" i="2"/>
  <c r="H14" i="2"/>
  <c r="Q129" i="2" l="1"/>
  <c r="Q114" i="2"/>
  <c r="O43" i="2"/>
  <c r="I43" i="2"/>
  <c r="J43" i="2"/>
  <c r="K43" i="2"/>
  <c r="L43" i="2"/>
  <c r="M43" i="2"/>
  <c r="N43" i="2"/>
  <c r="H43" i="2"/>
  <c r="G43" i="2"/>
  <c r="G92" i="2"/>
  <c r="G93" i="2" s="1"/>
  <c r="H92" i="2"/>
  <c r="I92" i="2"/>
  <c r="J92" i="2"/>
  <c r="K92" i="2"/>
  <c r="L92" i="2"/>
  <c r="M92" i="2"/>
  <c r="N92" i="2"/>
  <c r="O92" i="2"/>
  <c r="P92" i="2" l="1"/>
  <c r="Q84" i="2" l="1"/>
  <c r="G77" i="2"/>
  <c r="G14" i="2" l="1"/>
  <c r="P137" i="2"/>
  <c r="P138" i="2"/>
  <c r="P139" i="2"/>
  <c r="P136" i="2"/>
  <c r="I140" i="2"/>
  <c r="J140" i="2"/>
  <c r="K140" i="2"/>
  <c r="L140" i="2"/>
  <c r="M140" i="2"/>
  <c r="N140" i="2"/>
  <c r="H140" i="2"/>
  <c r="P124" i="2"/>
  <c r="P123" i="2"/>
  <c r="P104" i="2"/>
  <c r="P105" i="2"/>
  <c r="P106" i="2"/>
  <c r="P107" i="2"/>
  <c r="P103" i="2"/>
  <c r="I108" i="2"/>
  <c r="I125" i="2" s="1"/>
  <c r="J108" i="2"/>
  <c r="J125" i="2" s="1"/>
  <c r="K108" i="2"/>
  <c r="K125" i="2" s="1"/>
  <c r="L108" i="2"/>
  <c r="L125" i="2" s="1"/>
  <c r="M108" i="2"/>
  <c r="M125" i="2" s="1"/>
  <c r="N108" i="2"/>
  <c r="N125" i="2" s="1"/>
  <c r="O108" i="2"/>
  <c r="O125" i="2" s="1"/>
  <c r="H108" i="2"/>
  <c r="H125" i="2" s="1"/>
  <c r="P85" i="2"/>
  <c r="P86" i="2"/>
  <c r="P87" i="2"/>
  <c r="P88" i="2"/>
  <c r="P89" i="2"/>
  <c r="P90" i="2"/>
  <c r="P91" i="2"/>
  <c r="P84" i="2"/>
  <c r="P75" i="2"/>
  <c r="P76" i="2"/>
  <c r="P74" i="2"/>
  <c r="I77" i="2"/>
  <c r="J77" i="2"/>
  <c r="K77" i="2"/>
  <c r="L77" i="2"/>
  <c r="M77" i="2"/>
  <c r="N77" i="2"/>
  <c r="O77" i="2"/>
  <c r="H77" i="2"/>
  <c r="P68" i="2"/>
  <c r="P69" i="2"/>
  <c r="P67" i="2"/>
  <c r="I70" i="2"/>
  <c r="J70" i="2"/>
  <c r="K70" i="2"/>
  <c r="L70" i="2"/>
  <c r="M70" i="2"/>
  <c r="N70" i="2"/>
  <c r="O70" i="2"/>
  <c r="H70" i="2"/>
  <c r="P60" i="2"/>
  <c r="P61" i="2"/>
  <c r="P62" i="2"/>
  <c r="P59" i="2"/>
  <c r="I63" i="2"/>
  <c r="J63" i="2"/>
  <c r="K63" i="2"/>
  <c r="L63" i="2"/>
  <c r="M63" i="2"/>
  <c r="N63" i="2"/>
  <c r="O63" i="2"/>
  <c r="H63" i="2"/>
  <c r="P51" i="2"/>
  <c r="P50" i="2"/>
  <c r="I52" i="2"/>
  <c r="J52" i="2"/>
  <c r="K52" i="2"/>
  <c r="L52" i="2"/>
  <c r="M52" i="2"/>
  <c r="N52" i="2"/>
  <c r="O52" i="2"/>
  <c r="H52" i="2"/>
  <c r="P36" i="2"/>
  <c r="P37" i="2"/>
  <c r="P38" i="2"/>
  <c r="P39" i="2"/>
  <c r="P40" i="2"/>
  <c r="P41" i="2"/>
  <c r="P42" i="2"/>
  <c r="P35" i="2"/>
  <c r="P27" i="2"/>
  <c r="P28" i="2"/>
  <c r="P29" i="2"/>
  <c r="P30" i="2"/>
  <c r="P31" i="2"/>
  <c r="P32" i="2"/>
  <c r="P33" i="2"/>
  <c r="P26" i="2"/>
  <c r="I24" i="2"/>
  <c r="J24" i="2"/>
  <c r="K24" i="2"/>
  <c r="L24" i="2"/>
  <c r="M24" i="2"/>
  <c r="N24" i="2"/>
  <c r="O24" i="2"/>
  <c r="H24" i="2"/>
  <c r="P17" i="2"/>
  <c r="P18" i="2"/>
  <c r="P19" i="2"/>
  <c r="P20" i="2"/>
  <c r="P21" i="2"/>
  <c r="P22" i="2"/>
  <c r="P23" i="2"/>
  <c r="P16" i="2"/>
  <c r="P11" i="2"/>
  <c r="P12" i="2"/>
  <c r="P13" i="2"/>
  <c r="P9" i="2"/>
  <c r="I14" i="2"/>
  <c r="J14" i="2"/>
  <c r="K14" i="2"/>
  <c r="L14" i="2"/>
  <c r="M14" i="2"/>
  <c r="N14" i="2"/>
  <c r="P125" i="2" l="1"/>
  <c r="P108" i="2"/>
  <c r="P14" i="2"/>
  <c r="Q9" i="2" s="1"/>
  <c r="P43" i="2"/>
  <c r="P52" i="2"/>
  <c r="P140" i="2"/>
  <c r="P63" i="2"/>
  <c r="P77" i="2"/>
  <c r="P70" i="2"/>
  <c r="P24" i="2"/>
  <c r="G108" i="2"/>
  <c r="G142" i="2" s="1"/>
  <c r="G63" i="2"/>
  <c r="G70" i="2"/>
  <c r="G24" i="2"/>
  <c r="G78" i="2" l="1"/>
  <c r="Q136" i="2"/>
  <c r="Q122" i="2"/>
  <c r="Q59" i="2"/>
  <c r="Q74" i="2"/>
  <c r="Q50" i="2"/>
  <c r="Q26" i="2"/>
  <c r="Q103" i="2"/>
  <c r="Q67" i="2"/>
  <c r="G44" i="2"/>
  <c r="Q16" i="2"/>
  <c r="G96" i="2" l="1"/>
  <c r="G144" i="2" l="1"/>
  <c r="R129" i="2" l="1"/>
  <c r="R114" i="2"/>
  <c r="R136" i="2"/>
  <c r="R122" i="2"/>
  <c r="R74" i="2"/>
  <c r="R84" i="2"/>
  <c r="R50" i="2"/>
  <c r="R59" i="2"/>
  <c r="R16" i="2"/>
  <c r="R9" i="2"/>
  <c r="R67" i="2"/>
  <c r="R103" i="2"/>
  <c r="R26" i="2"/>
  <c r="R14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4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======
ID#AAAAjgmxuxo
Autor    (2022-11-20 14:23:24)
Se dividiria por cada uno de los componentes de acuerdo con la propuesta economica presentada. Como se muestra inicialmente es a modo ilustrativo.</t>
        </r>
      </text>
    </comment>
    <comment ref="A45" authorId="0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======
ID#AAAAjgmxuxo
Autor    (2022-11-20 14:23:24)
Se dividiria por cada uno de los componentes de acuerdo con la propuesta economica presentada. Como se muestra inicialmente es a modo ilustrativo.</t>
        </r>
      </text>
    </comment>
    <comment ref="A47" authorId="0" shapeId="0" xr:uid="{00000000-0006-0000-0100-00000300000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47" authorId="0" shapeId="0" xr:uid="{00000000-0006-0000-0100-000004000000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47" authorId="0" shapeId="0" xr:uid="{00000000-0006-0000-0100-000005000000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47" authorId="0" shapeId="0" xr:uid="{00000000-0006-0000-0100-000006000000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47" authorId="0" shapeId="0" xr:uid="{00000000-0006-0000-0100-000007000000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47" authorId="0" shapeId="0" xr:uid="{00000000-0006-0000-0100-000008000000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54" authorId="0" shapeId="0" xr:uid="{00000000-0006-0000-0100-000009000000}">
      <text>
        <r>
          <rPr>
            <sz val="11"/>
            <color theme="1"/>
            <rFont val="Calibri"/>
            <family val="2"/>
            <scheme val="minor"/>
          </rPr>
          <t>======
ID#AAAAjgmxuxo
Autor    (2022-11-20 14:23:24)
Se dividiria por cada uno de los componentes de acuerdo con la propuesta economica presentada. Como se muestra inicialmente es a modo ilustrativo.</t>
        </r>
      </text>
    </comment>
    <comment ref="A56" authorId="0" shapeId="0" xr:uid="{00000000-0006-0000-0100-00000A00000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56" authorId="0" shapeId="0" xr:uid="{00000000-0006-0000-0100-00000B000000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56" authorId="0" shapeId="0" xr:uid="{00000000-0006-0000-0100-00000C000000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56" authorId="0" shapeId="0" xr:uid="{00000000-0006-0000-0100-00000D000000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56" authorId="0" shapeId="0" xr:uid="{00000000-0006-0000-0100-00000E000000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56" authorId="0" shapeId="0" xr:uid="{00000000-0006-0000-0100-00000F000000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64" authorId="0" shapeId="0" xr:uid="{00000000-0006-0000-0100-00001000000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64" authorId="0" shapeId="0" xr:uid="{00000000-0006-0000-0100-000011000000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64" authorId="0" shapeId="0" xr:uid="{00000000-0006-0000-0100-000012000000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64" authorId="0" shapeId="0" xr:uid="{00000000-0006-0000-0100-000013000000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64" authorId="0" shapeId="0" xr:uid="{00000000-0006-0000-0100-000014000000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64" authorId="0" shapeId="0" xr:uid="{00000000-0006-0000-0100-000015000000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71" authorId="0" shapeId="0" xr:uid="{00000000-0006-0000-0100-00001600000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71" authorId="0" shapeId="0" xr:uid="{00000000-0006-0000-0100-000017000000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71" authorId="0" shapeId="0" xr:uid="{00000000-0006-0000-0100-000018000000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71" authorId="0" shapeId="0" xr:uid="{00000000-0006-0000-0100-000019000000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71" authorId="0" shapeId="0" xr:uid="{00000000-0006-0000-0100-00001A000000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71" authorId="0" shapeId="0" xr:uid="{00000000-0006-0000-0100-00001B000000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79" authorId="0" shapeId="0" xr:uid="{00000000-0006-0000-0100-00001C000000}">
      <text>
        <r>
          <rPr>
            <sz val="11"/>
            <color theme="1"/>
            <rFont val="Calibri"/>
            <family val="2"/>
            <scheme val="minor"/>
          </rPr>
          <t>======
ID#AAAAjgmxuxo
Autor    (2022-11-20 14:23:24)
Se dividiria por cada uno de los componentes de acuerdo con la propuesta economica presentada. Como se muestra inicialmente es a modo ilustrativo.</t>
        </r>
      </text>
    </comment>
    <comment ref="A81" authorId="0" shapeId="0" xr:uid="{00000000-0006-0000-0100-00001D00000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81" authorId="0" shapeId="0" xr:uid="{00000000-0006-0000-0100-00001E000000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81" authorId="0" shapeId="0" xr:uid="{00000000-0006-0000-0100-00001F000000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81" authorId="0" shapeId="0" xr:uid="{00000000-0006-0000-0100-000020000000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81" authorId="0" shapeId="0" xr:uid="{00000000-0006-0000-0100-000021000000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81" authorId="0" shapeId="0" xr:uid="{00000000-0006-0000-0100-000022000000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98" authorId="0" shapeId="0" xr:uid="{00000000-0006-0000-0100-000023000000}">
      <text>
        <r>
          <rPr>
            <sz val="11"/>
            <color theme="1"/>
            <rFont val="Calibri"/>
            <family val="2"/>
            <scheme val="minor"/>
          </rPr>
          <t>======
ID#AAAAjgmxuxo
Autor    (2022-11-20 14:23:24)
Se dividiria por cada uno de los componentes de acuerdo con la propuesta economica presentada. Como se muestra inicialmente es a modo ilustrativo.</t>
        </r>
      </text>
    </comment>
    <comment ref="A100" authorId="0" shapeId="0" xr:uid="{00000000-0006-0000-0100-00002400000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100" authorId="0" shapeId="0" xr:uid="{00000000-0006-0000-0100-000025000000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100" authorId="0" shapeId="0" xr:uid="{00000000-0006-0000-0100-000026000000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100" authorId="0" shapeId="0" xr:uid="{00000000-0006-0000-0100-000027000000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100" authorId="0" shapeId="0" xr:uid="{00000000-0006-0000-0100-000028000000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100" authorId="0" shapeId="0" xr:uid="{00000000-0006-0000-0100-000029000000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109" authorId="0" shapeId="0" xr:uid="{32BA8505-F9D4-4371-B4A4-A9EB04E0FFA9}">
      <text>
        <r>
          <rPr>
            <sz val="11"/>
            <color theme="1"/>
            <rFont val="Calibri"/>
            <family val="2"/>
            <scheme val="minor"/>
          </rPr>
          <t>======
ID#AAAAjgmxuxo
Autor    (2022-11-20 14:23:24)
Se dividiria por cada uno de los componentes de acuerdo con la propuesta economica presentada. Como se muestra inicialmente es a modo ilustrativo.</t>
        </r>
      </text>
    </comment>
    <comment ref="A111" authorId="0" shapeId="0" xr:uid="{18F3D168-54A9-4FDA-A9E4-B02D62B594E2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111" authorId="0" shapeId="0" xr:uid="{1E742E8E-6D5D-4C6A-AE4B-7C54904E140C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111" authorId="0" shapeId="0" xr:uid="{8FEFBDCB-58FA-41FE-841F-935DF5766F8C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111" authorId="0" shapeId="0" xr:uid="{FB37BDB1-9FC5-4E3D-BB34-AB96BE67B537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111" authorId="0" shapeId="0" xr:uid="{638976AA-231C-4D1B-A6DE-6DF098467E4B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111" authorId="0" shapeId="0" xr:uid="{0E85EB4C-3BB1-492F-91E3-A0FC9048B3A5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117" authorId="0" shapeId="0" xr:uid="{00000000-0006-0000-0100-000031000000}">
      <text>
        <r>
          <rPr>
            <sz val="11"/>
            <color theme="1"/>
            <rFont val="Calibri"/>
            <family val="2"/>
            <scheme val="minor"/>
          </rPr>
          <t>======
ID#AAAAjgmxuxo
Autor    (2022-11-20 14:23:24)
Se dividiria por cada uno de los componentes de acuerdo con la propuesta economica presentada. Como se muestra inicialmente es a modo ilustrativo.</t>
        </r>
      </text>
    </comment>
    <comment ref="A119" authorId="0" shapeId="0" xr:uid="{00000000-0006-0000-0100-00003200000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119" authorId="0" shapeId="0" xr:uid="{00000000-0006-0000-0100-000033000000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119" authorId="0" shapeId="0" xr:uid="{00000000-0006-0000-0100-000034000000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119" authorId="0" shapeId="0" xr:uid="{00000000-0006-0000-0100-000035000000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119" authorId="0" shapeId="0" xr:uid="{00000000-0006-0000-0100-000036000000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119" authorId="0" shapeId="0" xr:uid="{00000000-0006-0000-0100-000037000000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126" authorId="0" shapeId="0" xr:uid="{231337E5-7E1A-442D-B241-4A19C18374F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126" authorId="0" shapeId="0" xr:uid="{C8A00F91-F121-4C5B-A146-5B162AA2FBE7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126" authorId="0" shapeId="0" xr:uid="{CC16BA17-BE90-4BC1-B532-0C9FF71A11EB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126" authorId="0" shapeId="0" xr:uid="{89847273-B8E9-418A-AE38-2DD18774EA79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126" authorId="0" shapeId="0" xr:uid="{E442AE43-9827-4D00-B0CF-4990505B1F6D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126" authorId="0" shapeId="0" xr:uid="{A082D63A-E942-45EC-B28A-DE492ACF76C9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  <comment ref="A133" authorId="0" shapeId="0" xr:uid="{00000000-0006-0000-0100-00003E000000}">
      <text>
        <r>
          <rPr>
            <sz val="11"/>
            <color theme="1"/>
            <rFont val="Calibri"/>
            <family val="2"/>
            <scheme val="minor"/>
          </rPr>
          <t>======
ID#AAAAjgmxuuw
Autor    (2022-11-20 14:23:24)
Esta columna haria referencia en la etapa Precontractual como caracteristica 1. Describir esta informacion acorde con la propuesta economica.</t>
        </r>
      </text>
    </comment>
    <comment ref="B133" authorId="0" shapeId="0" xr:uid="{00000000-0006-0000-0100-00003F000000}">
      <text>
        <r>
          <rPr>
            <sz val="11"/>
            <color theme="1"/>
            <rFont val="Calibri"/>
            <family val="2"/>
            <scheme val="minor"/>
          </rPr>
          <t>======
ID#AAAAjgmxuyU
Autor    (2022-11-20 14:23:24)
Esta columna haria referencia en la etapa Precontractual como caracteristica 3. Describir esta informacion acorde con la propuesta economica.</t>
        </r>
      </text>
    </comment>
    <comment ref="C133" authorId="0" shapeId="0" xr:uid="{00000000-0006-0000-0100-000040000000}">
      <text>
        <r>
          <rPr>
            <sz val="11"/>
            <color theme="1"/>
            <rFont val="Calibri"/>
            <family val="2"/>
            <scheme val="minor"/>
          </rPr>
          <t>======
ID#AAAAjgmxuww
Autor    (2022-11-20 14:23:24)
Describir esta informacion acorde con la propuesta economica.</t>
        </r>
      </text>
    </comment>
    <comment ref="D133" authorId="0" shapeId="0" xr:uid="{00000000-0006-0000-0100-000041000000}">
      <text>
        <r>
          <rPr>
            <sz val="11"/>
            <color theme="1"/>
            <rFont val="Calibri"/>
            <family val="2"/>
            <scheme val="minor"/>
          </rPr>
          <t>======
ID#AAAAjgmxuu0
Autor    (2022-11-20 14:23:24)
Describir esta informacion acorde con la propuesta economica.</t>
        </r>
      </text>
    </comment>
    <comment ref="F133" authorId="0" shapeId="0" xr:uid="{00000000-0006-0000-0100-000042000000}">
      <text>
        <r>
          <rPr>
            <sz val="11"/>
            <color theme="1"/>
            <rFont val="Calibri"/>
            <family val="2"/>
            <scheme val="minor"/>
          </rPr>
          <t>======
ID#AAAAjgmxuwg
Autor    (2022-11-20 14:23:24)
Describir esta informacion acorde con la propuesta economica.</t>
        </r>
      </text>
    </comment>
    <comment ref="G133" authorId="0" shapeId="0" xr:uid="{00000000-0006-0000-0100-000043000000}">
      <text>
        <r>
          <rPr>
            <sz val="11"/>
            <color theme="1"/>
            <rFont val="Calibri"/>
            <family val="2"/>
            <scheme val="minor"/>
          </rPr>
          <t>======
ID#AAAAjgmxux4
Autor    (2022-11-20 14:23:24)
Describir esta informacion acorde con la propuesta economica.</t>
        </r>
      </text>
    </comment>
  </commentList>
</comments>
</file>

<file path=xl/sharedStrings.xml><?xml version="1.0" encoding="utf-8"?>
<sst xmlns="http://schemas.openxmlformats.org/spreadsheetml/2006/main" count="490" uniqueCount="204">
  <si>
    <t>SECRETARÍA DE CULTURA CIUDADANA</t>
  </si>
  <si>
    <t>FORMATO PROPUESTA DE APORTES</t>
  </si>
  <si>
    <t>Objeto:</t>
  </si>
  <si>
    <t>Convenio de asociación para desarrollar la  Creación Escénica de ciudad de Medellín</t>
  </si>
  <si>
    <t>Estudio Previo</t>
  </si>
  <si>
    <t>Presupuesto 2024</t>
  </si>
  <si>
    <t>Convenio Asociación</t>
  </si>
  <si>
    <t>Convenio de Asociación para desarrollar el LOTE 8 con Énfasis en dramaturgia social de la Red de Creación Escénica ciudad de Medellín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</si>
  <si>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</si>
  <si>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</si>
  <si>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</si>
  <si>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</si>
  <si>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</si>
  <si>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</si>
  <si>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</si>
  <si>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</si>
  <si>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</si>
  <si>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</si>
  <si>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</si>
  <si>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% de uso o dedicació</t>
  </si>
  <si>
    <t>Valor unitario</t>
  </si>
  <si>
    <t>Valor Total Presupuestado</t>
  </si>
  <si>
    <t>Aporte Asociado</t>
  </si>
  <si>
    <t>Especie</t>
  </si>
  <si>
    <t>Dinero</t>
  </si>
  <si>
    <t>Aporte Asociado (Cuantifique el valor del aporte)</t>
  </si>
  <si>
    <t>(Marque con una X)</t>
  </si>
  <si>
    <r>
      <rPr>
        <sz val="9"/>
        <rFont val="Arial MT"/>
        <family val="2"/>
      </rPr>
      <t>FORMACION</t>
    </r>
  </si>
  <si>
    <r>
      <rPr>
        <sz val="9"/>
        <rFont val="Arial MT"/>
        <family val="2"/>
      </rPr>
      <t>Laboratorios de Creación</t>
    </r>
  </si>
  <si>
    <r>
      <rPr>
        <sz val="9"/>
        <rFont val="Arial MT"/>
        <family val="2"/>
      </rPr>
      <t>Insumos</t>
    </r>
  </si>
  <si>
    <r>
      <rPr>
        <sz val="9"/>
        <rFont val="Arial MT"/>
        <family val="2"/>
      </rPr>
      <t>Material pedagógico</t>
    </r>
  </si>
  <si>
    <r>
      <rPr>
        <sz val="9"/>
        <rFont val="Arial MT"/>
        <family val="2"/>
      </rPr>
      <t>Materiales y</t>
    </r>
  </si>
  <si>
    <r>
      <rPr>
        <sz val="9"/>
        <rFont val="Arial MT"/>
        <family val="2"/>
      </rPr>
      <t>Herramientas virtuales</t>
    </r>
  </si>
  <si>
    <r>
      <rPr>
        <sz val="9"/>
        <rFont val="Arial MT"/>
        <family val="2"/>
      </rPr>
      <t>didácticos físicos para los tres (3) laboratorios de creación, uno (1) Laboratorio base.</t>
    </r>
  </si>
  <si>
    <r>
      <rPr>
        <sz val="9"/>
        <rFont val="Arial MT"/>
        <family val="2"/>
      </rPr>
      <t>Bolsa</t>
    </r>
  </si>
  <si>
    <r>
      <rPr>
        <sz val="9"/>
        <rFont val="Arial MT"/>
        <family val="2"/>
      </rPr>
      <t>Total convenio</t>
    </r>
  </si>
  <si>
    <t>X</t>
  </si>
  <si>
    <r>
      <rPr>
        <sz val="9"/>
        <rFont val="Arial MT"/>
        <family val="2"/>
      </rPr>
      <t>Recurso Humano</t>
    </r>
  </si>
  <si>
    <r>
      <rPr>
        <sz val="9"/>
        <rFont val="Arial MT"/>
        <family val="2"/>
      </rPr>
      <t>Honorarios</t>
    </r>
  </si>
  <si>
    <r>
      <rPr>
        <sz val="9"/>
        <rFont val="Arial MT"/>
        <family val="2"/>
      </rPr>
      <t>Profesional</t>
    </r>
  </si>
  <si>
    <r>
      <rPr>
        <sz val="9"/>
        <rFont val="Arial MT"/>
        <family val="2"/>
      </rPr>
      <t>Mayor a 3 años</t>
    </r>
  </si>
  <si>
    <r>
      <rPr>
        <sz val="9"/>
        <rFont val="Arial MT"/>
        <family val="2"/>
      </rPr>
      <t>Profesional con experiencia mayor a 3 años. Coordinador de formación: Es el encargado de liderar las orientaciones pedagógicas, metodológicas y creativas del LOTE - Tiempo parcial</t>
    </r>
  </si>
  <si>
    <r>
      <rPr>
        <sz val="9"/>
        <rFont val="Arial MT"/>
        <family val="2"/>
      </rPr>
      <t>Persona</t>
    </r>
  </si>
  <si>
    <r>
      <rPr>
        <sz val="9"/>
        <rFont val="Arial MT"/>
        <family val="2"/>
      </rPr>
      <t>Mes</t>
    </r>
  </si>
  <si>
    <r>
      <rPr>
        <sz val="9"/>
        <rFont val="Arial MT"/>
        <family val="2"/>
      </rPr>
      <t>acciones Especializados</t>
    </r>
  </si>
  <si>
    <r>
      <rPr>
        <sz val="9"/>
        <rFont val="Arial MT"/>
        <family val="2"/>
      </rPr>
      <t>acciones de educación, salud y bienestar</t>
    </r>
  </si>
  <si>
    <r>
      <rPr>
        <sz val="9"/>
        <rFont val="Arial MT"/>
        <family val="2"/>
      </rPr>
      <t>Artista Formador</t>
    </r>
  </si>
  <si>
    <r>
      <rPr>
        <sz val="9"/>
        <rFont val="Arial MT"/>
        <family val="2"/>
      </rPr>
      <t>Con Experiencia</t>
    </r>
  </si>
  <si>
    <r>
      <rPr>
        <sz val="9"/>
        <rFont val="Arial MT"/>
        <family val="2"/>
      </rPr>
      <t>Artista Formador con 3 años de trayectoria certificada: Un (1) artista formador para 2 Laboratorios escénicos, sesiones por laboratorio de tres horas por semana.  Además, realizar trabajo asincrónico y asistencia a comités, reuniones y encuentros.</t>
    </r>
  </si>
  <si>
    <r>
      <rPr>
        <sz val="9"/>
        <rFont val="Arial MT"/>
        <family val="2"/>
      </rPr>
      <t>Artista Formador con 3 años de trayectoria certificada: UN (1) artista formador para 1 (UN) Laboratorio escénico y 1 (UN) Laboratorio base , sesiones por laboratorio de tres horas por semana. Además, realizar trabajo asincrónico y asistencia a comités, reuniones y encuentros.</t>
    </r>
  </si>
  <si>
    <r>
      <rPr>
        <sz val="9"/>
        <rFont val="Arial MT"/>
        <family val="2"/>
      </rPr>
      <t>Total Laboratorios de Creación</t>
    </r>
  </si>
  <si>
    <t>Total FORMACION</t>
  </si>
  <si>
    <r>
      <rPr>
        <sz val="9"/>
        <rFont val="Arial MT"/>
        <family val="2"/>
      </rPr>
      <t>INTERINSTITUCIONAL</t>
    </r>
  </si>
  <si>
    <r>
      <rPr>
        <sz val="9"/>
        <rFont val="Arial MT"/>
        <family val="2"/>
      </rPr>
      <t>Evento de evaluación final entre lotes</t>
    </r>
  </si>
  <si>
    <r>
      <rPr>
        <sz val="9"/>
        <rFont val="Arial MT"/>
        <family val="2"/>
      </rPr>
      <t>Otro</t>
    </r>
  </si>
  <si>
    <r>
      <rPr>
        <sz val="9"/>
        <rFont val="Arial MT"/>
        <family val="2"/>
      </rPr>
      <t>Encuentro de evaluación entre los lotes</t>
    </r>
  </si>
  <si>
    <r>
      <rPr>
        <sz val="9"/>
        <rFont val="Arial MT"/>
        <family val="2"/>
      </rPr>
      <t>Presencial</t>
    </r>
  </si>
  <si>
    <r>
      <rPr>
        <sz val="9"/>
        <rFont val="Arial MT"/>
        <family val="2"/>
      </rPr>
      <t>Evento de evaluación final entre lotes: incluye Almuerzo y refrigerio, Transporte tipo microbús.</t>
    </r>
  </si>
  <si>
    <r>
      <rPr>
        <sz val="9"/>
        <rFont val="Arial MT"/>
        <family val="2"/>
      </rPr>
      <t>Evento</t>
    </r>
  </si>
  <si>
    <r>
      <rPr>
        <sz val="9"/>
        <rFont val="Arial MT"/>
        <family val="2"/>
      </rPr>
      <t>Total Evento de evaluación final entre lotes</t>
    </r>
  </si>
  <si>
    <t>Total INTERINSTITUCIONAL</t>
  </si>
  <si>
    <r>
      <rPr>
        <sz val="9"/>
        <rFont val="Arial MT"/>
        <family val="2"/>
      </rPr>
      <t>PROYECCION</t>
    </r>
  </si>
  <si>
    <r>
      <rPr>
        <sz val="9"/>
        <rFont val="Arial MT"/>
        <family val="2"/>
      </rPr>
      <t>Intercambios</t>
    </r>
  </si>
  <si>
    <r>
      <rPr>
        <sz val="9"/>
        <rFont val="Arial MT"/>
        <family val="2"/>
      </rPr>
      <t>acciones Logísticos</t>
    </r>
  </si>
  <si>
    <r>
      <rPr>
        <sz val="9"/>
        <rFont val="Arial MT"/>
        <family val="2"/>
      </rPr>
      <t>Técnico Eventos</t>
    </r>
  </si>
  <si>
    <r>
      <rPr>
        <sz val="9"/>
        <rFont val="Arial MT"/>
        <family val="2"/>
      </rPr>
      <t>Encuentros de intercambio entre lotes o redes para participante</t>
    </r>
  </si>
  <si>
    <r>
      <rPr>
        <sz val="9"/>
        <rFont val="Arial MT"/>
        <family val="2"/>
      </rPr>
      <t>Estas experiencias se realizarán bajo la modalidad presencial o virtual, entre los Laboratorios de Creación Escénica, Laboratorios Base de Creación Escénica y Laboratorio interdisciplinar, de los doce LOTES de la Red de Creación escénica.</t>
    </r>
  </si>
  <si>
    <r>
      <rPr>
        <sz val="9"/>
        <rFont val="Arial MT"/>
        <family val="2"/>
      </rPr>
      <t>Encuentros de intercambio entre lotes o redes para participante. La salida debe permitir reconocer lugares apartados del mismo barrio donde se oferta el laboratorio escénico. Debe incluir:
- Refrigerio y transporte</t>
    </r>
  </si>
  <si>
    <r>
      <rPr>
        <sz val="9"/>
        <rFont val="Arial MT"/>
        <family val="2"/>
      </rPr>
      <t>Total Intercambios</t>
    </r>
  </si>
  <si>
    <r>
      <rPr>
        <sz val="9"/>
        <rFont val="Arial MT"/>
        <family val="2"/>
      </rPr>
      <t>Circulación</t>
    </r>
  </si>
  <si>
    <r>
      <rPr>
        <sz val="9"/>
        <rFont val="Arial MT"/>
        <family val="2"/>
      </rPr>
      <t>Encuentros de circulación.</t>
    </r>
  </si>
  <si>
    <r>
      <rPr>
        <sz val="9"/>
        <rFont val="Arial MT"/>
        <family val="2"/>
      </rPr>
      <t>Presencial o virtualmente, en los diferentes lugares y eventos culturales de la ciudad o en otros espacios del ámbito local, nacional e internacionalmente.</t>
    </r>
  </si>
  <si>
    <r>
      <rPr>
        <sz val="9"/>
        <rFont val="Arial MT"/>
        <family val="2"/>
      </rPr>
      <t>Eventos de circulación:  incluye transporte tipo bus, seguro de viaje, refrigerio para 40 personas: participantes, artistas, facilitadores, materiales de escenografía: vestuario, utilería</t>
    </r>
  </si>
  <si>
    <r>
      <rPr>
        <sz val="9"/>
        <rFont val="Arial MT"/>
        <family val="2"/>
      </rPr>
      <t>Total Circulación</t>
    </r>
  </si>
  <si>
    <r>
      <rPr>
        <sz val="9"/>
        <rFont val="Arial MT"/>
        <family val="2"/>
      </rPr>
      <t>Muestras</t>
    </r>
  </si>
  <si>
    <r>
      <rPr>
        <sz val="9"/>
        <rFont val="Arial MT"/>
        <family val="2"/>
      </rPr>
      <t>Muestras de los laboratorios</t>
    </r>
  </si>
  <si>
    <r>
      <rPr>
        <sz val="9"/>
        <rFont val="Arial MT"/>
        <family val="2"/>
      </rPr>
      <t>Presencial o virtualmente, en los diferentes lugares y eventos culturales de la ciudad, o en otros espacios del ámbito local, nacional e internacional</t>
    </r>
  </si>
  <si>
    <r>
      <rPr>
        <sz val="9"/>
        <rFont val="Arial MT"/>
        <family val="2"/>
      </rPr>
      <t>Muestras de los laboratorios en eventos o espacios culturales y artísticos, para 20 integrantes. Incluye:
- Materiales de escenografía: vestuario, utilería;
- Producción técnica ( visual y sonora)
- Refrigerios para 30 personas (20 participantes del laboratorio escénico y hasta 10 colaboradores en</t>
    </r>
  </si>
  <si>
    <r>
      <rPr>
        <sz val="9"/>
        <rFont val="Arial MT"/>
        <family val="2"/>
      </rPr>
      <t>Total Muestras</t>
    </r>
  </si>
  <si>
    <t>Total PROYECCION</t>
  </si>
  <si>
    <r>
      <rPr>
        <sz val="9"/>
        <rFont val="Arial MT"/>
        <family val="2"/>
      </rPr>
      <t>ADMINISTRATIVO</t>
    </r>
  </si>
  <si>
    <r>
      <rPr>
        <sz val="9"/>
        <rFont val="Arial MT"/>
        <family val="2"/>
      </rPr>
      <t>Gestor Administrativo</t>
    </r>
  </si>
  <si>
    <r>
      <rPr>
        <sz val="9"/>
        <rFont val="Arial MT"/>
        <family val="2"/>
      </rPr>
      <t>Tecnólogo</t>
    </r>
  </si>
  <si>
    <r>
      <rPr>
        <sz val="9"/>
        <rFont val="Arial MT"/>
        <family val="2"/>
      </rPr>
      <t>Mayor a 1 hasta 3 años</t>
    </r>
  </si>
  <si>
    <r>
      <rPr>
        <sz val="9"/>
        <rFont val="Arial MT"/>
        <family val="2"/>
      </rPr>
      <t>Tecnólogo con experiencia mayor a un año: Gestor Administrativo, Talento humano necesario para desarrollar el componente administrativo.
Tiempo parcial</t>
    </r>
  </si>
  <si>
    <r>
      <rPr>
        <sz val="9"/>
        <rFont val="Arial MT"/>
        <family val="2"/>
      </rPr>
      <t>Total Gestor Administrativo</t>
    </r>
  </si>
  <si>
    <t>Total ADMINISTRATIVO</t>
  </si>
  <si>
    <t>Costos asociados al proyecto</t>
  </si>
  <si>
    <t>IVA</t>
  </si>
  <si>
    <t>Total convenio</t>
  </si>
  <si>
    <t>CONVENIO DE ASOCIACION 4600101494 de 2024
 Entre el Distrito de Medellin y CORPORACION CULTURAL  Y ARTISTICA ZIRUMA</t>
  </si>
  <si>
    <t>OBJETO: Convenio de Asociación para desarrollar el LOTE 8 con Énfasis en Daramaturgía Social de la Red de Creación Escénica ciudad de Medellín</t>
  </si>
  <si>
    <t>APORTES DISTRITO DE MEDELLIN</t>
  </si>
  <si>
    <t>ITEM</t>
  </si>
  <si>
    <t>DESCRIPCION</t>
  </si>
  <si>
    <t>UNIDAD DE MEDIDA</t>
  </si>
  <si>
    <t>CANTIDAD</t>
  </si>
  <si>
    <t>DURACIÓN</t>
  </si>
  <si>
    <t>VALOR UNITARIO</t>
  </si>
  <si>
    <t>VALOR TOTAL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</si>
  <si>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</si>
  <si>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</si>
  <si>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</si>
  <si>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</si>
  <si>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</si>
  <si>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</si>
  <si>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</si>
  <si>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</si>
  <si>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ACUMULADO</t>
  </si>
  <si>
    <t>FALTANTE</t>
  </si>
  <si>
    <t>PORCENTAJE DE 
EJECUCION</t>
  </si>
  <si>
    <t>Insumos</t>
  </si>
  <si>
    <t>Material pedagógico</t>
  </si>
  <si>
    <t>Bolsa</t>
  </si>
  <si>
    <t>Materiales de exploracion corporal: 97.000</t>
  </si>
  <si>
    <t>Material de apoyo- artistas formadores/ Tambores:500.000</t>
  </si>
  <si>
    <t>Asistencia a funciones teatrales: 250.000</t>
  </si>
  <si>
    <t>camisetas-  3.400.000/ materiales 500.000</t>
  </si>
  <si>
    <t>SUB TOTAL INSUMOS</t>
  </si>
  <si>
    <t>Recurso Humano</t>
  </si>
  <si>
    <t>Coordinador de Formacion</t>
  </si>
  <si>
    <t>Persona</t>
  </si>
  <si>
    <t>6.5</t>
  </si>
  <si>
    <t>PORCENTAJE 
DE EJECUCION</t>
  </si>
  <si>
    <t>Nombre del Coordinador
JUAN ALVARO ROMERO</t>
  </si>
  <si>
    <t>Mayo(comprobante de pagos, entre otros)</t>
  </si>
  <si>
    <t>Junio. Comoprobantes de egreso. 8331</t>
  </si>
  <si>
    <t>Julio. Comprobante de egreso  8407</t>
  </si>
  <si>
    <t>Agosto. Comprobante de egreso 8408</t>
  </si>
  <si>
    <t>Septiembre</t>
  </si>
  <si>
    <t>Octubre</t>
  </si>
  <si>
    <t xml:space="preserve">Noviembre </t>
  </si>
  <si>
    <t>Diciembre</t>
  </si>
  <si>
    <t>SUB TOTAL COORDINADOR DE FORMACION</t>
  </si>
  <si>
    <t>Acciones Especializados</t>
  </si>
  <si>
    <t>Artista Formador</t>
  </si>
  <si>
    <t>Nombre del Artista # 1             LUZ MARIA ROSERO</t>
  </si>
  <si>
    <t>Junio.  Comprobantes de egreso:  8232</t>
  </si>
  <si>
    <t>Julio: Comprobante de egreso  8333</t>
  </si>
  <si>
    <t>Agosto. Comprobante de egreso 8392</t>
  </si>
  <si>
    <t>Septiembre. Comprobante de egreso  8393</t>
  </si>
  <si>
    <t xml:space="preserve">Nombre del Artista #2         ASTRID ELENA OSORIO </t>
  </si>
  <si>
    <t>Junio: Comprobante de egreso  8349</t>
  </si>
  <si>
    <t>Julio: comprobante de egreso 8350</t>
  </si>
  <si>
    <t>Agosto. Comprobante de egreso 8394</t>
  </si>
  <si>
    <t>Septiembre. Comprobante de egreso 8395</t>
  </si>
  <si>
    <t>SUB TOTAL ARTISTAS FORMADORES</t>
  </si>
  <si>
    <t>TOTAL COMPONENTE FORMACION</t>
  </si>
  <si>
    <t>PORCENTAJE 
DE 
EJECUCION</t>
  </si>
  <si>
    <t>Otro</t>
  </si>
  <si>
    <t xml:space="preserve">Evento de evaluación final </t>
  </si>
  <si>
    <t>Evento</t>
  </si>
  <si>
    <t>SUB TOTAL EVENTO EVALUACION FINAL</t>
  </si>
  <si>
    <t>TOTAL COMPONENTE INTERINSTITUCIONAL</t>
  </si>
  <si>
    <t>PORCENTAJE 
DE   
EJECUCION</t>
  </si>
  <si>
    <t>Intercambios</t>
  </si>
  <si>
    <t>Encuentros de 
intercambio</t>
  </si>
  <si>
    <t>Intercambio la ladera y el avila. Comprobantes de egresos 8414/8412</t>
  </si>
  <si>
    <t>Intercambio la ladera y el avila. Comprobantes de egresos 8413/8415/8401/</t>
  </si>
  <si>
    <t xml:space="preserve">Intercambios laboratorio base y laboratorio miraflores </t>
  </si>
  <si>
    <t>SUB TOTAL INTERCAMBIOS</t>
  </si>
  <si>
    <t>PORCENTAJE
DE
EJECUCION</t>
  </si>
  <si>
    <t>Circulacion</t>
  </si>
  <si>
    <t>Eventos
 de 
circulación</t>
  </si>
  <si>
    <t>Circulacion en feria de flores. Comprobante de egreso 8409/8410/8411/</t>
  </si>
  <si>
    <t>Circulacion  en metroplitano</t>
  </si>
  <si>
    <t>SUB TOTAL CIRCULACION</t>
  </si>
  <si>
    <t xml:space="preserve">PORCENTAJE
DE
EJECUCION
</t>
  </si>
  <si>
    <t>Muestras</t>
  </si>
  <si>
    <t>Muestras
 de los 
laboratorios</t>
  </si>
  <si>
    <t>Muestras laboratorio base, laboratorio Miraflores, laboratorio avila y laboratorio la ladera</t>
  </si>
  <si>
    <t>SUB TOTAL MUESTRAS</t>
  </si>
  <si>
    <t>TOTAL PROYECCIONES</t>
  </si>
  <si>
    <t>Gestor Administrativo</t>
  </si>
  <si>
    <t>Nombre del Gestor Administrativo
ANDRES GOMEZ RESTREPO</t>
  </si>
  <si>
    <t>Junio. Comprobante de egreso 8348</t>
  </si>
  <si>
    <t>Julio. Comprobante de egreso 8347</t>
  </si>
  <si>
    <t>Agosto. Comprobante de egreso 8396</t>
  </si>
  <si>
    <t>Septiembre. Comprobante de egreso 8398</t>
  </si>
  <si>
    <t>SUB TOTAL ADMINISTRATIVO</t>
  </si>
  <si>
    <t>TOTAL ADMINISTRATIVO</t>
  </si>
  <si>
    <t>COSTOS ASOCIADOS AL PROYECTO</t>
  </si>
  <si>
    <t>TOTAL APORTE DEL DISTRITO</t>
  </si>
  <si>
    <t>materiales de apoyo a las muestras</t>
  </si>
  <si>
    <t>circulacion en el municipio de Santa Barbara</t>
  </si>
  <si>
    <t>Materiales y apyos en las muestras</t>
  </si>
  <si>
    <t>TOTAL APORTE DEL ASOCIADO</t>
  </si>
  <si>
    <t>TOTAL</t>
  </si>
  <si>
    <r>
      <rPr>
        <b/>
        <sz val="5"/>
        <color theme="1"/>
        <rFont val="Arial"/>
        <family val="2"/>
      </rPr>
      <t>COMPONENTE:</t>
    </r>
    <r>
      <rPr>
        <sz val="5"/>
        <color theme="1"/>
        <rFont val="Arial"/>
        <family val="2"/>
      </rPr>
      <t xml:space="preserve"> </t>
    </r>
    <r>
      <rPr>
        <i/>
        <sz val="5"/>
        <color theme="1"/>
        <rFont val="Arial"/>
        <family val="2"/>
      </rPr>
      <t>Formación</t>
    </r>
    <r>
      <rPr>
        <sz val="5"/>
        <color theme="1"/>
        <rFont val="Arial"/>
        <family val="2"/>
      </rPr>
      <t xml:space="preserve"> </t>
    </r>
  </si>
  <si>
    <r>
      <t xml:space="preserve">Producto: </t>
    </r>
    <r>
      <rPr>
        <i/>
        <sz val="5"/>
        <color theme="1"/>
        <rFont val="Arial"/>
        <family val="2"/>
      </rPr>
      <t>Laboratorios de Creación</t>
    </r>
  </si>
  <si>
    <r>
      <rPr>
        <b/>
        <sz val="5"/>
        <color theme="1"/>
        <rFont val="Arial"/>
        <family val="2"/>
      </rPr>
      <t>COMPONENTE:</t>
    </r>
    <r>
      <rPr>
        <sz val="5"/>
        <color theme="1"/>
        <rFont val="Arial"/>
        <family val="2"/>
      </rPr>
      <t xml:space="preserve"> </t>
    </r>
    <r>
      <rPr>
        <i/>
        <sz val="5"/>
        <color theme="1"/>
        <rFont val="Arial"/>
        <family val="2"/>
      </rPr>
      <t>Interinstitucional</t>
    </r>
    <r>
      <rPr>
        <sz val="5"/>
        <color theme="1"/>
        <rFont val="Arial"/>
        <family val="2"/>
      </rPr>
      <t xml:space="preserve"> </t>
    </r>
  </si>
  <si>
    <r>
      <t xml:space="preserve">Producto: </t>
    </r>
    <r>
      <rPr>
        <i/>
        <sz val="5"/>
        <color theme="1"/>
        <rFont val="Arial"/>
        <family val="2"/>
      </rPr>
      <t>Evento de Evaluacion Final</t>
    </r>
  </si>
  <si>
    <r>
      <rPr>
        <b/>
        <sz val="5"/>
        <color theme="1"/>
        <rFont val="Arial"/>
        <family val="2"/>
      </rPr>
      <t>COMPONENTE:</t>
    </r>
    <r>
      <rPr>
        <sz val="5"/>
        <color theme="1"/>
        <rFont val="Arial"/>
        <family val="2"/>
      </rPr>
      <t xml:space="preserve"> </t>
    </r>
    <r>
      <rPr>
        <i/>
        <sz val="5"/>
        <color theme="1"/>
        <rFont val="Arial"/>
        <family val="2"/>
      </rPr>
      <t>Proyeccion</t>
    </r>
  </si>
  <si>
    <r>
      <t xml:space="preserve">Producto: </t>
    </r>
    <r>
      <rPr>
        <i/>
        <sz val="5"/>
        <color theme="1"/>
        <rFont val="Arial"/>
        <family val="2"/>
      </rPr>
      <t>Intercambios, Circulacion y Muestras</t>
    </r>
  </si>
  <si>
    <r>
      <rPr>
        <b/>
        <sz val="5"/>
        <color theme="1"/>
        <rFont val="Arial"/>
        <family val="2"/>
      </rPr>
      <t>COMPONENTE:</t>
    </r>
    <r>
      <rPr>
        <sz val="5"/>
        <color theme="1"/>
        <rFont val="Arial"/>
        <family val="2"/>
      </rPr>
      <t xml:space="preserve"> </t>
    </r>
    <r>
      <rPr>
        <i/>
        <sz val="5"/>
        <color theme="1"/>
        <rFont val="Arial"/>
        <family val="2"/>
      </rPr>
      <t>Administrativo</t>
    </r>
  </si>
  <si>
    <r>
      <t xml:space="preserve">Producto: </t>
    </r>
    <r>
      <rPr>
        <i/>
        <sz val="5"/>
        <color theme="1"/>
        <rFont val="Arial"/>
        <family val="2"/>
      </rPr>
      <t>Gestor Administrativo</t>
    </r>
  </si>
  <si>
    <r>
      <rPr>
        <b/>
        <sz val="5"/>
        <color theme="1"/>
        <rFont val="Arial"/>
        <family val="2"/>
      </rPr>
      <t>COMPONENTE:</t>
    </r>
    <r>
      <rPr>
        <sz val="5"/>
        <color theme="1"/>
        <rFont val="Arial"/>
        <family val="2"/>
      </rPr>
      <t xml:space="preserve"> Proyeccion</t>
    </r>
  </si>
  <si>
    <r>
      <t xml:space="preserve">Producto: </t>
    </r>
    <r>
      <rPr>
        <sz val="5"/>
        <color theme="1"/>
        <rFont val="Arial"/>
        <family val="2"/>
      </rPr>
      <t>Intercambios, Circulacion y Muestras</t>
    </r>
  </si>
  <si>
    <t>Salida pedagogica evento de ciudad: 153.000- 1.100.000</t>
  </si>
  <si>
    <r>
      <rPr>
        <sz val="11"/>
        <color rgb="FF000000"/>
        <rFont val="Calibri"/>
        <scheme val="minor"/>
      </rPr>
      <t>Pago realizado por prestamos de la corporacion en el mes de febrero 2025</t>
    </r>
    <r>
      <rPr>
        <sz val="11"/>
        <color rgb="FFFF0000"/>
        <rFont val="Calibri"/>
        <scheme val="minor"/>
      </rPr>
      <t xml:space="preserve"> </t>
    </r>
  </si>
  <si>
    <r>
      <rPr>
        <sz val="11"/>
        <rFont val="Calibri"/>
        <family val="2"/>
      </rPr>
      <t>Pago realizado por prestamos de la corporacion en el mes de febrero 2025</t>
    </r>
    <r>
      <rPr>
        <sz val="11"/>
        <color rgb="FFFF0000"/>
        <rFont val="Calibri"/>
        <charset val="1"/>
      </rPr>
      <t xml:space="preserve"> </t>
    </r>
  </si>
  <si>
    <t>Pago realizado por prestamo de la corporacion en el mes de febrero 2024</t>
  </si>
  <si>
    <t>Pago realizado por prestamos de la corporacion en el mes de febrero 2025</t>
  </si>
  <si>
    <r>
      <rPr>
        <sz val="11"/>
        <color rgb="FFFF0000"/>
        <rFont val="Calibri"/>
        <scheme val="minor"/>
      </rPr>
      <t>P</t>
    </r>
    <r>
      <rPr>
        <sz val="11"/>
        <rFont val="Calibri"/>
        <family val="2"/>
        <scheme val="minor"/>
      </rPr>
      <t xml:space="preserve">ago realizado por prestamos de la corporacion en el mes de febrero 2025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</si>
</sst>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_-;\-* #,##0.00_-;_-* &quot;-&quot;??_-;_-@_-"/>
    <numFmt numFmtId="165" formatCode="\$#,##0;\$\-#,##0"/>
    <numFmt numFmtId="166" formatCode="_-* #,##0_-;\-* #,##0_-;_-* &quot;-&quot;??_-;_-@_-"/>
    <numFmt numFmtId="167" formatCode="\$#,##0"/>
    <numFmt numFmtId="168" formatCode="0.0"/>
    <numFmt numFmtId="169" formatCode="\$\ #,##0"/>
    <numFmt numFmtId="170" formatCode="\$\ 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name val="Arial MT"/>
    </font>
    <font>
      <sz val="9"/>
      <name val="Arial MT"/>
      <family val="2"/>
    </font>
    <font>
      <sz val="9"/>
      <color rgb="FF000000"/>
      <name val="Arial MT"/>
      <family val="2"/>
    </font>
    <font>
      <sz val="11"/>
      <color rgb="FFFF0000"/>
      <name val="Calibri"/>
      <scheme val="minor"/>
    </font>
    <font>
      <sz val="11"/>
      <color rgb="FF000000"/>
      <name val="Calibri"/>
    </font>
    <font>
      <sz val="11"/>
      <color rgb="FF000000"/>
      <name val="Calibri"/>
      <scheme val="minor"/>
    </font>
    <font>
      <sz val="11"/>
      <color rgb="FFFF0000"/>
      <name val="Calibri"/>
      <charset val="1"/>
    </font>
    <font>
      <sz val="11"/>
      <color theme="1"/>
      <name val="Calibri"/>
    </font>
    <font>
      <b/>
      <sz val="5"/>
      <name val="Arial"/>
      <family val="2"/>
    </font>
    <font>
      <b/>
      <sz val="5"/>
      <color theme="1"/>
      <name val="Arial"/>
      <family val="2"/>
    </font>
    <font>
      <sz val="5"/>
      <color theme="1"/>
      <name val="Arial"/>
      <family val="2"/>
    </font>
    <font>
      <i/>
      <sz val="5"/>
      <color theme="1"/>
      <name val="Arial"/>
      <family val="2"/>
    </font>
    <font>
      <sz val="5"/>
      <name val="Arial"/>
      <family val="2"/>
    </font>
    <font>
      <b/>
      <sz val="5"/>
      <color rgb="FF000000"/>
      <name val="Arial"/>
      <family val="2"/>
    </font>
    <font>
      <sz val="5"/>
      <color rgb="FF000000"/>
      <name val="Arial"/>
      <family val="2"/>
    </font>
    <font>
      <sz val="5"/>
      <color rgb="FF000000"/>
      <name val="Serif"/>
      <family val="2"/>
    </font>
    <font>
      <b/>
      <i/>
      <sz val="5"/>
      <color rgb="FF000000"/>
      <name val="Arial"/>
      <family val="2"/>
    </font>
    <font>
      <sz val="5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none"/>
    </fill>
    <fill>
      <patternFill patternType="solid">
        <fgColor theme="0"/>
        <bgColor theme="0"/>
      </patternFill>
    </fill>
    <fill>
      <patternFill patternType="solid">
        <fgColor theme="7"/>
        <bgColor theme="7"/>
      </patternFill>
    </fill>
    <fill>
      <patternFill patternType="solid">
        <fgColor rgb="FFBDD6EE"/>
        <bgColor rgb="FFBDD6E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42">
    <xf numFmtId="0" fontId="0" fillId="0" borderId="0" xfId="0"/>
    <xf numFmtId="1" fontId="0" fillId="0" borderId="0" xfId="0" applyNumberFormat="1"/>
    <xf numFmtId="0" fontId="4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top" wrapText="1"/>
    </xf>
    <xf numFmtId="1" fontId="8" fillId="4" borderId="1" xfId="0" applyNumberFormat="1" applyFont="1" applyFill="1" applyBorder="1" applyAlignment="1">
      <alignment horizontal="right" vertical="center" shrinkToFit="1"/>
    </xf>
    <xf numFmtId="0" fontId="6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shrinkToFit="1"/>
    </xf>
    <xf numFmtId="167" fontId="8" fillId="4" borderId="1" xfId="0" applyNumberFormat="1" applyFont="1" applyFill="1" applyBorder="1" applyAlignment="1">
      <alignment horizontal="right" vertical="center" shrinkToFit="1"/>
    </xf>
    <xf numFmtId="0" fontId="4" fillId="4" borderId="1" xfId="0" applyFont="1" applyFill="1" applyBorder="1" applyAlignment="1">
      <alignment horizontal="left" vertical="top" wrapText="1"/>
    </xf>
    <xf numFmtId="168" fontId="8" fillId="4" borderId="1" xfId="0" applyNumberFormat="1" applyFont="1" applyFill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center" wrapText="1" indent="1"/>
    </xf>
    <xf numFmtId="169" fontId="5" fillId="2" borderId="1" xfId="0" applyNumberFormat="1" applyFont="1" applyFill="1" applyBorder="1" applyAlignment="1">
      <alignment horizontal="right" vertical="top" shrinkToFit="1"/>
    </xf>
    <xf numFmtId="167" fontId="5" fillId="3" borderId="1" xfId="0" applyNumberFormat="1" applyFont="1" applyFill="1" applyBorder="1" applyAlignment="1">
      <alignment horizontal="right" vertical="top" shrinkToFit="1"/>
    </xf>
    <xf numFmtId="0" fontId="6" fillId="4" borderId="13" xfId="0" applyFont="1" applyFill="1" applyBorder="1" applyAlignment="1">
      <alignment horizontal="left" vertical="center" wrapText="1"/>
    </xf>
    <xf numFmtId="169" fontId="5" fillId="4" borderId="1" xfId="0" applyNumberFormat="1" applyFont="1" applyFill="1" applyBorder="1" applyAlignment="1">
      <alignment horizontal="right" vertical="top" shrinkToFit="1"/>
    </xf>
    <xf numFmtId="170" fontId="5" fillId="4" borderId="1" xfId="0" applyNumberFormat="1" applyFont="1" applyFill="1" applyBorder="1" applyAlignment="1">
      <alignment horizontal="right" vertical="top" shrinkToFit="1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3" fontId="8" fillId="4" borderId="1" xfId="0" applyNumberFormat="1" applyFont="1" applyFill="1" applyBorder="1" applyAlignment="1">
      <alignment horizontal="right" vertical="center" shrinkToFit="1"/>
    </xf>
    <xf numFmtId="4" fontId="8" fillId="4" borderId="1" xfId="0" applyNumberFormat="1" applyFont="1" applyFill="1" applyBorder="1" applyAlignment="1">
      <alignment horizontal="left" vertical="center" shrinkToFit="1"/>
    </xf>
    <xf numFmtId="3" fontId="8" fillId="4" borderId="1" xfId="0" applyNumberFormat="1" applyFont="1" applyFill="1" applyBorder="1" applyAlignment="1">
      <alignment horizontal="center" vertical="center" shrinkToFit="1"/>
    </xf>
    <xf numFmtId="4" fontId="8" fillId="4" borderId="1" xfId="0" applyNumberFormat="1" applyFont="1" applyFill="1" applyBorder="1" applyAlignment="1">
      <alignment horizontal="right" vertical="center" shrinkToFit="1"/>
    </xf>
    <xf numFmtId="1" fontId="0" fillId="0" borderId="2" xfId="0" applyNumberFormat="1" applyBorder="1"/>
    <xf numFmtId="1" fontId="0" fillId="11" borderId="3" xfId="0" applyNumberFormat="1" applyFill="1" applyBorder="1"/>
    <xf numFmtId="1" fontId="0" fillId="13" borderId="2" xfId="0" applyNumberFormat="1" applyFill="1" applyBorder="1"/>
    <xf numFmtId="1" fontId="10" fillId="0" borderId="2" xfId="0" applyNumberFormat="1" applyFont="1" applyBorder="1" applyAlignment="1">
      <alignment vertical="top" wrapText="1"/>
    </xf>
    <xf numFmtId="1" fontId="0" fillId="12" borderId="4" xfId="0" applyNumberFormat="1" applyFill="1" applyBorder="1"/>
    <xf numFmtId="1" fontId="0" fillId="11" borderId="4" xfId="0" applyNumberFormat="1" applyFill="1" applyBorder="1"/>
    <xf numFmtId="1" fontId="0" fillId="12" borderId="2" xfId="0" applyNumberFormat="1" applyFill="1" applyBorder="1"/>
    <xf numFmtId="1" fontId="0" fillId="11" borderId="42" xfId="0" applyNumberFormat="1" applyFill="1" applyBorder="1"/>
    <xf numFmtId="1" fontId="16" fillId="0" borderId="2" xfId="0" applyNumberFormat="1" applyFont="1" applyBorder="1"/>
    <xf numFmtId="1" fontId="16" fillId="0" borderId="0" xfId="0" applyNumberFormat="1" applyFont="1"/>
    <xf numFmtId="1" fontId="15" fillId="0" borderId="14" xfId="0" applyNumberFormat="1" applyFont="1" applyBorder="1" applyAlignment="1">
      <alignment horizontal="center" vertical="center"/>
    </xf>
    <xf numFmtId="1" fontId="20" fillId="4" borderId="9" xfId="0" applyNumberFormat="1" applyFont="1" applyFill="1" applyBorder="1" applyAlignment="1">
      <alignment horizontal="center" vertical="center" wrapText="1"/>
    </xf>
    <xf numFmtId="1" fontId="20" fillId="0" borderId="9" xfId="0" applyNumberFormat="1" applyFont="1" applyBorder="1" applyAlignment="1">
      <alignment horizontal="center" vertical="center" wrapText="1"/>
    </xf>
    <xf numFmtId="165" fontId="21" fillId="4" borderId="1" xfId="0" applyNumberFormat="1" applyFont="1" applyFill="1" applyBorder="1" applyAlignment="1">
      <alignment horizontal="right" vertical="center" wrapText="1"/>
    </xf>
    <xf numFmtId="3" fontId="16" fillId="0" borderId="14" xfId="0" applyNumberFormat="1" applyFont="1" applyBorder="1"/>
    <xf numFmtId="1" fontId="16" fillId="0" borderId="24" xfId="0" applyNumberFormat="1" applyFont="1" applyBorder="1" applyAlignment="1">
      <alignment horizontal="center" vertical="center"/>
    </xf>
    <xf numFmtId="1" fontId="20" fillId="4" borderId="16" xfId="0" applyNumberFormat="1" applyFont="1" applyFill="1" applyBorder="1" applyAlignment="1">
      <alignment horizontal="center" vertical="center" wrapText="1"/>
    </xf>
    <xf numFmtId="164" fontId="22" fillId="9" borderId="14" xfId="1" applyFont="1" applyFill="1" applyBorder="1" applyAlignment="1" applyProtection="1">
      <alignment horizontal="center" vertical="center" wrapText="1"/>
    </xf>
    <xf numFmtId="3" fontId="16" fillId="9" borderId="14" xfId="0" applyNumberFormat="1" applyFont="1" applyFill="1" applyBorder="1"/>
    <xf numFmtId="1" fontId="16" fillId="0" borderId="23" xfId="0" applyNumberFormat="1" applyFont="1" applyBorder="1" applyAlignment="1">
      <alignment horizontal="center" vertical="center"/>
    </xf>
    <xf numFmtId="1" fontId="20" fillId="4" borderId="13" xfId="0" applyNumberFormat="1" applyFont="1" applyFill="1" applyBorder="1" applyAlignment="1">
      <alignment horizontal="left" vertical="center" wrapText="1"/>
    </xf>
    <xf numFmtId="1" fontId="20" fillId="4" borderId="15" xfId="0" applyNumberFormat="1" applyFont="1" applyFill="1" applyBorder="1" applyAlignment="1">
      <alignment horizontal="center" vertical="center" wrapText="1"/>
    </xf>
    <xf numFmtId="1" fontId="16" fillId="0" borderId="2" xfId="0" applyNumberFormat="1" applyFont="1" applyBorder="1" applyAlignment="1">
      <alignment horizontal="center" vertical="center"/>
    </xf>
    <xf numFmtId="3" fontId="15" fillId="0" borderId="14" xfId="0" applyNumberFormat="1" applyFont="1" applyBorder="1" applyAlignment="1">
      <alignment horizontal="center" vertical="center"/>
    </xf>
    <xf numFmtId="1" fontId="15" fillId="0" borderId="14" xfId="0" applyNumberFormat="1" applyFont="1" applyBorder="1" applyAlignment="1">
      <alignment horizontal="center" vertical="center" wrapText="1"/>
    </xf>
    <xf numFmtId="1" fontId="16" fillId="0" borderId="14" xfId="0" applyNumberFormat="1" applyFont="1" applyBorder="1" applyAlignment="1">
      <alignment horizontal="center" vertical="center"/>
    </xf>
    <xf numFmtId="1" fontId="23" fillId="0" borderId="0" xfId="0" applyNumberFormat="1" applyFont="1"/>
    <xf numFmtId="3" fontId="16" fillId="11" borderId="14" xfId="0" applyNumberFormat="1" applyFont="1" applyFill="1" applyBorder="1"/>
    <xf numFmtId="166" fontId="22" fillId="9" borderId="14" xfId="1" applyNumberFormat="1" applyFont="1" applyFill="1" applyBorder="1" applyAlignment="1" applyProtection="1">
      <alignment horizontal="center" vertical="center" wrapText="1"/>
    </xf>
    <xf numFmtId="1" fontId="20" fillId="4" borderId="15" xfId="0" applyNumberFormat="1" applyFont="1" applyFill="1" applyBorder="1" applyAlignment="1">
      <alignment horizontal="left" vertical="center" wrapText="1"/>
    </xf>
    <xf numFmtId="3" fontId="15" fillId="0" borderId="22" xfId="0" applyNumberFormat="1" applyFont="1" applyBorder="1" applyAlignment="1">
      <alignment horizontal="center" vertical="center"/>
    </xf>
    <xf numFmtId="3" fontId="16" fillId="12" borderId="14" xfId="0" applyNumberFormat="1" applyFont="1" applyFill="1" applyBorder="1"/>
    <xf numFmtId="1" fontId="20" fillId="4" borderId="10" xfId="0" applyNumberFormat="1" applyFont="1" applyFill="1" applyBorder="1" applyAlignment="1">
      <alignment horizontal="center" vertical="center" wrapText="1"/>
    </xf>
    <xf numFmtId="3" fontId="15" fillId="0" borderId="23" xfId="0" applyNumberFormat="1" applyFont="1" applyBorder="1" applyAlignment="1">
      <alignment horizontal="center" vertical="center"/>
    </xf>
    <xf numFmtId="166" fontId="22" fillId="4" borderId="14" xfId="1" applyNumberFormat="1" applyFont="1" applyFill="1" applyBorder="1" applyAlignment="1" applyProtection="1">
      <alignment horizontal="center" vertical="center" wrapText="1"/>
    </xf>
    <xf numFmtId="3" fontId="16" fillId="0" borderId="0" xfId="0" applyNumberFormat="1" applyFont="1"/>
    <xf numFmtId="1" fontId="20" fillId="4" borderId="3" xfId="0" applyNumberFormat="1" applyFont="1" applyFill="1" applyBorder="1" applyAlignment="1">
      <alignment horizontal="left" vertical="center" wrapText="1"/>
    </xf>
    <xf numFmtId="1" fontId="16" fillId="0" borderId="14" xfId="0" applyNumberFormat="1" applyFont="1" applyBorder="1" applyAlignment="1">
      <alignment wrapText="1"/>
    </xf>
    <xf numFmtId="1" fontId="20" fillId="4" borderId="5" xfId="0" applyNumberFormat="1" applyFont="1" applyFill="1" applyBorder="1" applyAlignment="1">
      <alignment horizontal="center" vertical="center" wrapText="1"/>
    </xf>
    <xf numFmtId="1" fontId="20" fillId="4" borderId="1" xfId="0" applyNumberFormat="1" applyFont="1" applyFill="1" applyBorder="1" applyAlignment="1">
      <alignment horizontal="center" vertical="center" wrapText="1"/>
    </xf>
    <xf numFmtId="165" fontId="21" fillId="10" borderId="1" xfId="0" applyNumberFormat="1" applyFont="1" applyFill="1" applyBorder="1" applyAlignment="1">
      <alignment horizontal="right" vertical="center" wrapText="1"/>
    </xf>
    <xf numFmtId="1" fontId="20" fillId="4" borderId="6" xfId="0" applyNumberFormat="1" applyFont="1" applyFill="1" applyBorder="1" applyAlignment="1">
      <alignment horizontal="left" vertical="center" wrapText="1"/>
    </xf>
    <xf numFmtId="1" fontId="16" fillId="0" borderId="22" xfId="0" applyNumberFormat="1" applyFont="1" applyBorder="1" applyAlignment="1">
      <alignment wrapText="1"/>
    </xf>
    <xf numFmtId="1" fontId="20" fillId="4" borderId="8" xfId="0" applyNumberFormat="1" applyFont="1" applyFill="1" applyBorder="1" applyAlignment="1">
      <alignment horizontal="center" vertical="center" wrapText="1"/>
    </xf>
    <xf numFmtId="165" fontId="21" fillId="4" borderId="9" xfId="0" applyNumberFormat="1" applyFont="1" applyFill="1" applyBorder="1" applyAlignment="1">
      <alignment horizontal="right" vertical="center" wrapText="1"/>
    </xf>
    <xf numFmtId="166" fontId="15" fillId="9" borderId="14" xfId="1" applyNumberFormat="1" applyFont="1" applyFill="1" applyBorder="1"/>
    <xf numFmtId="1" fontId="16" fillId="0" borderId="14" xfId="0" applyNumberFormat="1" applyFont="1" applyBorder="1" applyAlignment="1">
      <alignment horizontal="center" vertical="center" wrapText="1"/>
    </xf>
    <xf numFmtId="166" fontId="15" fillId="0" borderId="14" xfId="1" applyNumberFormat="1" applyFont="1" applyBorder="1"/>
    <xf numFmtId="3" fontId="16" fillId="9" borderId="17" xfId="0" applyNumberFormat="1" applyFont="1" applyFill="1" applyBorder="1"/>
    <xf numFmtId="166" fontId="15" fillId="0" borderId="2" xfId="1" applyNumberFormat="1" applyFont="1" applyBorder="1"/>
    <xf numFmtId="165" fontId="21" fillId="4" borderId="14" xfId="0" applyNumberFormat="1" applyFont="1" applyFill="1" applyBorder="1" applyAlignment="1">
      <alignment horizontal="right" vertical="center" wrapText="1"/>
    </xf>
    <xf numFmtId="166" fontId="19" fillId="9" borderId="14" xfId="1" applyNumberFormat="1" applyFont="1" applyFill="1" applyBorder="1" applyAlignment="1" applyProtection="1">
      <alignment horizontal="center" vertical="center" wrapText="1"/>
    </xf>
    <xf numFmtId="165" fontId="21" fillId="4" borderId="22" xfId="0" applyNumberFormat="1" applyFont="1" applyFill="1" applyBorder="1" applyAlignment="1">
      <alignment horizontal="right" vertical="center" wrapText="1"/>
    </xf>
    <xf numFmtId="1" fontId="15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 vertical="center"/>
    </xf>
    <xf numFmtId="0" fontId="4" fillId="4" borderId="15" xfId="0" applyFont="1" applyFill="1" applyBorder="1" applyAlignment="1">
      <alignment horizontal="left" vertical="top" wrapText="1"/>
    </xf>
    <xf numFmtId="0" fontId="4" fillId="4" borderId="13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4" fontId="4" fillId="4" borderId="6" xfId="0" applyNumberFormat="1" applyFont="1" applyFill="1" applyBorder="1" applyAlignment="1">
      <alignment horizontal="right" vertical="top" wrapText="1"/>
    </xf>
    <xf numFmtId="0" fontId="4" fillId="4" borderId="7" xfId="0" applyFont="1" applyFill="1" applyBorder="1" applyAlignment="1">
      <alignment horizontal="right" vertical="top" wrapText="1"/>
    </xf>
    <xf numFmtId="0" fontId="4" fillId="4" borderId="8" xfId="0" applyFont="1" applyFill="1" applyBorder="1" applyAlignment="1">
      <alignment horizontal="right" vertical="top" wrapText="1"/>
    </xf>
    <xf numFmtId="0" fontId="4" fillId="4" borderId="16" xfId="0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right" vertical="top" wrapText="1"/>
    </xf>
    <xf numFmtId="0" fontId="4" fillId="4" borderId="26" xfId="0" applyFont="1" applyFill="1" applyBorder="1" applyAlignment="1">
      <alignment horizontal="right" vertical="top" wrapText="1"/>
    </xf>
    <xf numFmtId="0" fontId="4" fillId="4" borderId="10" xfId="0" applyFont="1" applyFill="1" applyBorder="1" applyAlignment="1">
      <alignment horizontal="right" vertical="top" wrapText="1"/>
    </xf>
    <xf numFmtId="0" fontId="4" fillId="4" borderId="11" xfId="0" applyFont="1" applyFill="1" applyBorder="1" applyAlignment="1">
      <alignment horizontal="right" vertical="top" wrapText="1"/>
    </xf>
    <xf numFmtId="0" fontId="4" fillId="4" borderId="12" xfId="0" applyFont="1" applyFill="1" applyBorder="1" applyAlignment="1">
      <alignment horizontal="righ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 indent="1"/>
    </xf>
    <xf numFmtId="0" fontId="6" fillId="4" borderId="13" xfId="0" applyFont="1" applyFill="1" applyBorder="1" applyAlignment="1">
      <alignment horizontal="left" vertical="center" wrapText="1" indent="1"/>
    </xf>
    <xf numFmtId="0" fontId="3" fillId="4" borderId="3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6" xfId="0" applyFont="1" applyFill="1" applyBorder="1" applyAlignment="1">
      <alignment horizontal="left" vertical="center" wrapText="1" indent="4"/>
    </xf>
    <xf numFmtId="0" fontId="3" fillId="4" borderId="7" xfId="0" applyFont="1" applyFill="1" applyBorder="1" applyAlignment="1">
      <alignment horizontal="left" vertical="center" wrapText="1" indent="4"/>
    </xf>
    <xf numFmtId="0" fontId="3" fillId="4" borderId="8" xfId="0" applyFont="1" applyFill="1" applyBorder="1" applyAlignment="1">
      <alignment horizontal="left" vertical="center" wrapText="1" indent="4"/>
    </xf>
    <xf numFmtId="0" fontId="3" fillId="4" borderId="10" xfId="0" applyFont="1" applyFill="1" applyBorder="1" applyAlignment="1">
      <alignment horizontal="left" vertical="center" wrapText="1" indent="4"/>
    </xf>
    <xf numFmtId="0" fontId="3" fillId="4" borderId="11" xfId="0" applyFont="1" applyFill="1" applyBorder="1" applyAlignment="1">
      <alignment horizontal="left" vertical="center" wrapText="1" indent="4"/>
    </xf>
    <xf numFmtId="0" fontId="3" fillId="4" borderId="12" xfId="0" applyFont="1" applyFill="1" applyBorder="1" applyAlignment="1">
      <alignment horizontal="left" vertical="center" wrapText="1" indent="4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right" vertical="top" wrapText="1" indent="38"/>
    </xf>
    <xf numFmtId="0" fontId="3" fillId="4" borderId="2" xfId="0" applyFont="1" applyFill="1" applyBorder="1" applyAlignment="1">
      <alignment horizontal="right" vertical="center" wrapText="1" indent="39"/>
    </xf>
    <xf numFmtId="0" fontId="3" fillId="4" borderId="2" xfId="0" applyFont="1" applyFill="1" applyBorder="1" applyAlignment="1">
      <alignment horizontal="left" vertical="top" wrapText="1" indent="10"/>
    </xf>
    <xf numFmtId="0" fontId="3" fillId="4" borderId="2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left" vertical="center" wrapText="1" indent="10"/>
    </xf>
    <xf numFmtId="1" fontId="5" fillId="4" borderId="2" xfId="0" applyNumberFormat="1" applyFont="1" applyFill="1" applyBorder="1" applyAlignment="1">
      <alignment horizontal="left" vertical="center" shrinkToFit="1"/>
    </xf>
    <xf numFmtId="0" fontId="6" fillId="4" borderId="9" xfId="0" applyFont="1" applyFill="1" applyBorder="1" applyAlignment="1">
      <alignment horizontal="left" wrapText="1" indent="2"/>
    </xf>
    <xf numFmtId="0" fontId="6" fillId="4" borderId="15" xfId="0" applyFont="1" applyFill="1" applyBorder="1" applyAlignment="1">
      <alignment horizontal="left" wrapText="1" indent="2"/>
    </xf>
    <xf numFmtId="0" fontId="6" fillId="4" borderId="9" xfId="0" applyFont="1" applyFill="1" applyBorder="1" applyAlignment="1">
      <alignment horizontal="left" wrapText="1"/>
    </xf>
    <xf numFmtId="0" fontId="6" fillId="4" borderId="15" xfId="0" applyFont="1" applyFill="1" applyBorder="1" applyAlignment="1">
      <alignment horizontal="left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1" fontId="14" fillId="0" borderId="14" xfId="0" applyNumberFormat="1" applyFont="1" applyBorder="1" applyAlignment="1">
      <alignment horizontal="center" vertical="center" wrapText="1"/>
    </xf>
    <xf numFmtId="165" fontId="21" fillId="4" borderId="22" xfId="0" applyNumberFormat="1" applyFont="1" applyFill="1" applyBorder="1" applyAlignment="1">
      <alignment horizontal="center" vertical="center" wrapText="1"/>
    </xf>
    <xf numFmtId="165" fontId="21" fillId="4" borderId="24" xfId="0" applyNumberFormat="1" applyFont="1" applyFill="1" applyBorder="1" applyAlignment="1">
      <alignment horizontal="center" vertical="center" wrapText="1"/>
    </xf>
    <xf numFmtId="165" fontId="21" fillId="4" borderId="23" xfId="0" applyNumberFormat="1" applyFont="1" applyFill="1" applyBorder="1" applyAlignment="1">
      <alignment horizontal="center" vertical="center" wrapText="1"/>
    </xf>
    <xf numFmtId="1" fontId="16" fillId="0" borderId="22" xfId="0" applyNumberFormat="1" applyFont="1" applyBorder="1" applyAlignment="1">
      <alignment horizontal="center" vertical="center"/>
    </xf>
    <xf numFmtId="1" fontId="16" fillId="0" borderId="24" xfId="0" applyNumberFormat="1" applyFont="1" applyBorder="1" applyAlignment="1">
      <alignment horizontal="center" vertical="center"/>
    </xf>
    <xf numFmtId="1" fontId="16" fillId="0" borderId="23" xfId="0" applyNumberFormat="1" applyFont="1" applyBorder="1" applyAlignment="1">
      <alignment horizontal="center" vertical="center"/>
    </xf>
    <xf numFmtId="1" fontId="19" fillId="5" borderId="3" xfId="0" applyNumberFormat="1" applyFont="1" applyFill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/>
    </xf>
    <xf numFmtId="1" fontId="16" fillId="0" borderId="22" xfId="0" applyNumberFormat="1" applyFont="1" applyBorder="1" applyAlignment="1">
      <alignment horizontal="center" vertical="center" wrapText="1"/>
    </xf>
    <xf numFmtId="1" fontId="16" fillId="0" borderId="24" xfId="0" applyNumberFormat="1" applyFont="1" applyBorder="1" applyAlignment="1">
      <alignment horizontal="center" vertical="center" wrapText="1"/>
    </xf>
    <xf numFmtId="1" fontId="16" fillId="0" borderId="23" xfId="0" applyNumberFormat="1" applyFont="1" applyBorder="1" applyAlignment="1">
      <alignment horizontal="center" vertical="center" wrapText="1"/>
    </xf>
    <xf numFmtId="1" fontId="16" fillId="0" borderId="14" xfId="0" applyNumberFormat="1" applyFont="1" applyBorder="1" applyAlignment="1">
      <alignment horizontal="center" vertical="center"/>
    </xf>
    <xf numFmtId="165" fontId="21" fillId="4" borderId="14" xfId="0" applyNumberFormat="1" applyFont="1" applyFill="1" applyBorder="1" applyAlignment="1">
      <alignment horizontal="center" vertical="center" wrapText="1"/>
    </xf>
    <xf numFmtId="1" fontId="19" fillId="0" borderId="14" xfId="0" applyNumberFormat="1" applyFont="1" applyBorder="1" applyAlignment="1">
      <alignment horizontal="center" vertical="center"/>
    </xf>
    <xf numFmtId="1" fontId="19" fillId="0" borderId="14" xfId="0" applyNumberFormat="1" applyFont="1" applyBorder="1" applyAlignment="1">
      <alignment horizontal="center" vertical="center" wrapText="1"/>
    </xf>
    <xf numFmtId="1" fontId="20" fillId="4" borderId="18" xfId="0" applyNumberFormat="1" applyFont="1" applyFill="1" applyBorder="1" applyAlignment="1">
      <alignment horizontal="center" vertical="center" wrapText="1"/>
    </xf>
    <xf numFmtId="1" fontId="20" fillId="4" borderId="19" xfId="0" applyNumberFormat="1" applyFont="1" applyFill="1" applyBorder="1" applyAlignment="1">
      <alignment horizontal="center" vertical="center" wrapText="1"/>
    </xf>
    <xf numFmtId="1" fontId="20" fillId="4" borderId="17" xfId="0" applyNumberFormat="1" applyFont="1" applyFill="1" applyBorder="1" applyAlignment="1">
      <alignment horizontal="center" vertical="center" wrapText="1"/>
    </xf>
    <xf numFmtId="1" fontId="20" fillId="4" borderId="14" xfId="0" applyNumberFormat="1" applyFont="1" applyFill="1" applyBorder="1" applyAlignment="1">
      <alignment horizontal="center" vertical="center" wrapText="1"/>
    </xf>
    <xf numFmtId="3" fontId="15" fillId="0" borderId="14" xfId="0" applyNumberFormat="1" applyFont="1" applyBorder="1" applyAlignment="1">
      <alignment horizontal="center" vertical="center"/>
    </xf>
    <xf numFmtId="1" fontId="19" fillId="9" borderId="14" xfId="0" applyNumberFormat="1" applyFont="1" applyFill="1" applyBorder="1" applyAlignment="1">
      <alignment horizontal="center" vertical="center" wrapText="1"/>
    </xf>
    <xf numFmtId="1" fontId="19" fillId="4" borderId="14" xfId="0" applyNumberFormat="1" applyFont="1" applyFill="1" applyBorder="1" applyAlignment="1">
      <alignment horizontal="center" vertical="center" wrapText="1"/>
    </xf>
    <xf numFmtId="1" fontId="15" fillId="0" borderId="14" xfId="0" applyNumberFormat="1" applyFont="1" applyBorder="1" applyAlignment="1">
      <alignment horizontal="center" vertical="center"/>
    </xf>
    <xf numFmtId="1" fontId="15" fillId="0" borderId="14" xfId="0" applyNumberFormat="1" applyFont="1" applyBorder="1" applyAlignment="1">
      <alignment horizontal="center" vertical="center" wrapText="1"/>
    </xf>
    <xf numFmtId="1" fontId="19" fillId="5" borderId="14" xfId="0" applyNumberFormat="1" applyFont="1" applyFill="1" applyBorder="1" applyAlignment="1">
      <alignment horizontal="center" vertical="center" wrapText="1"/>
    </xf>
    <xf numFmtId="1" fontId="22" fillId="9" borderId="14" xfId="0" applyNumberFormat="1" applyFont="1" applyFill="1" applyBorder="1" applyAlignment="1">
      <alignment horizontal="center" vertical="center" wrapText="1"/>
    </xf>
    <xf numFmtId="1" fontId="20" fillId="4" borderId="16" xfId="0" applyNumberFormat="1" applyFont="1" applyFill="1" applyBorder="1" applyAlignment="1">
      <alignment horizontal="center" vertical="center" wrapText="1"/>
    </xf>
    <xf numFmtId="1" fontId="20" fillId="4" borderId="2" xfId="0" applyNumberFormat="1" applyFont="1" applyFill="1" applyBorder="1" applyAlignment="1">
      <alignment horizontal="center" vertical="center" wrapText="1"/>
    </xf>
    <xf numFmtId="1" fontId="16" fillId="0" borderId="10" xfId="0" applyNumberFormat="1" applyFont="1" applyBorder="1" applyAlignment="1">
      <alignment horizontal="center" vertical="center"/>
    </xf>
    <xf numFmtId="1" fontId="18" fillId="0" borderId="11" xfId="0" applyNumberFormat="1" applyFont="1" applyBorder="1"/>
    <xf numFmtId="1" fontId="18" fillId="0" borderId="12" xfId="0" applyNumberFormat="1" applyFont="1" applyBorder="1"/>
    <xf numFmtId="1" fontId="15" fillId="0" borderId="6" xfId="0" applyNumberFormat="1" applyFont="1" applyBorder="1" applyAlignment="1">
      <alignment horizontal="center" vertical="center"/>
    </xf>
    <xf numFmtId="1" fontId="18" fillId="0" borderId="7" xfId="0" applyNumberFormat="1" applyFont="1" applyBorder="1"/>
    <xf numFmtId="1" fontId="18" fillId="0" borderId="8" xfId="0" applyNumberFormat="1" applyFont="1" applyBorder="1"/>
    <xf numFmtId="1" fontId="19" fillId="5" borderId="18" xfId="0" applyNumberFormat="1" applyFont="1" applyFill="1" applyBorder="1" applyAlignment="1">
      <alignment horizontal="center" vertical="center" wrapText="1"/>
    </xf>
    <xf numFmtId="1" fontId="15" fillId="6" borderId="14" xfId="0" applyNumberFormat="1" applyFont="1" applyFill="1" applyBorder="1" applyAlignment="1">
      <alignment horizontal="center" vertical="center"/>
    </xf>
    <xf numFmtId="165" fontId="21" fillId="4" borderId="25" xfId="0" applyNumberFormat="1" applyFont="1" applyFill="1" applyBorder="1" applyAlignment="1">
      <alignment horizontal="center" vertical="center" wrapText="1"/>
    </xf>
    <xf numFmtId="1" fontId="22" fillId="9" borderId="18" xfId="0" applyNumberFormat="1" applyFont="1" applyFill="1" applyBorder="1" applyAlignment="1">
      <alignment horizontal="center" vertical="center" wrapText="1"/>
    </xf>
    <xf numFmtId="1" fontId="22" fillId="9" borderId="19" xfId="0" applyNumberFormat="1" applyFont="1" applyFill="1" applyBorder="1" applyAlignment="1">
      <alignment horizontal="center" vertical="center" wrapText="1"/>
    </xf>
    <xf numFmtId="1" fontId="22" fillId="9" borderId="17" xfId="0" applyNumberFormat="1" applyFont="1" applyFill="1" applyBorder="1" applyAlignment="1">
      <alignment horizontal="center" vertical="center" wrapText="1"/>
    </xf>
    <xf numFmtId="1" fontId="16" fillId="0" borderId="27" xfId="0" applyNumberFormat="1" applyFont="1" applyBorder="1" applyAlignment="1">
      <alignment horizontal="center" vertical="center"/>
    </xf>
    <xf numFmtId="1" fontId="20" fillId="4" borderId="18" xfId="0" applyNumberFormat="1" applyFont="1" applyFill="1" applyBorder="1" applyAlignment="1">
      <alignment horizontal="left" vertical="center" wrapText="1"/>
    </xf>
    <xf numFmtId="1" fontId="20" fillId="4" borderId="19" xfId="0" applyNumberFormat="1" applyFont="1" applyFill="1" applyBorder="1" applyAlignment="1">
      <alignment horizontal="left" vertical="center" wrapText="1"/>
    </xf>
    <xf numFmtId="1" fontId="20" fillId="4" borderId="17" xfId="0" applyNumberFormat="1" applyFont="1" applyFill="1" applyBorder="1" applyAlignment="1">
      <alignment horizontal="left" vertical="center" wrapText="1"/>
    </xf>
    <xf numFmtId="1" fontId="20" fillId="4" borderId="14" xfId="0" applyNumberFormat="1" applyFont="1" applyFill="1" applyBorder="1" applyAlignment="1">
      <alignment horizontal="left" vertical="center" wrapText="1"/>
    </xf>
    <xf numFmtId="3" fontId="15" fillId="0" borderId="22" xfId="0" applyNumberFormat="1" applyFont="1" applyBorder="1" applyAlignment="1">
      <alignment horizontal="center" vertical="center"/>
    </xf>
    <xf numFmtId="1" fontId="22" fillId="4" borderId="14" xfId="0" applyNumberFormat="1" applyFont="1" applyFill="1" applyBorder="1" applyAlignment="1">
      <alignment horizontal="center" vertical="center" wrapText="1"/>
    </xf>
    <xf numFmtId="1" fontId="16" fillId="0" borderId="3" xfId="0" applyNumberFormat="1" applyFont="1" applyBorder="1" applyAlignment="1">
      <alignment horizontal="center" vertical="center"/>
    </xf>
    <xf numFmtId="1" fontId="18" fillId="0" borderId="4" xfId="0" applyNumberFormat="1" applyFont="1" applyBorder="1"/>
    <xf numFmtId="1" fontId="18" fillId="0" borderId="5" xfId="0" applyNumberFormat="1" applyFont="1" applyBorder="1"/>
    <xf numFmtId="1" fontId="16" fillId="0" borderId="18" xfId="0" applyNumberFormat="1" applyFont="1" applyBorder="1" applyAlignment="1">
      <alignment horizontal="center" vertical="center"/>
    </xf>
    <xf numFmtId="1" fontId="20" fillId="4" borderId="6" xfId="0" applyNumberFormat="1" applyFont="1" applyFill="1" applyBorder="1" applyAlignment="1">
      <alignment horizontal="center" vertical="center" wrapText="1"/>
    </xf>
    <xf numFmtId="1" fontId="20" fillId="4" borderId="20" xfId="0" applyNumberFormat="1" applyFont="1" applyFill="1" applyBorder="1" applyAlignment="1">
      <alignment horizontal="center" vertical="center" wrapText="1"/>
    </xf>
    <xf numFmtId="1" fontId="20" fillId="4" borderId="21" xfId="0" applyNumberFormat="1" applyFont="1" applyFill="1" applyBorder="1" applyAlignment="1">
      <alignment horizontal="center" vertical="center" wrapText="1"/>
    </xf>
    <xf numFmtId="1" fontId="20" fillId="4" borderId="22" xfId="0" applyNumberFormat="1" applyFont="1" applyFill="1" applyBorder="1" applyAlignment="1">
      <alignment horizontal="left" vertical="center" wrapText="1"/>
    </xf>
    <xf numFmtId="1" fontId="22" fillId="4" borderId="18" xfId="0" applyNumberFormat="1" applyFont="1" applyFill="1" applyBorder="1" applyAlignment="1">
      <alignment horizontal="center" vertical="center" wrapText="1"/>
    </xf>
    <xf numFmtId="1" fontId="22" fillId="4" borderId="19" xfId="0" applyNumberFormat="1" applyFont="1" applyFill="1" applyBorder="1" applyAlignment="1">
      <alignment horizontal="center" vertical="center" wrapText="1"/>
    </xf>
    <xf numFmtId="1" fontId="22" fillId="4" borderId="17" xfId="0" applyNumberFormat="1" applyFont="1" applyFill="1" applyBorder="1" applyAlignment="1">
      <alignment horizontal="center" vertical="center" wrapText="1"/>
    </xf>
    <xf numFmtId="1" fontId="19" fillId="7" borderId="6" xfId="0" applyNumberFormat="1" applyFont="1" applyFill="1" applyBorder="1" applyAlignment="1">
      <alignment horizontal="center" vertical="center" wrapText="1"/>
    </xf>
    <xf numFmtId="1" fontId="18" fillId="0" borderId="7" xfId="0" applyNumberFormat="1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1" fontId="18" fillId="0" borderId="11" xfId="0" applyNumberFormat="1" applyFont="1" applyBorder="1" applyAlignment="1">
      <alignment horizontal="center"/>
    </xf>
    <xf numFmtId="166" fontId="15" fillId="8" borderId="14" xfId="1" applyNumberFormat="1" applyFont="1" applyFill="1" applyBorder="1" applyAlignment="1">
      <alignment horizontal="center" vertical="center"/>
    </xf>
    <xf numFmtId="1" fontId="19" fillId="5" borderId="6" xfId="0" applyNumberFormat="1" applyFont="1" applyFill="1" applyBorder="1" applyAlignment="1">
      <alignment horizontal="center" vertical="center" wrapText="1"/>
    </xf>
    <xf numFmtId="1" fontId="16" fillId="0" borderId="28" xfId="0" applyNumberFormat="1" applyFont="1" applyBorder="1" applyAlignment="1">
      <alignment horizontal="center" vertical="center"/>
    </xf>
    <xf numFmtId="1" fontId="16" fillId="0" borderId="29" xfId="0" applyNumberFormat="1" applyFont="1" applyBorder="1" applyAlignment="1">
      <alignment horizontal="center" vertical="center"/>
    </xf>
    <xf numFmtId="1" fontId="16" fillId="0" borderId="30" xfId="0" applyNumberFormat="1" applyFont="1" applyBorder="1" applyAlignment="1">
      <alignment horizontal="center" vertical="center"/>
    </xf>
    <xf numFmtId="1" fontId="15" fillId="0" borderId="22" xfId="0" applyNumberFormat="1" applyFont="1" applyBorder="1" applyAlignment="1">
      <alignment horizontal="center" vertical="center"/>
    </xf>
    <xf numFmtId="1" fontId="15" fillId="0" borderId="22" xfId="0" applyNumberFormat="1" applyFont="1" applyBorder="1" applyAlignment="1">
      <alignment horizontal="center" vertical="center" wrapText="1"/>
    </xf>
    <xf numFmtId="165" fontId="21" fillId="4" borderId="18" xfId="0" applyNumberFormat="1" applyFont="1" applyFill="1" applyBorder="1" applyAlignment="1">
      <alignment horizontal="center" vertical="center" wrapText="1"/>
    </xf>
    <xf numFmtId="165" fontId="21" fillId="4" borderId="19" xfId="0" applyNumberFormat="1" applyFont="1" applyFill="1" applyBorder="1" applyAlignment="1">
      <alignment horizontal="center" vertical="center" wrapText="1"/>
    </xf>
    <xf numFmtId="165" fontId="21" fillId="4" borderId="17" xfId="0" applyNumberFormat="1" applyFont="1" applyFill="1" applyBorder="1" applyAlignment="1">
      <alignment horizontal="center" vertical="center" wrapText="1"/>
    </xf>
    <xf numFmtId="1" fontId="10" fillId="0" borderId="32" xfId="0" applyNumberFormat="1" applyFont="1" applyBorder="1" applyAlignment="1">
      <alignment horizontal="left" vertical="top" wrapText="1"/>
    </xf>
    <xf numFmtId="1" fontId="10" fillId="0" borderId="33" xfId="0" applyNumberFormat="1" applyFont="1" applyBorder="1" applyAlignment="1">
      <alignment horizontal="left" vertical="top" wrapText="1"/>
    </xf>
    <xf numFmtId="1" fontId="10" fillId="0" borderId="34" xfId="0" applyNumberFormat="1" applyFont="1" applyBorder="1" applyAlignment="1">
      <alignment horizontal="left" vertical="top" wrapText="1"/>
    </xf>
    <xf numFmtId="1" fontId="10" fillId="0" borderId="2" xfId="0" applyNumberFormat="1" applyFont="1" applyBorder="1" applyAlignment="1">
      <alignment horizontal="left" vertical="top" wrapText="1"/>
    </xf>
    <xf numFmtId="1" fontId="10" fillId="0" borderId="35" xfId="0" applyNumberFormat="1" applyFont="1" applyBorder="1" applyAlignment="1">
      <alignment horizontal="left" vertical="top" wrapText="1"/>
    </xf>
    <xf numFmtId="1" fontId="10" fillId="0" borderId="36" xfId="0" applyNumberFormat="1" applyFont="1" applyBorder="1" applyAlignment="1">
      <alignment horizontal="left" vertical="top" wrapText="1"/>
    </xf>
    <xf numFmtId="1" fontId="10" fillId="0" borderId="37" xfId="0" applyNumberFormat="1" applyFont="1" applyBorder="1" applyAlignment="1">
      <alignment horizontal="left" vertical="top" wrapText="1"/>
    </xf>
    <xf numFmtId="1" fontId="10" fillId="0" borderId="38" xfId="0" applyNumberFormat="1" applyFont="1" applyBorder="1" applyAlignment="1">
      <alignment horizontal="left" vertical="top" wrapText="1"/>
    </xf>
    <xf numFmtId="1" fontId="0" fillId="0" borderId="43" xfId="0" applyNumberFormat="1" applyBorder="1" applyAlignment="1">
      <alignment horizontal="left"/>
    </xf>
    <xf numFmtId="1" fontId="0" fillId="0" borderId="44" xfId="0" applyNumberFormat="1" applyBorder="1" applyAlignment="1">
      <alignment horizontal="left"/>
    </xf>
    <xf numFmtId="1" fontId="0" fillId="0" borderId="40" xfId="0" applyNumberFormat="1" applyBorder="1" applyAlignment="1">
      <alignment horizontal="center"/>
    </xf>
    <xf numFmtId="1" fontId="0" fillId="0" borderId="41" xfId="0" applyNumberFormat="1" applyBorder="1" applyAlignment="1">
      <alignment horizontal="center"/>
    </xf>
    <xf numFmtId="1" fontId="13" fillId="0" borderId="32" xfId="0" applyNumberFormat="1" applyFont="1" applyBorder="1" applyAlignment="1">
      <alignment horizontal="left" vertical="top" wrapText="1"/>
    </xf>
    <xf numFmtId="1" fontId="13" fillId="0" borderId="33" xfId="0" applyNumberFormat="1" applyFont="1" applyBorder="1" applyAlignment="1">
      <alignment horizontal="left" vertical="top" wrapText="1"/>
    </xf>
    <xf numFmtId="1" fontId="13" fillId="0" borderId="34" xfId="0" applyNumberFormat="1" applyFont="1" applyBorder="1" applyAlignment="1">
      <alignment horizontal="left" vertical="top" wrapText="1"/>
    </xf>
    <xf numFmtId="1" fontId="13" fillId="0" borderId="2" xfId="0" applyNumberFormat="1" applyFont="1" applyBorder="1" applyAlignment="1">
      <alignment horizontal="left" vertical="top" wrapText="1"/>
    </xf>
    <xf numFmtId="1" fontId="13" fillId="0" borderId="35" xfId="0" applyNumberFormat="1" applyFont="1" applyBorder="1" applyAlignment="1">
      <alignment horizontal="left" vertical="top" wrapText="1"/>
    </xf>
    <xf numFmtId="1" fontId="13" fillId="0" borderId="36" xfId="0" applyNumberFormat="1" applyFont="1" applyBorder="1" applyAlignment="1">
      <alignment horizontal="left" vertical="top" wrapText="1"/>
    </xf>
    <xf numFmtId="1" fontId="13" fillId="0" borderId="37" xfId="0" applyNumberFormat="1" applyFont="1" applyBorder="1" applyAlignment="1">
      <alignment horizontal="left" vertical="top" wrapText="1"/>
    </xf>
    <xf numFmtId="1" fontId="13" fillId="0" borderId="38" xfId="0" applyNumberFormat="1" applyFont="1" applyBorder="1" applyAlignment="1">
      <alignment horizontal="left" vertical="top" wrapText="1"/>
    </xf>
    <xf numFmtId="1" fontId="1" fillId="0" borderId="42" xfId="0" applyNumberFormat="1" applyFont="1" applyBorder="1" applyAlignment="1">
      <alignment horizontal="left" wrapText="1"/>
    </xf>
    <xf numFmtId="1" fontId="0" fillId="0" borderId="43" xfId="0" applyNumberFormat="1" applyBorder="1" applyAlignment="1">
      <alignment horizontal="left" wrapText="1"/>
    </xf>
    <xf numFmtId="1" fontId="0" fillId="0" borderId="44" xfId="0" applyNumberFormat="1" applyBorder="1" applyAlignment="1">
      <alignment horizontal="left" wrapText="1"/>
    </xf>
    <xf numFmtId="1" fontId="26" fillId="0" borderId="42" xfId="0" applyNumberFormat="1" applyFont="1" applyBorder="1" applyAlignment="1">
      <alignment horizontal="center" vertical="top"/>
    </xf>
    <xf numFmtId="1" fontId="10" fillId="0" borderId="43" xfId="0" applyNumberFormat="1" applyFont="1" applyBorder="1" applyAlignment="1">
      <alignment horizontal="center" vertical="top"/>
    </xf>
    <xf numFmtId="1" fontId="10" fillId="0" borderId="44" xfId="0" applyNumberFormat="1" applyFont="1" applyBorder="1" applyAlignment="1">
      <alignment horizontal="center" vertical="top"/>
    </xf>
    <xf numFmtId="1" fontId="27" fillId="0" borderId="31" xfId="0" applyNumberFormat="1" applyFont="1" applyBorder="1" applyAlignment="1">
      <alignment horizontal="left" vertical="top" wrapText="1"/>
    </xf>
    <xf numFmtId="1" fontId="28" fillId="0" borderId="31" xfId="0" applyNumberFormat="1" applyFont="1" applyBorder="1" applyAlignment="1">
      <alignment horizontal="left" vertical="top" wrapText="1"/>
    </xf>
    <xf numFmtId="1" fontId="25" fillId="0" borderId="39" xfId="0" applyNumberFormat="1" applyFont="1" applyBorder="1" applyAlignment="1">
      <alignment horizontal="center"/>
    </xf>
    <xf numFmtId="1" fontId="0" fillId="0" borderId="42" xfId="0" applyNumberFormat="1" applyFont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35860</xdr:colOff>
      <xdr:row>54</xdr:row>
      <xdr:rowOff>313766</xdr:rowOff>
    </xdr:from>
    <xdr:to>
      <xdr:col>3</xdr:col>
      <xdr:colOff>311860</xdr:colOff>
      <xdr:row>56</xdr:row>
      <xdr:rowOff>30829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8F6DFDC-5CC5-494C-9319-F95AB6793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810" y="27091716"/>
          <a:ext cx="1800000" cy="240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161988</xdr:colOff>
      <xdr:row>0</xdr:row>
      <xdr:rowOff>159333</xdr:rowOff>
    </xdr:from>
    <xdr:ext cx="613702" cy="597420"/>
    <xdr:pic>
      <xdr:nvPicPr>
        <xdr:cNvPr id="5" name="image1.png">
          <a:extLst>
            <a:ext uri="{FF2B5EF4-FFF2-40B4-BE49-F238E27FC236}">
              <a16:creationId xmlns:a16="http://schemas.microsoft.com/office/drawing/2014/main" id="{31B6FFA4-2916-4F61-942A-73461300E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88" y="133933"/>
          <a:ext cx="613702" cy="59742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Q31"/>
  <sheetViews>
    <sheetView topLeftCell="A11" zoomScale="80" zoomScaleNormal="80" workbookViewId="0">
      <selection activeCell="N23" sqref="N23"/>
    </sheetView>
  </sheetViews>
  <sheetFormatPr baseColWidth="10" defaultColWidth="10.85546875" defaultRowHeight="12"/>
  <cols>
    <col min="1" max="3" width="10.85546875" style="2"/>
    <col min="4" max="4" width="13.28515625" style="2" customWidth="1"/>
    <col min="5" max="5" width="14.42578125" style="2" customWidth="1"/>
    <col min="6" max="6" width="16" style="2" customWidth="1"/>
    <col min="7" max="7" width="14.140625" style="2" customWidth="1"/>
    <col min="8" max="8" width="7.85546875" style="2" bestFit="1" customWidth="1"/>
    <col min="9" max="9" width="10.7109375" style="2" bestFit="1" customWidth="1"/>
    <col min="10" max="10" width="10.85546875" style="2"/>
    <col min="11" max="11" width="10.42578125" style="2" customWidth="1"/>
    <col min="12" max="12" width="9.5703125" style="2" bestFit="1" customWidth="1"/>
    <col min="13" max="13" width="9" style="2" bestFit="1" customWidth="1"/>
    <col min="14" max="14" width="13.42578125" style="2" customWidth="1"/>
    <col min="15" max="16" width="10.85546875" style="2"/>
    <col min="17" max="17" width="16.140625" style="2" customWidth="1"/>
    <col min="18" max="16384" width="10.85546875" style="2"/>
  </cols>
  <sheetData>
    <row r="1" spans="1:17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</row>
    <row r="2" spans="1:17">
      <c r="A2" s="128" t="s">
        <v>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17">
      <c r="A3" s="129" t="s">
        <v>2</v>
      </c>
      <c r="B3" s="129"/>
      <c r="C3" s="130" t="s">
        <v>3</v>
      </c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</row>
    <row r="4" spans="1:17">
      <c r="A4" s="131" t="s">
        <v>4</v>
      </c>
      <c r="B4" s="131"/>
      <c r="C4" s="132">
        <v>36949</v>
      </c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</row>
    <row r="5" spans="1:17">
      <c r="A5" s="107" t="s">
        <v>5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9"/>
      <c r="O5" s="110" t="s">
        <v>6</v>
      </c>
      <c r="P5" s="111"/>
      <c r="Q5" s="112"/>
    </row>
    <row r="6" spans="1:17">
      <c r="A6" s="96" t="s">
        <v>7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8"/>
      <c r="O6" s="113"/>
      <c r="P6" s="114"/>
      <c r="Q6" s="115"/>
    </row>
    <row r="7" spans="1:17" s="19" customFormat="1" ht="39.6" customHeight="1">
      <c r="A7" s="3" t="s">
        <v>8</v>
      </c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3" t="s">
        <v>18</v>
      </c>
      <c r="L7" s="3" t="s">
        <v>19</v>
      </c>
      <c r="M7" s="3" t="s">
        <v>20</v>
      </c>
      <c r="N7" s="3" t="s">
        <v>21</v>
      </c>
      <c r="O7" s="116" t="s">
        <v>22</v>
      </c>
      <c r="P7" s="117"/>
      <c r="Q7" s="118"/>
    </row>
    <row r="8" spans="1:17" s="19" customFormat="1" ht="22.5" customHeight="1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  <c r="O8" s="3" t="s">
        <v>23</v>
      </c>
      <c r="P8" s="3" t="s">
        <v>24</v>
      </c>
      <c r="Q8" s="125" t="s">
        <v>25</v>
      </c>
    </row>
    <row r="9" spans="1:17" s="19" customFormat="1" ht="29.45" customHeight="1">
      <c r="A9" s="122"/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4"/>
      <c r="O9" s="3" t="s">
        <v>26</v>
      </c>
      <c r="P9" s="3" t="s">
        <v>26</v>
      </c>
      <c r="Q9" s="126"/>
    </row>
    <row r="10" spans="1:17" ht="84">
      <c r="A10" s="133" t="s">
        <v>27</v>
      </c>
      <c r="B10" s="135" t="s">
        <v>28</v>
      </c>
      <c r="C10" s="4" t="s">
        <v>29</v>
      </c>
      <c r="D10" s="5" t="s">
        <v>30</v>
      </c>
      <c r="E10" s="4" t="s">
        <v>31</v>
      </c>
      <c r="F10" s="5" t="s">
        <v>32</v>
      </c>
      <c r="G10" s="5" t="s">
        <v>33</v>
      </c>
      <c r="H10" s="6">
        <v>4</v>
      </c>
      <c r="I10" s="7" t="s">
        <v>34</v>
      </c>
      <c r="J10" s="8">
        <v>1</v>
      </c>
      <c r="K10" s="7" t="s">
        <v>35</v>
      </c>
      <c r="L10" s="8">
        <v>100</v>
      </c>
      <c r="M10" s="9">
        <v>2000000</v>
      </c>
      <c r="N10" s="9">
        <v>8000000</v>
      </c>
      <c r="O10" s="3" t="s">
        <v>36</v>
      </c>
      <c r="P10" s="20"/>
      <c r="Q10" s="23">
        <v>2000000</v>
      </c>
    </row>
    <row r="11" spans="1:17" ht="156">
      <c r="A11" s="134"/>
      <c r="B11" s="136"/>
      <c r="C11" s="4" t="s">
        <v>37</v>
      </c>
      <c r="D11" s="4" t="s">
        <v>38</v>
      </c>
      <c r="E11" s="4" t="s">
        <v>39</v>
      </c>
      <c r="F11" s="4" t="s">
        <v>40</v>
      </c>
      <c r="G11" s="5" t="s">
        <v>41</v>
      </c>
      <c r="H11" s="6">
        <v>1</v>
      </c>
      <c r="I11" s="7" t="s">
        <v>42</v>
      </c>
      <c r="J11" s="11">
        <v>6.5</v>
      </c>
      <c r="K11" s="7" t="s">
        <v>43</v>
      </c>
      <c r="L11" s="8">
        <v>100</v>
      </c>
      <c r="M11" s="9">
        <v>3169000</v>
      </c>
      <c r="N11" s="9">
        <v>20598500</v>
      </c>
      <c r="O11" s="10"/>
      <c r="P11" s="10"/>
      <c r="Q11" s="10"/>
    </row>
    <row r="12" spans="1:17" ht="228">
      <c r="A12" s="134"/>
      <c r="B12" s="136"/>
      <c r="C12" s="4" t="s">
        <v>44</v>
      </c>
      <c r="D12" s="4" t="s">
        <v>45</v>
      </c>
      <c r="E12" s="4" t="s">
        <v>46</v>
      </c>
      <c r="F12" s="4" t="s">
        <v>47</v>
      </c>
      <c r="G12" s="5" t="s">
        <v>48</v>
      </c>
      <c r="H12" s="6">
        <v>1</v>
      </c>
      <c r="I12" s="7" t="s">
        <v>42</v>
      </c>
      <c r="J12" s="11">
        <v>6.5</v>
      </c>
      <c r="K12" s="7" t="s">
        <v>43</v>
      </c>
      <c r="L12" s="8">
        <v>100</v>
      </c>
      <c r="M12" s="9">
        <v>2300000</v>
      </c>
      <c r="N12" s="9">
        <v>14950000</v>
      </c>
      <c r="O12" s="20"/>
      <c r="P12" s="20"/>
      <c r="Q12" s="20"/>
    </row>
    <row r="13" spans="1:17" ht="240">
      <c r="A13" s="80"/>
      <c r="B13" s="12"/>
      <c r="C13" s="4" t="s">
        <v>44</v>
      </c>
      <c r="D13" s="4" t="s">
        <v>45</v>
      </c>
      <c r="E13" s="4" t="s">
        <v>46</v>
      </c>
      <c r="F13" s="4" t="s">
        <v>47</v>
      </c>
      <c r="G13" s="5" t="s">
        <v>49</v>
      </c>
      <c r="H13" s="6">
        <v>1</v>
      </c>
      <c r="I13" s="7" t="s">
        <v>42</v>
      </c>
      <c r="J13" s="11">
        <v>6.5</v>
      </c>
      <c r="K13" s="13" t="s">
        <v>43</v>
      </c>
      <c r="L13" s="8">
        <v>100</v>
      </c>
      <c r="M13" s="9">
        <v>2400000</v>
      </c>
      <c r="N13" s="9">
        <v>15600000</v>
      </c>
      <c r="O13" s="20"/>
      <c r="P13" s="20"/>
      <c r="Q13" s="20"/>
    </row>
    <row r="14" spans="1:17">
      <c r="A14" s="81"/>
      <c r="B14" s="82" t="s">
        <v>50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4"/>
      <c r="N14" s="14">
        <v>59148500</v>
      </c>
      <c r="O14" s="85"/>
      <c r="P14" s="86"/>
      <c r="Q14" s="86"/>
    </row>
    <row r="15" spans="1:17">
      <c r="A15" s="99" t="s">
        <v>51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1"/>
      <c r="N15" s="15">
        <v>59148500</v>
      </c>
      <c r="O15" s="102"/>
      <c r="P15" s="103"/>
      <c r="Q15" s="104"/>
    </row>
    <row r="16" spans="1:17" ht="84">
      <c r="A16" s="105" t="s">
        <v>52</v>
      </c>
      <c r="B16" s="5" t="s">
        <v>53</v>
      </c>
      <c r="C16" s="4" t="s">
        <v>54</v>
      </c>
      <c r="D16" s="4" t="s">
        <v>54</v>
      </c>
      <c r="E16" s="5" t="s">
        <v>55</v>
      </c>
      <c r="F16" s="4" t="s">
        <v>56</v>
      </c>
      <c r="G16" s="5" t="s">
        <v>57</v>
      </c>
      <c r="H16" s="6">
        <v>1</v>
      </c>
      <c r="I16" s="7" t="s">
        <v>58</v>
      </c>
      <c r="J16" s="8">
        <v>1</v>
      </c>
      <c r="K16" s="4" t="s">
        <v>35</v>
      </c>
      <c r="L16" s="8">
        <v>100</v>
      </c>
      <c r="M16" s="9">
        <v>700000</v>
      </c>
      <c r="N16" s="9">
        <v>700000</v>
      </c>
      <c r="O16" s="3" t="s">
        <v>36</v>
      </c>
      <c r="P16" s="20"/>
      <c r="Q16" s="21">
        <v>700000</v>
      </c>
    </row>
    <row r="17" spans="1:17">
      <c r="A17" s="106"/>
      <c r="B17" s="82" t="s">
        <v>59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4"/>
      <c r="N17" s="14">
        <v>700000</v>
      </c>
      <c r="O17" s="85"/>
      <c r="P17" s="86"/>
      <c r="Q17" s="86"/>
    </row>
    <row r="18" spans="1:17">
      <c r="A18" s="99" t="s">
        <v>60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1"/>
      <c r="N18" s="15">
        <v>700000</v>
      </c>
      <c r="O18" s="102"/>
      <c r="P18" s="103"/>
      <c r="Q18" s="104"/>
    </row>
    <row r="19" spans="1:17" ht="204">
      <c r="A19" s="133" t="s">
        <v>61</v>
      </c>
      <c r="B19" s="4" t="s">
        <v>62</v>
      </c>
      <c r="C19" s="4" t="s">
        <v>63</v>
      </c>
      <c r="D19" s="4" t="s">
        <v>64</v>
      </c>
      <c r="E19" s="4" t="s">
        <v>65</v>
      </c>
      <c r="F19" s="5" t="s">
        <v>66</v>
      </c>
      <c r="G19" s="10" t="s">
        <v>67</v>
      </c>
      <c r="H19" s="6">
        <v>3</v>
      </c>
      <c r="I19" s="7" t="s">
        <v>58</v>
      </c>
      <c r="J19" s="8">
        <v>1</v>
      </c>
      <c r="K19" s="4" t="s">
        <v>35</v>
      </c>
      <c r="L19" s="8">
        <v>100</v>
      </c>
      <c r="M19" s="9">
        <v>2000000</v>
      </c>
      <c r="N19" s="9">
        <v>6000000</v>
      </c>
      <c r="O19" s="3" t="s">
        <v>36</v>
      </c>
      <c r="P19" s="20"/>
      <c r="Q19" s="21">
        <v>2000000</v>
      </c>
    </row>
    <row r="20" spans="1:17">
      <c r="A20" s="134"/>
      <c r="B20" s="82" t="s">
        <v>68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4"/>
      <c r="N20" s="14">
        <v>6000000</v>
      </c>
      <c r="O20" s="85"/>
      <c r="P20" s="86"/>
      <c r="Q20" s="86"/>
    </row>
    <row r="21" spans="1:17" ht="180">
      <c r="A21" s="134"/>
      <c r="B21" s="4" t="s">
        <v>69</v>
      </c>
      <c r="C21" s="4" t="s">
        <v>63</v>
      </c>
      <c r="D21" s="4" t="s">
        <v>64</v>
      </c>
      <c r="E21" s="4" t="s">
        <v>70</v>
      </c>
      <c r="F21" s="5" t="s">
        <v>71</v>
      </c>
      <c r="G21" s="5" t="s">
        <v>72</v>
      </c>
      <c r="H21" s="6">
        <v>3</v>
      </c>
      <c r="I21" s="7" t="s">
        <v>58</v>
      </c>
      <c r="J21" s="8">
        <v>1</v>
      </c>
      <c r="K21" s="4" t="s">
        <v>35</v>
      </c>
      <c r="L21" s="8">
        <v>100</v>
      </c>
      <c r="M21" s="9">
        <v>2500000</v>
      </c>
      <c r="N21" s="9">
        <v>7500000</v>
      </c>
      <c r="O21" s="3" t="s">
        <v>36</v>
      </c>
      <c r="P21" s="20"/>
      <c r="Q21" s="24">
        <v>2500000</v>
      </c>
    </row>
    <row r="22" spans="1:17">
      <c r="A22" s="134"/>
      <c r="B22" s="82" t="s">
        <v>73</v>
      </c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4"/>
      <c r="N22" s="14">
        <v>7500000</v>
      </c>
      <c r="O22" s="137"/>
      <c r="P22" s="138"/>
      <c r="Q22" s="138"/>
    </row>
    <row r="23" spans="1:17" ht="288">
      <c r="A23" s="80"/>
      <c r="B23" s="16" t="s">
        <v>74</v>
      </c>
      <c r="C23" s="4" t="s">
        <v>63</v>
      </c>
      <c r="D23" s="4" t="s">
        <v>64</v>
      </c>
      <c r="E23" s="4" t="s">
        <v>75</v>
      </c>
      <c r="F23" s="4" t="s">
        <v>76</v>
      </c>
      <c r="G23" s="10" t="s">
        <v>77</v>
      </c>
      <c r="H23" s="6">
        <v>4</v>
      </c>
      <c r="I23" s="7" t="s">
        <v>58</v>
      </c>
      <c r="J23" s="8">
        <v>1</v>
      </c>
      <c r="K23" s="4" t="s">
        <v>35</v>
      </c>
      <c r="L23" s="8">
        <v>100</v>
      </c>
      <c r="M23" s="9">
        <v>2233514</v>
      </c>
      <c r="N23" s="9">
        <v>8934056</v>
      </c>
      <c r="O23" s="3" t="s">
        <v>36</v>
      </c>
      <c r="P23" s="20"/>
      <c r="Q23" s="22">
        <v>2233514</v>
      </c>
    </row>
    <row r="24" spans="1:17">
      <c r="A24" s="81"/>
      <c r="B24" s="82" t="s">
        <v>78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4"/>
      <c r="N24" s="14">
        <v>8934056</v>
      </c>
      <c r="O24" s="85"/>
      <c r="P24" s="86"/>
      <c r="Q24" s="86"/>
    </row>
    <row r="25" spans="1:17">
      <c r="A25" s="99" t="s">
        <v>79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1"/>
      <c r="N25" s="15">
        <v>22434056</v>
      </c>
      <c r="O25" s="102"/>
      <c r="P25" s="103"/>
      <c r="Q25" s="104"/>
    </row>
    <row r="26" spans="1:17" ht="120" customHeight="1">
      <c r="A26" s="105" t="s">
        <v>80</v>
      </c>
      <c r="B26" s="4" t="s">
        <v>81</v>
      </c>
      <c r="C26" s="4" t="s">
        <v>37</v>
      </c>
      <c r="D26" s="4" t="s">
        <v>38</v>
      </c>
      <c r="E26" s="4" t="s">
        <v>82</v>
      </c>
      <c r="F26" s="4" t="s">
        <v>83</v>
      </c>
      <c r="G26" s="10" t="s">
        <v>84</v>
      </c>
      <c r="H26" s="6">
        <v>1</v>
      </c>
      <c r="I26" s="7" t="s">
        <v>42</v>
      </c>
      <c r="J26" s="11">
        <v>6.5</v>
      </c>
      <c r="K26" s="13" t="s">
        <v>43</v>
      </c>
      <c r="L26" s="8">
        <v>100</v>
      </c>
      <c r="M26" s="9">
        <v>2010000</v>
      </c>
      <c r="N26" s="9">
        <v>13065000</v>
      </c>
      <c r="O26" s="10"/>
      <c r="P26" s="10"/>
      <c r="Q26" s="10"/>
    </row>
    <row r="27" spans="1:17">
      <c r="A27" s="106"/>
      <c r="B27" s="82" t="s">
        <v>85</v>
      </c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4"/>
      <c r="N27" s="14">
        <v>13065000</v>
      </c>
      <c r="O27" s="85"/>
      <c r="P27" s="86"/>
      <c r="Q27" s="86"/>
    </row>
    <row r="28" spans="1:17">
      <c r="A28" s="99" t="s">
        <v>86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1"/>
      <c r="N28" s="15">
        <v>13065000</v>
      </c>
      <c r="O28" s="102"/>
      <c r="P28" s="103"/>
      <c r="Q28" s="104"/>
    </row>
    <row r="29" spans="1:17">
      <c r="A29" s="96" t="s">
        <v>87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8"/>
      <c r="N29" s="17">
        <v>4674218</v>
      </c>
      <c r="O29" s="87">
        <f>Q23+Q21+Q19+Q16+Q10</f>
        <v>9433514</v>
      </c>
      <c r="P29" s="88"/>
      <c r="Q29" s="89"/>
    </row>
    <row r="30" spans="1:17">
      <c r="A30" s="96" t="s">
        <v>88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8"/>
      <c r="N30" s="18">
        <v>0</v>
      </c>
      <c r="O30" s="90"/>
      <c r="P30" s="91"/>
      <c r="Q30" s="92"/>
    </row>
    <row r="31" spans="1:17">
      <c r="A31" s="96" t="s">
        <v>89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8"/>
      <c r="N31" s="17">
        <v>100021774</v>
      </c>
      <c r="O31" s="93"/>
      <c r="P31" s="94"/>
      <c r="Q31" s="95"/>
    </row>
  </sheetData>
  <mergeCells count="43">
    <mergeCell ref="A18:M18"/>
    <mergeCell ref="O18:Q18"/>
    <mergeCell ref="A19:A22"/>
    <mergeCell ref="B20:M20"/>
    <mergeCell ref="O20:Q20"/>
    <mergeCell ref="B22:M22"/>
    <mergeCell ref="O22:Q22"/>
    <mergeCell ref="A15:M15"/>
    <mergeCell ref="O15:Q15"/>
    <mergeCell ref="A16:A17"/>
    <mergeCell ref="B17:M17"/>
    <mergeCell ref="O17:Q17"/>
    <mergeCell ref="A10:A12"/>
    <mergeCell ref="B10:B12"/>
    <mergeCell ref="A13:A14"/>
    <mergeCell ref="B14:M14"/>
    <mergeCell ref="O14:Q14"/>
    <mergeCell ref="A1:Q1"/>
    <mergeCell ref="A2:Q2"/>
    <mergeCell ref="A3:B3"/>
    <mergeCell ref="C3:Q3"/>
    <mergeCell ref="A4:B4"/>
    <mergeCell ref="C4:Q4"/>
    <mergeCell ref="A5:N5"/>
    <mergeCell ref="O5:Q6"/>
    <mergeCell ref="A6:N6"/>
    <mergeCell ref="O7:Q7"/>
    <mergeCell ref="A8:N9"/>
    <mergeCell ref="Q8:Q9"/>
    <mergeCell ref="A23:A24"/>
    <mergeCell ref="B24:M24"/>
    <mergeCell ref="O24:Q24"/>
    <mergeCell ref="O29:Q31"/>
    <mergeCell ref="A30:M30"/>
    <mergeCell ref="A31:M31"/>
    <mergeCell ref="A25:M25"/>
    <mergeCell ref="O25:Q25"/>
    <mergeCell ref="A26:A27"/>
    <mergeCell ref="B27:M27"/>
    <mergeCell ref="O27:Q27"/>
    <mergeCell ref="A28:M28"/>
    <mergeCell ref="O28:Q28"/>
    <mergeCell ref="A29:M29"/>
  </mergeCells>
  <pageMargins left="0" right="0" top="0" bottom="0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44"/>
  <sheetViews>
    <sheetView tabSelected="1" topLeftCell="G124" zoomScale="148" zoomScaleNormal="148" zoomScaleSheetLayoutView="80" workbookViewId="0">
      <selection activeCell="T87" sqref="T87"/>
    </sheetView>
  </sheetViews>
  <sheetFormatPr baseColWidth="10" defaultColWidth="11.42578125" defaultRowHeight="15"/>
  <cols>
    <col min="1" max="1" width="4.42578125" style="1" customWidth="1"/>
    <col min="2" max="2" width="7.7109375" style="1" customWidth="1"/>
    <col min="3" max="3" width="6.28515625" style="1" customWidth="1"/>
    <col min="4" max="4" width="6.140625" style="1" customWidth="1"/>
    <col min="5" max="5" width="6.5703125" style="1" customWidth="1"/>
    <col min="6" max="6" width="6.42578125" style="1" customWidth="1"/>
    <col min="7" max="7" width="11" style="1" customWidth="1"/>
    <col min="8" max="8" width="5.140625" style="1" customWidth="1"/>
    <col min="9" max="9" width="5.42578125" style="1" customWidth="1"/>
    <col min="10" max="10" width="6.28515625" style="1" customWidth="1"/>
    <col min="11" max="11" width="6" style="1" customWidth="1"/>
    <col min="12" max="12" width="7.5703125" style="1" customWidth="1"/>
    <col min="13" max="13" width="6" style="1" customWidth="1"/>
    <col min="14" max="14" width="7.140625" style="1" customWidth="1"/>
    <col min="15" max="15" width="6.28515625" style="1" customWidth="1"/>
    <col min="16" max="16" width="7.5703125" style="1" customWidth="1"/>
    <col min="17" max="17" width="6.5703125" style="1" customWidth="1"/>
    <col min="18" max="18" width="8.42578125" style="1" customWidth="1"/>
    <col min="19" max="19" width="8.5703125" style="1" customWidth="1"/>
    <col min="20" max="20" width="20.5703125" style="1" customWidth="1"/>
    <col min="21" max="21" width="11.5703125" style="1" bestFit="1" customWidth="1"/>
    <col min="22" max="16384" width="11.42578125" style="1"/>
  </cols>
  <sheetData>
    <row r="1" spans="1:20" ht="32.25" customHeight="1">
      <c r="A1" s="139" t="s">
        <v>90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20">
      <c r="A2" s="139" t="s">
        <v>91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20">
      <c r="A3" s="175" t="s">
        <v>92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</row>
    <row r="4" spans="1:20">
      <c r="A4" s="168" t="s">
        <v>188</v>
      </c>
      <c r="B4" s="169"/>
      <c r="C4" s="169"/>
      <c r="D4" s="169"/>
      <c r="E4" s="169"/>
      <c r="F4" s="169"/>
      <c r="G4" s="170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20">
      <c r="A5" s="171" t="s">
        <v>189</v>
      </c>
      <c r="B5" s="172"/>
      <c r="C5" s="172"/>
      <c r="D5" s="172"/>
      <c r="E5" s="172"/>
      <c r="F5" s="172"/>
      <c r="G5" s="173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</row>
    <row r="6" spans="1:20" ht="24" customHeight="1">
      <c r="A6" s="164" t="s">
        <v>93</v>
      </c>
      <c r="B6" s="164" t="s">
        <v>94</v>
      </c>
      <c r="C6" s="164" t="s">
        <v>95</v>
      </c>
      <c r="D6" s="164" t="s">
        <v>96</v>
      </c>
      <c r="E6" s="164" t="s">
        <v>97</v>
      </c>
      <c r="F6" s="164" t="s">
        <v>98</v>
      </c>
      <c r="G6" s="174" t="s">
        <v>99</v>
      </c>
      <c r="H6" s="162" t="s">
        <v>100</v>
      </c>
      <c r="I6" s="162" t="s">
        <v>101</v>
      </c>
      <c r="J6" s="162" t="s">
        <v>102</v>
      </c>
      <c r="K6" s="162" t="s">
        <v>103</v>
      </c>
      <c r="L6" s="162" t="s">
        <v>104</v>
      </c>
      <c r="M6" s="162" t="s">
        <v>105</v>
      </c>
      <c r="N6" s="162" t="s">
        <v>106</v>
      </c>
      <c r="O6" s="162" t="s">
        <v>107</v>
      </c>
      <c r="P6" s="162" t="s">
        <v>108</v>
      </c>
      <c r="Q6" s="153" t="s">
        <v>109</v>
      </c>
      <c r="R6" s="154" t="s">
        <v>110</v>
      </c>
    </row>
    <row r="7" spans="1:20">
      <c r="A7" s="164"/>
      <c r="B7" s="164"/>
      <c r="C7" s="164"/>
      <c r="D7" s="164"/>
      <c r="E7" s="164"/>
      <c r="F7" s="164"/>
      <c r="G7" s="174"/>
      <c r="H7" s="162"/>
      <c r="I7" s="162"/>
      <c r="J7" s="162"/>
      <c r="K7" s="162"/>
      <c r="L7" s="162"/>
      <c r="M7" s="162"/>
      <c r="N7" s="162"/>
      <c r="O7" s="162"/>
      <c r="P7" s="162"/>
      <c r="Q7" s="153"/>
      <c r="R7" s="154"/>
    </row>
    <row r="8" spans="1:20" ht="23.25" customHeight="1">
      <c r="A8" s="36" t="s">
        <v>111</v>
      </c>
      <c r="B8" s="36" t="s">
        <v>112</v>
      </c>
      <c r="C8" s="36" t="s">
        <v>113</v>
      </c>
      <c r="D8" s="37">
        <v>4</v>
      </c>
      <c r="E8" s="36">
        <v>1</v>
      </c>
      <c r="F8" s="38">
        <v>2000000</v>
      </c>
      <c r="G8" s="38">
        <f>8000000-G102</f>
        <v>6000000</v>
      </c>
      <c r="H8" s="162"/>
      <c r="I8" s="162"/>
      <c r="J8" s="162"/>
      <c r="K8" s="162"/>
      <c r="L8" s="162"/>
      <c r="M8" s="162"/>
      <c r="N8" s="162"/>
      <c r="O8" s="162"/>
      <c r="P8" s="162"/>
      <c r="Q8" s="153"/>
      <c r="R8" s="154"/>
    </row>
    <row r="9" spans="1:20">
      <c r="A9" s="155" t="s">
        <v>114</v>
      </c>
      <c r="B9" s="156"/>
      <c r="C9" s="156"/>
      <c r="D9" s="156"/>
      <c r="E9" s="156"/>
      <c r="F9" s="156"/>
      <c r="G9" s="156"/>
      <c r="H9" s="39"/>
      <c r="I9" s="39"/>
      <c r="J9" s="39">
        <v>1000000</v>
      </c>
      <c r="K9" s="39"/>
      <c r="L9" s="39"/>
      <c r="M9" s="39"/>
      <c r="N9" s="39"/>
      <c r="O9" s="39"/>
      <c r="P9" s="39">
        <f>+SUM(H9:O9)</f>
        <v>1000000</v>
      </c>
      <c r="Q9" s="140">
        <f>G14-P14</f>
        <v>0</v>
      </c>
      <c r="R9" s="143">
        <f>P14*100/G144</f>
        <v>5.9986938444023199</v>
      </c>
    </row>
    <row r="10" spans="1:20">
      <c r="A10" s="158" t="s">
        <v>115</v>
      </c>
      <c r="B10" s="158"/>
      <c r="C10" s="158"/>
      <c r="D10" s="158"/>
      <c r="E10" s="158"/>
      <c r="F10" s="158"/>
      <c r="G10" s="155"/>
      <c r="H10" s="39"/>
      <c r="I10" s="39"/>
      <c r="J10" s="39"/>
      <c r="K10" s="39"/>
      <c r="L10" s="39"/>
      <c r="M10" s="39"/>
      <c r="N10" s="39"/>
      <c r="O10" s="39"/>
      <c r="P10" s="39">
        <v>0</v>
      </c>
      <c r="Q10" s="141"/>
      <c r="R10" s="144"/>
    </row>
    <row r="11" spans="1:20">
      <c r="A11" s="158" t="s">
        <v>198</v>
      </c>
      <c r="B11" s="158"/>
      <c r="C11" s="158"/>
      <c r="D11" s="158"/>
      <c r="E11" s="158"/>
      <c r="F11" s="158"/>
      <c r="G11" s="155"/>
      <c r="H11" s="39"/>
      <c r="I11" s="39"/>
      <c r="J11" s="39"/>
      <c r="K11" s="39"/>
      <c r="L11" s="39"/>
      <c r="M11" s="39"/>
      <c r="N11" s="39"/>
      <c r="O11" s="39"/>
      <c r="P11" s="39">
        <f t="shared" ref="P11:P13" si="0">+SUM(H11:O11)</f>
        <v>0</v>
      </c>
      <c r="Q11" s="141"/>
      <c r="R11" s="144"/>
    </row>
    <row r="12" spans="1:20">
      <c r="A12" s="158" t="s">
        <v>116</v>
      </c>
      <c r="B12" s="158"/>
      <c r="C12" s="158"/>
      <c r="D12" s="158"/>
      <c r="E12" s="158"/>
      <c r="F12" s="158"/>
      <c r="G12" s="155"/>
      <c r="H12" s="39"/>
      <c r="I12" s="39"/>
      <c r="J12" s="39"/>
      <c r="K12" s="39"/>
      <c r="L12" s="39"/>
      <c r="M12" s="39"/>
      <c r="N12" s="39"/>
      <c r="O12" s="39"/>
      <c r="P12" s="39">
        <f t="shared" si="0"/>
        <v>0</v>
      </c>
      <c r="Q12" s="141"/>
      <c r="R12" s="144"/>
    </row>
    <row r="13" spans="1:20">
      <c r="A13" s="166" t="s">
        <v>117</v>
      </c>
      <c r="B13" s="167"/>
      <c r="C13" s="167"/>
      <c r="D13" s="167"/>
      <c r="E13" s="167"/>
      <c r="F13" s="167"/>
      <c r="G13" s="167"/>
      <c r="H13" s="39"/>
      <c r="I13" s="39"/>
      <c r="J13" s="39"/>
      <c r="K13" s="39"/>
      <c r="L13" s="39"/>
      <c r="M13" s="39">
        <v>3400000</v>
      </c>
      <c r="N13" s="39">
        <v>500000</v>
      </c>
      <c r="O13" s="39"/>
      <c r="P13" s="39">
        <f t="shared" si="0"/>
        <v>3900000</v>
      </c>
      <c r="Q13" s="141"/>
      <c r="R13" s="144"/>
    </row>
    <row r="14" spans="1:20" ht="18.75" customHeight="1">
      <c r="A14" s="165" t="s">
        <v>118</v>
      </c>
      <c r="B14" s="165"/>
      <c r="C14" s="165"/>
      <c r="D14" s="165"/>
      <c r="E14" s="165"/>
      <c r="F14" s="165"/>
      <c r="G14" s="42">
        <f>+G8</f>
        <v>6000000</v>
      </c>
      <c r="H14" s="43">
        <f>+SUM(H9:H13)</f>
        <v>0</v>
      </c>
      <c r="I14" s="43">
        <f>+SUM(I9:I13)</f>
        <v>0</v>
      </c>
      <c r="J14" s="43">
        <f>+SUM(J9:J13)</f>
        <v>1000000</v>
      </c>
      <c r="K14" s="43">
        <f>+SUM(K9:K13)</f>
        <v>0</v>
      </c>
      <c r="L14" s="43">
        <f>+SUM(L9:L13)</f>
        <v>0</v>
      </c>
      <c r="M14" s="43">
        <f>+SUM(M9:M13)</f>
        <v>3400000</v>
      </c>
      <c r="N14" s="43">
        <f>+SUM(N9:N13)</f>
        <v>500000</v>
      </c>
      <c r="O14" s="43">
        <v>1100000</v>
      </c>
      <c r="P14" s="43">
        <f>SUM(H14:O14)</f>
        <v>6000000</v>
      </c>
      <c r="Q14" s="142"/>
      <c r="R14" s="145"/>
    </row>
    <row r="15" spans="1:20" ht="33">
      <c r="A15" s="45" t="s">
        <v>119</v>
      </c>
      <c r="B15" s="45" t="s">
        <v>120</v>
      </c>
      <c r="C15" s="46" t="s">
        <v>121</v>
      </c>
      <c r="D15" s="46">
        <v>1</v>
      </c>
      <c r="E15" s="47" t="s">
        <v>122</v>
      </c>
      <c r="F15" s="38">
        <v>3169000</v>
      </c>
      <c r="G15" s="38">
        <v>20598500</v>
      </c>
      <c r="H15" s="48" t="s">
        <v>100</v>
      </c>
      <c r="I15" s="48" t="s">
        <v>101</v>
      </c>
      <c r="J15" s="48" t="s">
        <v>102</v>
      </c>
      <c r="K15" s="48" t="s">
        <v>103</v>
      </c>
      <c r="L15" s="48" t="s">
        <v>104</v>
      </c>
      <c r="M15" s="48" t="s">
        <v>105</v>
      </c>
      <c r="N15" s="48" t="s">
        <v>106</v>
      </c>
      <c r="O15" s="48" t="s">
        <v>107</v>
      </c>
      <c r="P15" s="48" t="s">
        <v>108</v>
      </c>
      <c r="Q15" s="35" t="s">
        <v>109</v>
      </c>
      <c r="R15" s="49" t="s">
        <v>123</v>
      </c>
    </row>
    <row r="16" spans="1:20">
      <c r="A16" s="191" t="s">
        <v>124</v>
      </c>
      <c r="B16" s="192"/>
      <c r="C16" s="181" t="s">
        <v>125</v>
      </c>
      <c r="D16" s="182"/>
      <c r="E16" s="182"/>
      <c r="F16" s="182"/>
      <c r="G16" s="183"/>
      <c r="H16" s="39"/>
      <c r="I16" s="39"/>
      <c r="J16" s="39"/>
      <c r="K16" s="39"/>
      <c r="L16" s="39"/>
      <c r="M16" s="39"/>
      <c r="N16" s="39"/>
      <c r="O16" s="39"/>
      <c r="P16" s="39">
        <f>+SUM(H16:O16)</f>
        <v>0</v>
      </c>
      <c r="Q16" s="140">
        <f>G24-P24</f>
        <v>0</v>
      </c>
      <c r="R16" s="151">
        <f>P24*100/G144</f>
        <v>20.594015858986864</v>
      </c>
      <c r="T16"/>
    </row>
    <row r="17" spans="1:26">
      <c r="A17" s="166"/>
      <c r="B17" s="193"/>
      <c r="C17" s="184" t="s">
        <v>126</v>
      </c>
      <c r="D17" s="184"/>
      <c r="E17" s="184"/>
      <c r="F17" s="184"/>
      <c r="G17" s="184"/>
      <c r="H17" s="39"/>
      <c r="I17" s="39">
        <v>3169000</v>
      </c>
      <c r="J17" s="51"/>
      <c r="K17" s="39"/>
      <c r="L17" s="39"/>
      <c r="M17" s="39"/>
      <c r="N17" s="39"/>
      <c r="O17" s="39"/>
      <c r="P17" s="39">
        <f t="shared" ref="P17:P23" si="1">+SUM(H17:O17)</f>
        <v>3169000</v>
      </c>
      <c r="Q17" s="141"/>
      <c r="R17" s="151"/>
    </row>
    <row r="18" spans="1:26">
      <c r="A18" s="166"/>
      <c r="B18" s="193"/>
      <c r="C18" s="184" t="s">
        <v>127</v>
      </c>
      <c r="D18" s="184"/>
      <c r="E18" s="184"/>
      <c r="F18" s="184"/>
      <c r="G18" s="184"/>
      <c r="H18" s="39"/>
      <c r="I18" s="39"/>
      <c r="J18" s="39">
        <v>3169000</v>
      </c>
      <c r="K18" s="39"/>
      <c r="L18" s="39"/>
      <c r="M18" s="39"/>
      <c r="N18" s="39"/>
      <c r="O18" s="39"/>
      <c r="P18" s="39">
        <f t="shared" si="1"/>
        <v>3169000</v>
      </c>
      <c r="Q18" s="141"/>
      <c r="R18" s="151"/>
    </row>
    <row r="19" spans="1:26">
      <c r="A19" s="166"/>
      <c r="B19" s="193"/>
      <c r="C19" s="184" t="s">
        <v>128</v>
      </c>
      <c r="D19" s="184"/>
      <c r="E19" s="184"/>
      <c r="F19" s="184"/>
      <c r="G19" s="184"/>
      <c r="H19" s="39"/>
      <c r="I19" s="39"/>
      <c r="J19" s="39"/>
      <c r="K19" s="39">
        <v>3169000</v>
      </c>
      <c r="L19" s="39"/>
      <c r="M19" s="39"/>
      <c r="N19" s="39"/>
      <c r="O19" s="39"/>
      <c r="P19" s="39">
        <f t="shared" si="1"/>
        <v>3169000</v>
      </c>
      <c r="Q19" s="141"/>
      <c r="R19" s="151"/>
    </row>
    <row r="20" spans="1:26">
      <c r="A20" s="166"/>
      <c r="B20" s="193"/>
      <c r="C20" s="184" t="s">
        <v>129</v>
      </c>
      <c r="D20" s="184"/>
      <c r="E20" s="184"/>
      <c r="F20" s="184"/>
      <c r="G20" s="184"/>
      <c r="H20" s="39"/>
      <c r="I20" s="39"/>
      <c r="J20" s="39"/>
      <c r="K20" s="39"/>
      <c r="L20" s="39">
        <v>3169000</v>
      </c>
      <c r="M20" s="39"/>
      <c r="N20" s="39"/>
      <c r="O20" s="39"/>
      <c r="P20" s="39">
        <f t="shared" si="1"/>
        <v>3169000</v>
      </c>
      <c r="Q20" s="141"/>
      <c r="R20" s="151"/>
    </row>
    <row r="21" spans="1:26">
      <c r="A21" s="166"/>
      <c r="B21" s="193"/>
      <c r="C21" s="184" t="s">
        <v>130</v>
      </c>
      <c r="D21" s="184"/>
      <c r="E21" s="184"/>
      <c r="F21" s="184"/>
      <c r="G21" s="184"/>
      <c r="H21" s="39"/>
      <c r="I21" s="39"/>
      <c r="J21" s="39"/>
      <c r="K21" s="39"/>
      <c r="L21" s="39"/>
      <c r="M21" s="39">
        <v>3169000</v>
      </c>
      <c r="N21" s="39"/>
      <c r="O21" s="39"/>
      <c r="P21" s="39">
        <f t="shared" si="1"/>
        <v>3169000</v>
      </c>
      <c r="Q21" s="141"/>
      <c r="R21" s="151"/>
      <c r="S21" s="25"/>
      <c r="T21" s="25"/>
      <c r="U21" s="25"/>
      <c r="V21" s="25"/>
      <c r="W21" s="25"/>
      <c r="X21" s="25"/>
      <c r="Y21" s="25"/>
    </row>
    <row r="22" spans="1:26">
      <c r="A22" s="166"/>
      <c r="B22" s="193"/>
      <c r="C22" s="184" t="s">
        <v>131</v>
      </c>
      <c r="D22" s="184"/>
      <c r="E22" s="184"/>
      <c r="F22" s="184"/>
      <c r="G22" s="184"/>
      <c r="H22" s="39"/>
      <c r="I22" s="39"/>
      <c r="J22" s="39"/>
      <c r="K22" s="39"/>
      <c r="L22" s="39"/>
      <c r="M22" s="39"/>
      <c r="N22" s="39">
        <v>3169000</v>
      </c>
      <c r="O22" s="39"/>
      <c r="P22" s="39">
        <f t="shared" si="1"/>
        <v>3169000</v>
      </c>
      <c r="Q22" s="141"/>
      <c r="R22" s="190"/>
      <c r="S22" s="26"/>
      <c r="T22" s="232" t="s">
        <v>199</v>
      </c>
      <c r="U22" s="233"/>
      <c r="V22" s="233"/>
      <c r="W22" s="233"/>
      <c r="X22" s="233"/>
      <c r="Y22" s="234"/>
      <c r="Z22" s="25"/>
    </row>
    <row r="23" spans="1:26">
      <c r="A23" s="166"/>
      <c r="B23" s="193"/>
      <c r="C23" s="194" t="s">
        <v>132</v>
      </c>
      <c r="D23" s="194"/>
      <c r="E23" s="194"/>
      <c r="F23" s="194"/>
      <c r="G23" s="184"/>
      <c r="H23" s="39"/>
      <c r="I23" s="39"/>
      <c r="J23" s="39"/>
      <c r="K23" s="39"/>
      <c r="L23" s="39"/>
      <c r="M23" s="39"/>
      <c r="N23" s="39"/>
      <c r="O23" s="52">
        <v>1584500</v>
      </c>
      <c r="P23" s="39">
        <f t="shared" si="1"/>
        <v>1584500</v>
      </c>
      <c r="Q23" s="141"/>
      <c r="R23" s="151"/>
      <c r="S23" s="25"/>
      <c r="T23" s="25"/>
      <c r="U23" s="25"/>
      <c r="V23" s="25"/>
      <c r="W23" s="25"/>
      <c r="X23" s="25"/>
      <c r="Y23" s="25"/>
    </row>
    <row r="24" spans="1:26">
      <c r="A24" s="165" t="s">
        <v>133</v>
      </c>
      <c r="B24" s="165"/>
      <c r="C24" s="165"/>
      <c r="D24" s="165"/>
      <c r="E24" s="165"/>
      <c r="F24" s="165"/>
      <c r="G24" s="53">
        <f>+G15</f>
        <v>20598500</v>
      </c>
      <c r="H24" s="43">
        <f>+SUM(H16:H23)</f>
        <v>0</v>
      </c>
      <c r="I24" s="43">
        <f t="shared" ref="I24:O24" si="2">+SUM(I16:I23)</f>
        <v>3169000</v>
      </c>
      <c r="J24" s="43">
        <f t="shared" si="2"/>
        <v>3169000</v>
      </c>
      <c r="K24" s="43">
        <f t="shared" si="2"/>
        <v>3169000</v>
      </c>
      <c r="L24" s="43">
        <f t="shared" si="2"/>
        <v>3169000</v>
      </c>
      <c r="M24" s="43">
        <f t="shared" si="2"/>
        <v>3169000</v>
      </c>
      <c r="N24" s="43">
        <f t="shared" si="2"/>
        <v>3169000</v>
      </c>
      <c r="O24" s="43">
        <f t="shared" si="2"/>
        <v>1584500</v>
      </c>
      <c r="P24" s="43">
        <f>+SUM(H24:O24)</f>
        <v>20598500</v>
      </c>
      <c r="Q24" s="142"/>
      <c r="R24" s="151"/>
    </row>
    <row r="25" spans="1:26" ht="32.25" customHeight="1">
      <c r="A25" s="54" t="s">
        <v>134</v>
      </c>
      <c r="B25" s="54" t="s">
        <v>135</v>
      </c>
      <c r="C25" s="41" t="s">
        <v>121</v>
      </c>
      <c r="D25" s="40">
        <v>1</v>
      </c>
      <c r="E25" s="40" t="s">
        <v>122</v>
      </c>
      <c r="F25" s="38">
        <v>2300000</v>
      </c>
      <c r="G25" s="38">
        <v>14950000</v>
      </c>
      <c r="H25" s="55" t="s">
        <v>100</v>
      </c>
      <c r="I25" s="55" t="s">
        <v>101</v>
      </c>
      <c r="J25" s="55" t="s">
        <v>102</v>
      </c>
      <c r="K25" s="55" t="s">
        <v>103</v>
      </c>
      <c r="L25" s="55" t="s">
        <v>104</v>
      </c>
      <c r="M25" s="55" t="s">
        <v>105</v>
      </c>
      <c r="N25" s="55" t="s">
        <v>106</v>
      </c>
      <c r="O25" s="55" t="s">
        <v>107</v>
      </c>
      <c r="P25" s="55" t="s">
        <v>108</v>
      </c>
      <c r="Q25" s="35" t="s">
        <v>109</v>
      </c>
      <c r="R25" s="49" t="s">
        <v>123</v>
      </c>
      <c r="T25" s="25"/>
      <c r="U25" s="25"/>
      <c r="V25" s="25"/>
      <c r="W25" s="25"/>
      <c r="X25" s="25"/>
    </row>
    <row r="26" spans="1:26">
      <c r="A26" s="158" t="s">
        <v>136</v>
      </c>
      <c r="B26" s="158"/>
      <c r="C26" s="184" t="s">
        <v>125</v>
      </c>
      <c r="D26" s="184"/>
      <c r="E26" s="184"/>
      <c r="F26" s="184"/>
      <c r="G26" s="184"/>
      <c r="H26" s="39"/>
      <c r="I26" s="39"/>
      <c r="J26" s="39"/>
      <c r="K26" s="39"/>
      <c r="L26" s="39"/>
      <c r="M26" s="39"/>
      <c r="N26" s="39"/>
      <c r="O26" s="39"/>
      <c r="P26" s="39">
        <f>+SUM(H26:O26)</f>
        <v>0</v>
      </c>
      <c r="Q26" s="140">
        <f>G43-P43</f>
        <v>0</v>
      </c>
      <c r="R26" s="204">
        <f>P43*100/G144</f>
        <v>30.543349491081813</v>
      </c>
      <c r="S26" s="25"/>
      <c r="T26" s="238" t="s">
        <v>201</v>
      </c>
      <c r="U26" s="224"/>
      <c r="V26" s="224"/>
      <c r="W26" s="224"/>
      <c r="X26" s="225"/>
      <c r="Y26" s="25"/>
    </row>
    <row r="27" spans="1:26">
      <c r="A27" s="158"/>
      <c r="B27" s="158"/>
      <c r="C27" s="184" t="s">
        <v>137</v>
      </c>
      <c r="D27" s="184"/>
      <c r="E27" s="184"/>
      <c r="F27" s="184"/>
      <c r="G27" s="184"/>
      <c r="H27" s="39"/>
      <c r="I27" s="39">
        <v>2300000</v>
      </c>
      <c r="J27" s="39"/>
      <c r="K27" s="39"/>
      <c r="L27" s="39"/>
      <c r="M27" s="39"/>
      <c r="N27" s="39"/>
      <c r="O27" s="39"/>
      <c r="P27" s="39">
        <f t="shared" ref="P27:P33" si="3">+SUM(H27:O27)</f>
        <v>2300000</v>
      </c>
      <c r="Q27" s="141"/>
      <c r="R27" s="205"/>
      <c r="S27" s="31"/>
      <c r="T27" s="226"/>
      <c r="U27" s="227"/>
      <c r="V27" s="227"/>
      <c r="W27" s="227"/>
      <c r="X27" s="228"/>
      <c r="Y27" s="25"/>
    </row>
    <row r="28" spans="1:26">
      <c r="A28" s="158"/>
      <c r="B28" s="158"/>
      <c r="C28" s="184" t="s">
        <v>138</v>
      </c>
      <c r="D28" s="184"/>
      <c r="E28" s="184"/>
      <c r="F28" s="184"/>
      <c r="G28" s="184"/>
      <c r="H28" s="39"/>
      <c r="I28" s="39"/>
      <c r="J28" s="39">
        <v>2300000</v>
      </c>
      <c r="K28" s="39"/>
      <c r="L28" s="39"/>
      <c r="M28" s="39"/>
      <c r="N28" s="39"/>
      <c r="O28" s="39"/>
      <c r="P28" s="39">
        <f t="shared" si="3"/>
        <v>2300000</v>
      </c>
      <c r="Q28" s="141"/>
      <c r="R28" s="205"/>
      <c r="S28" s="25"/>
      <c r="T28" s="229"/>
      <c r="U28" s="230"/>
      <c r="V28" s="230"/>
      <c r="W28" s="230"/>
      <c r="X28" s="231"/>
      <c r="Y28" s="25"/>
    </row>
    <row r="29" spans="1:26" ht="15" customHeight="1">
      <c r="A29" s="158"/>
      <c r="B29" s="158"/>
      <c r="C29" s="184" t="s">
        <v>139</v>
      </c>
      <c r="D29" s="184"/>
      <c r="E29" s="184"/>
      <c r="F29" s="184"/>
      <c r="G29" s="184"/>
      <c r="H29" s="39"/>
      <c r="I29" s="39"/>
      <c r="J29" s="39"/>
      <c r="K29" s="39">
        <v>2300000</v>
      </c>
      <c r="L29" s="39"/>
      <c r="M29" s="39"/>
      <c r="N29" s="39"/>
      <c r="O29" s="39"/>
      <c r="P29" s="39">
        <f t="shared" si="3"/>
        <v>2300000</v>
      </c>
      <c r="Q29" s="141"/>
      <c r="R29" s="205"/>
      <c r="S29" s="25"/>
      <c r="T29" s="28"/>
      <c r="U29" s="28"/>
      <c r="V29" s="28"/>
      <c r="W29" s="28"/>
      <c r="X29" s="28"/>
      <c r="Y29" s="25"/>
      <c r="Z29" s="25"/>
    </row>
    <row r="30" spans="1:26">
      <c r="A30" s="158"/>
      <c r="B30" s="158"/>
      <c r="C30" s="184" t="s">
        <v>140</v>
      </c>
      <c r="D30" s="184"/>
      <c r="E30" s="184"/>
      <c r="F30" s="184"/>
      <c r="G30" s="184"/>
      <c r="H30" s="39"/>
      <c r="I30" s="39"/>
      <c r="J30" s="39"/>
      <c r="K30" s="39"/>
      <c r="L30" s="39">
        <v>2300000</v>
      </c>
      <c r="M30" s="39"/>
      <c r="N30" s="39"/>
      <c r="O30" s="39"/>
      <c r="P30" s="39">
        <f t="shared" si="3"/>
        <v>2300000</v>
      </c>
      <c r="Q30" s="141"/>
      <c r="R30" s="180"/>
      <c r="S30" s="32"/>
      <c r="T30" s="235" t="s">
        <v>200</v>
      </c>
      <c r="U30" s="236"/>
      <c r="V30" s="236"/>
      <c r="W30" s="236"/>
      <c r="X30" s="237"/>
      <c r="Y30" s="25"/>
      <c r="Z30" s="25"/>
    </row>
    <row r="31" spans="1:26">
      <c r="A31" s="158"/>
      <c r="B31" s="158"/>
      <c r="C31" s="184" t="s">
        <v>130</v>
      </c>
      <c r="D31" s="184"/>
      <c r="E31" s="184"/>
      <c r="F31" s="184"/>
      <c r="G31" s="184"/>
      <c r="H31" s="39"/>
      <c r="I31" s="39"/>
      <c r="J31" s="39"/>
      <c r="K31" s="39"/>
      <c r="L31" s="39"/>
      <c r="M31" s="39">
        <v>2300000</v>
      </c>
      <c r="N31" s="39"/>
      <c r="O31" s="39"/>
      <c r="P31" s="39">
        <f t="shared" si="3"/>
        <v>2300000</v>
      </c>
      <c r="Q31" s="141"/>
      <c r="R31" s="205"/>
      <c r="S31" s="27"/>
      <c r="T31" s="28"/>
      <c r="U31" s="28"/>
      <c r="V31" s="28"/>
      <c r="W31" s="28"/>
      <c r="X31" s="28"/>
      <c r="Y31" s="25"/>
      <c r="Z31" s="25"/>
    </row>
    <row r="32" spans="1:26">
      <c r="A32" s="158"/>
      <c r="B32" s="158"/>
      <c r="C32" s="184" t="s">
        <v>131</v>
      </c>
      <c r="D32" s="184"/>
      <c r="E32" s="184"/>
      <c r="F32" s="184"/>
      <c r="G32" s="184"/>
      <c r="H32" s="39"/>
      <c r="I32" s="39"/>
      <c r="J32" s="39"/>
      <c r="K32" s="39"/>
      <c r="L32" s="39"/>
      <c r="M32" s="39"/>
      <c r="N32" s="56">
        <v>2300000</v>
      </c>
      <c r="O32" s="39"/>
      <c r="P32" s="39">
        <f t="shared" si="3"/>
        <v>2300000</v>
      </c>
      <c r="Q32" s="141"/>
      <c r="R32" s="205"/>
      <c r="S32" s="25"/>
      <c r="T32" s="28"/>
      <c r="U32" s="28"/>
      <c r="V32" s="28"/>
      <c r="W32" s="28"/>
      <c r="X32" s="28"/>
      <c r="Y32" s="25"/>
      <c r="Z32" s="25"/>
    </row>
    <row r="33" spans="1:25">
      <c r="A33" s="158"/>
      <c r="B33" s="158"/>
      <c r="C33" s="184" t="s">
        <v>132</v>
      </c>
      <c r="D33" s="184"/>
      <c r="E33" s="184"/>
      <c r="F33" s="184"/>
      <c r="G33" s="184"/>
      <c r="H33" s="39"/>
      <c r="I33" s="39"/>
      <c r="J33" s="39"/>
      <c r="K33" s="39"/>
      <c r="L33" s="39"/>
      <c r="M33" s="39"/>
      <c r="N33" s="39"/>
      <c r="O33" s="52">
        <v>1150000</v>
      </c>
      <c r="P33" s="39">
        <f t="shared" si="3"/>
        <v>1150000</v>
      </c>
      <c r="Q33" s="141"/>
      <c r="R33" s="205"/>
      <c r="S33" s="25"/>
      <c r="T33" s="25"/>
      <c r="U33" s="25"/>
      <c r="V33" s="25"/>
      <c r="W33" s="25"/>
      <c r="X33" s="25"/>
      <c r="Y33" s="25"/>
    </row>
    <row r="34" spans="1:25" ht="33">
      <c r="A34" s="45" t="s">
        <v>134</v>
      </c>
      <c r="B34" s="45" t="s">
        <v>135</v>
      </c>
      <c r="C34" s="57" t="s">
        <v>121</v>
      </c>
      <c r="D34" s="44">
        <v>1</v>
      </c>
      <c r="E34" s="44" t="s">
        <v>122</v>
      </c>
      <c r="F34" s="38">
        <v>2400000</v>
      </c>
      <c r="G34" s="38">
        <v>15600000</v>
      </c>
      <c r="H34" s="58" t="s">
        <v>100</v>
      </c>
      <c r="I34" s="58" t="s">
        <v>101</v>
      </c>
      <c r="J34" s="58" t="s">
        <v>102</v>
      </c>
      <c r="K34" s="58" t="s">
        <v>103</v>
      </c>
      <c r="L34" s="58" t="s">
        <v>104</v>
      </c>
      <c r="M34" s="58" t="s">
        <v>105</v>
      </c>
      <c r="N34" s="58" t="s">
        <v>106</v>
      </c>
      <c r="O34" s="58" t="s">
        <v>107</v>
      </c>
      <c r="P34" s="58" t="s">
        <v>108</v>
      </c>
      <c r="Q34" s="141"/>
      <c r="R34" s="205"/>
      <c r="S34" s="25"/>
      <c r="T34" s="25"/>
      <c r="U34" s="25"/>
      <c r="V34" s="25"/>
      <c r="W34" s="25"/>
      <c r="X34" s="25"/>
    </row>
    <row r="35" spans="1:25">
      <c r="A35" s="191" t="s">
        <v>141</v>
      </c>
      <c r="B35" s="192"/>
      <c r="C35" s="181" t="s">
        <v>125</v>
      </c>
      <c r="D35" s="182"/>
      <c r="E35" s="182"/>
      <c r="F35" s="182"/>
      <c r="G35" s="183"/>
      <c r="H35" s="39"/>
      <c r="I35" s="39"/>
      <c r="J35" s="39"/>
      <c r="K35" s="39"/>
      <c r="L35" s="39"/>
      <c r="M35" s="39"/>
      <c r="N35" s="39"/>
      <c r="O35" s="39"/>
      <c r="P35" s="39">
        <f>+SUM(H35:O35)</f>
        <v>0</v>
      </c>
      <c r="Q35" s="141"/>
      <c r="R35" s="205"/>
      <c r="S35" s="25"/>
      <c r="T35" s="239" t="s">
        <v>201</v>
      </c>
      <c r="U35" s="212"/>
      <c r="V35" s="212"/>
      <c r="W35" s="212"/>
      <c r="X35" s="213"/>
      <c r="Y35" s="25"/>
    </row>
    <row r="36" spans="1:25">
      <c r="A36" s="166"/>
      <c r="B36" s="193"/>
      <c r="C36" s="184" t="s">
        <v>142</v>
      </c>
      <c r="D36" s="184"/>
      <c r="E36" s="184"/>
      <c r="F36" s="184"/>
      <c r="G36" s="184"/>
      <c r="H36" s="39"/>
      <c r="I36" s="39">
        <v>2400000</v>
      </c>
      <c r="J36" s="39"/>
      <c r="K36" s="39"/>
      <c r="L36" s="39"/>
      <c r="M36" s="39"/>
      <c r="N36" s="39"/>
      <c r="O36" s="39"/>
      <c r="P36" s="39">
        <f t="shared" ref="P36:P42" si="4">+SUM(H36:O36)</f>
        <v>2400000</v>
      </c>
      <c r="Q36" s="141"/>
      <c r="R36" s="205"/>
      <c r="S36" s="29"/>
      <c r="T36" s="214"/>
      <c r="U36" s="215"/>
      <c r="V36" s="215"/>
      <c r="W36" s="215"/>
      <c r="X36" s="216"/>
      <c r="Y36" s="25"/>
    </row>
    <row r="37" spans="1:25">
      <c r="A37" s="166"/>
      <c r="B37" s="193"/>
      <c r="C37" s="184" t="s">
        <v>143</v>
      </c>
      <c r="D37" s="184"/>
      <c r="E37" s="184"/>
      <c r="F37" s="184"/>
      <c r="G37" s="184"/>
      <c r="H37" s="39"/>
      <c r="I37" s="39"/>
      <c r="J37" s="39">
        <v>2400000</v>
      </c>
      <c r="K37" s="39"/>
      <c r="L37" s="39"/>
      <c r="M37" s="39"/>
      <c r="N37" s="39"/>
      <c r="O37" s="39"/>
      <c r="P37" s="39">
        <f t="shared" si="4"/>
        <v>2400000</v>
      </c>
      <c r="Q37" s="141"/>
      <c r="R37" s="205"/>
      <c r="S37" s="25"/>
      <c r="T37" s="214"/>
      <c r="U37" s="215"/>
      <c r="V37" s="215"/>
      <c r="W37" s="215"/>
      <c r="X37" s="216"/>
      <c r="Y37" s="25"/>
    </row>
    <row r="38" spans="1:25">
      <c r="A38" s="166"/>
      <c r="B38" s="193"/>
      <c r="C38" s="184" t="s">
        <v>144</v>
      </c>
      <c r="D38" s="184"/>
      <c r="E38" s="184"/>
      <c r="F38" s="184"/>
      <c r="G38" s="184"/>
      <c r="H38" s="39"/>
      <c r="I38" s="39"/>
      <c r="J38" s="39"/>
      <c r="K38" s="39">
        <v>2400000</v>
      </c>
      <c r="L38" s="39"/>
      <c r="M38" s="39"/>
      <c r="N38" s="39"/>
      <c r="O38" s="39"/>
      <c r="P38" s="39">
        <f t="shared" si="4"/>
        <v>2400000</v>
      </c>
      <c r="Q38" s="141"/>
      <c r="R38" s="205"/>
      <c r="S38" s="25"/>
      <c r="T38" s="217"/>
      <c r="U38" s="218"/>
      <c r="V38" s="218"/>
      <c r="W38" s="218"/>
      <c r="X38" s="219"/>
      <c r="Y38" s="25"/>
    </row>
    <row r="39" spans="1:25" ht="15" customHeight="1">
      <c r="A39" s="166"/>
      <c r="B39" s="193"/>
      <c r="C39" s="184" t="s">
        <v>145</v>
      </c>
      <c r="D39" s="184"/>
      <c r="E39" s="184"/>
      <c r="F39" s="184"/>
      <c r="G39" s="184"/>
      <c r="H39" s="39"/>
      <c r="I39" s="39"/>
      <c r="J39" s="39"/>
      <c r="K39" s="39"/>
      <c r="L39" s="39">
        <v>2400000</v>
      </c>
      <c r="M39" s="39"/>
      <c r="N39" s="39"/>
      <c r="O39" s="39"/>
      <c r="P39" s="39">
        <f t="shared" si="4"/>
        <v>2400000</v>
      </c>
      <c r="Q39" s="141"/>
      <c r="R39" s="205"/>
      <c r="S39" s="25"/>
      <c r="T39" s="25"/>
      <c r="U39" s="25"/>
      <c r="V39" s="25"/>
      <c r="W39" s="25"/>
      <c r="X39" s="25"/>
    </row>
    <row r="40" spans="1:25">
      <c r="A40" s="166"/>
      <c r="B40" s="193"/>
      <c r="C40" s="184" t="s">
        <v>130</v>
      </c>
      <c r="D40" s="184"/>
      <c r="E40" s="184"/>
      <c r="F40" s="184"/>
      <c r="G40" s="184"/>
      <c r="H40" s="39"/>
      <c r="I40" s="39"/>
      <c r="J40" s="39"/>
      <c r="K40" s="39"/>
      <c r="L40" s="39"/>
      <c r="M40" s="39">
        <v>2400000</v>
      </c>
      <c r="N40" s="39"/>
      <c r="O40" s="39"/>
      <c r="P40" s="39">
        <f t="shared" si="4"/>
        <v>2400000</v>
      </c>
      <c r="Q40" s="141"/>
      <c r="R40" s="205"/>
      <c r="S40" s="30"/>
      <c r="T40" s="240" t="s">
        <v>202</v>
      </c>
      <c r="U40" s="222"/>
      <c r="V40" s="222"/>
      <c r="W40" s="222"/>
      <c r="X40" s="223"/>
      <c r="Y40" s="25"/>
    </row>
    <row r="41" spans="1:25">
      <c r="A41" s="166"/>
      <c r="B41" s="193"/>
      <c r="C41" s="184" t="s">
        <v>131</v>
      </c>
      <c r="D41" s="184"/>
      <c r="E41" s="184"/>
      <c r="F41" s="184"/>
      <c r="G41" s="184"/>
      <c r="H41" s="39"/>
      <c r="I41" s="39"/>
      <c r="J41" s="39"/>
      <c r="K41" s="39"/>
      <c r="L41" s="39"/>
      <c r="M41" s="39"/>
      <c r="N41" s="56">
        <v>2400000</v>
      </c>
      <c r="O41" s="39"/>
      <c r="P41" s="39">
        <f t="shared" si="4"/>
        <v>2400000</v>
      </c>
      <c r="Q41" s="141"/>
      <c r="R41" s="205"/>
      <c r="S41" s="27"/>
      <c r="T41" s="25"/>
      <c r="U41" s="25"/>
      <c r="V41" s="25"/>
      <c r="W41" s="25"/>
      <c r="X41" s="25"/>
    </row>
    <row r="42" spans="1:25">
      <c r="A42" s="166"/>
      <c r="B42" s="193"/>
      <c r="C42" s="194" t="s">
        <v>132</v>
      </c>
      <c r="D42" s="194"/>
      <c r="E42" s="194"/>
      <c r="F42" s="194"/>
      <c r="G42" s="194"/>
      <c r="H42" s="39"/>
      <c r="I42" s="39"/>
      <c r="J42" s="39"/>
      <c r="K42" s="39"/>
      <c r="L42" s="39"/>
      <c r="M42" s="39"/>
      <c r="N42" s="39"/>
      <c r="O42" s="52">
        <v>1200000</v>
      </c>
      <c r="P42" s="39">
        <f t="shared" si="4"/>
        <v>1200000</v>
      </c>
      <c r="Q42" s="141"/>
      <c r="R42" s="205"/>
      <c r="S42" s="25"/>
    </row>
    <row r="43" spans="1:25">
      <c r="A43" s="165" t="s">
        <v>146</v>
      </c>
      <c r="B43" s="165"/>
      <c r="C43" s="165"/>
      <c r="D43" s="165"/>
      <c r="E43" s="165"/>
      <c r="F43" s="165"/>
      <c r="G43" s="53">
        <f>+G25+G34</f>
        <v>30550000</v>
      </c>
      <c r="H43" s="43">
        <f>H42+H41+H40+H39+H38+H37+H36+H35+H33+H32+H31+H30+H29+H28+H27+H26</f>
        <v>0</v>
      </c>
      <c r="I43" s="43">
        <f t="shared" ref="I43:N43" si="5">I42+I41+I40+I39+I38+I37+I36+I35+I33+I32+I31+I30+I29+I28+I27+I26</f>
        <v>4700000</v>
      </c>
      <c r="J43" s="43">
        <f t="shared" si="5"/>
        <v>4700000</v>
      </c>
      <c r="K43" s="43">
        <f t="shared" si="5"/>
        <v>4700000</v>
      </c>
      <c r="L43" s="43">
        <f t="shared" si="5"/>
        <v>4700000</v>
      </c>
      <c r="M43" s="43">
        <f t="shared" si="5"/>
        <v>4700000</v>
      </c>
      <c r="N43" s="43">
        <f t="shared" si="5"/>
        <v>4700000</v>
      </c>
      <c r="O43" s="43">
        <f t="shared" ref="O43" si="6">O42+O41+O40+O39+O38+O37+O36+O35+O33+O32+O31+O30+O29+O28+O27+O26</f>
        <v>2350000</v>
      </c>
      <c r="P43" s="43">
        <f t="shared" ref="P43" si="7">P42+P41+P40+P39+P38+P37+P36+P35+P33+P32+P31+P30+P29+P28+P27+P26</f>
        <v>30550000</v>
      </c>
      <c r="Q43" s="176"/>
      <c r="R43" s="206"/>
      <c r="S43" s="25"/>
    </row>
    <row r="44" spans="1:25">
      <c r="A44" s="186" t="s">
        <v>147</v>
      </c>
      <c r="B44" s="186"/>
      <c r="C44" s="186"/>
      <c r="D44" s="186"/>
      <c r="E44" s="186"/>
      <c r="F44" s="186"/>
      <c r="G44" s="59">
        <f>G43+G24+G14</f>
        <v>57148500</v>
      </c>
      <c r="H44" s="60"/>
      <c r="I44" s="60"/>
      <c r="J44" s="60"/>
      <c r="K44" s="60"/>
      <c r="L44" s="60"/>
      <c r="M44" s="60"/>
      <c r="N44" s="60"/>
      <c r="O44" s="60"/>
      <c r="P44" s="60"/>
      <c r="Q44" s="34"/>
      <c r="R44" s="34"/>
    </row>
    <row r="45" spans="1:25">
      <c r="A45" s="187" t="s">
        <v>190</v>
      </c>
      <c r="B45" s="188"/>
      <c r="C45" s="188"/>
      <c r="D45" s="188"/>
      <c r="E45" s="188"/>
      <c r="F45" s="188"/>
      <c r="G45" s="189"/>
      <c r="H45" s="60"/>
      <c r="I45" s="60"/>
      <c r="J45" s="60"/>
      <c r="K45" s="60"/>
      <c r="L45" s="60"/>
      <c r="M45" s="60"/>
      <c r="N45" s="60"/>
      <c r="O45" s="60"/>
      <c r="P45" s="60"/>
      <c r="Q45" s="34"/>
      <c r="R45" s="34"/>
    </row>
    <row r="46" spans="1:25">
      <c r="A46" s="171" t="s">
        <v>191</v>
      </c>
      <c r="B46" s="172"/>
      <c r="C46" s="172"/>
      <c r="D46" s="172"/>
      <c r="E46" s="172"/>
      <c r="F46" s="172"/>
      <c r="G46" s="173"/>
      <c r="H46" s="60"/>
      <c r="I46" s="60"/>
      <c r="J46" s="60"/>
      <c r="K46" s="60"/>
      <c r="L46" s="60"/>
      <c r="M46" s="60"/>
      <c r="N46" s="60"/>
      <c r="O46" s="60"/>
      <c r="P46" s="60"/>
      <c r="Q46" s="34"/>
      <c r="R46" s="34"/>
    </row>
    <row r="47" spans="1:25" ht="15" customHeight="1">
      <c r="A47" s="164" t="s">
        <v>93</v>
      </c>
      <c r="B47" s="164" t="s">
        <v>94</v>
      </c>
      <c r="C47" s="164" t="s">
        <v>95</v>
      </c>
      <c r="D47" s="164" t="s">
        <v>96</v>
      </c>
      <c r="E47" s="164" t="s">
        <v>97</v>
      </c>
      <c r="F47" s="164" t="s">
        <v>98</v>
      </c>
      <c r="G47" s="164" t="s">
        <v>99</v>
      </c>
      <c r="H47" s="159" t="s">
        <v>100</v>
      </c>
      <c r="I47" s="159" t="s">
        <v>101</v>
      </c>
      <c r="J47" s="159" t="s">
        <v>102</v>
      </c>
      <c r="K47" s="159" t="s">
        <v>103</v>
      </c>
      <c r="L47" s="159" t="s">
        <v>104</v>
      </c>
      <c r="M47" s="159" t="s">
        <v>105</v>
      </c>
      <c r="N47" s="159" t="s">
        <v>106</v>
      </c>
      <c r="O47" s="159" t="s">
        <v>107</v>
      </c>
      <c r="P47" s="159" t="s">
        <v>108</v>
      </c>
      <c r="Q47" s="162" t="s">
        <v>109</v>
      </c>
      <c r="R47" s="163" t="s">
        <v>148</v>
      </c>
    </row>
    <row r="48" spans="1:25" ht="26.25" customHeight="1">
      <c r="A48" s="164"/>
      <c r="B48" s="164"/>
      <c r="C48" s="164"/>
      <c r="D48" s="164"/>
      <c r="E48" s="164"/>
      <c r="F48" s="164"/>
      <c r="G48" s="164"/>
      <c r="H48" s="159"/>
      <c r="I48" s="159"/>
      <c r="J48" s="159"/>
      <c r="K48" s="159"/>
      <c r="L48" s="159"/>
      <c r="M48" s="159"/>
      <c r="N48" s="159"/>
      <c r="O48" s="159"/>
      <c r="P48" s="159"/>
      <c r="Q48" s="162"/>
      <c r="R48" s="163"/>
    </row>
    <row r="49" spans="1:18" ht="26.25">
      <c r="A49" s="61" t="s">
        <v>149</v>
      </c>
      <c r="B49" s="62" t="s">
        <v>150</v>
      </c>
      <c r="C49" s="63" t="s">
        <v>151</v>
      </c>
      <c r="D49" s="64">
        <v>1</v>
      </c>
      <c r="E49" s="64">
        <v>1</v>
      </c>
      <c r="F49" s="38">
        <v>700000</v>
      </c>
      <c r="G49" s="38">
        <f>F49-G113</f>
        <v>0</v>
      </c>
      <c r="H49" s="159"/>
      <c r="I49" s="159"/>
      <c r="J49" s="159"/>
      <c r="K49" s="159"/>
      <c r="L49" s="159"/>
      <c r="M49" s="159"/>
      <c r="N49" s="159"/>
      <c r="O49" s="159"/>
      <c r="P49" s="159"/>
      <c r="Q49" s="162"/>
      <c r="R49" s="163"/>
    </row>
    <row r="50" spans="1:18">
      <c r="A50" s="155"/>
      <c r="B50" s="156"/>
      <c r="C50" s="156"/>
      <c r="D50" s="156"/>
      <c r="E50" s="156"/>
      <c r="F50" s="156"/>
      <c r="G50" s="157"/>
      <c r="H50" s="39"/>
      <c r="I50" s="39"/>
      <c r="J50" s="39"/>
      <c r="K50" s="39"/>
      <c r="L50" s="39"/>
      <c r="M50" s="39"/>
      <c r="N50" s="39"/>
      <c r="O50" s="39"/>
      <c r="P50" s="39">
        <f>+SUM(H50:O50)</f>
        <v>0</v>
      </c>
      <c r="Q50" s="140">
        <f>G52-P52</f>
        <v>0</v>
      </c>
      <c r="R50" s="143">
        <f>P52*100/G144</f>
        <v>0</v>
      </c>
    </row>
    <row r="51" spans="1:18">
      <c r="A51" s="158"/>
      <c r="B51" s="158"/>
      <c r="C51" s="158"/>
      <c r="D51" s="158"/>
      <c r="E51" s="158"/>
      <c r="F51" s="158"/>
      <c r="G51" s="158"/>
      <c r="H51" s="39"/>
      <c r="I51" s="39"/>
      <c r="J51" s="39"/>
      <c r="K51" s="39"/>
      <c r="L51" s="39"/>
      <c r="M51" s="39"/>
      <c r="N51" s="39"/>
      <c r="O51" s="39"/>
      <c r="P51" s="39">
        <f>+SUM(H51:O51)</f>
        <v>0</v>
      </c>
      <c r="Q51" s="141"/>
      <c r="R51" s="144"/>
    </row>
    <row r="52" spans="1:18">
      <c r="A52" s="165" t="s">
        <v>152</v>
      </c>
      <c r="B52" s="165"/>
      <c r="C52" s="165"/>
      <c r="D52" s="165"/>
      <c r="E52" s="165"/>
      <c r="F52" s="165"/>
      <c r="G52" s="65">
        <f>G49</f>
        <v>0</v>
      </c>
      <c r="H52" s="43">
        <f t="shared" ref="H52:O52" si="8">+SUM(H50:H51)</f>
        <v>0</v>
      </c>
      <c r="I52" s="43">
        <f t="shared" si="8"/>
        <v>0</v>
      </c>
      <c r="J52" s="43">
        <f t="shared" si="8"/>
        <v>0</v>
      </c>
      <c r="K52" s="43">
        <f t="shared" si="8"/>
        <v>0</v>
      </c>
      <c r="L52" s="43">
        <f t="shared" si="8"/>
        <v>0</v>
      </c>
      <c r="M52" s="43">
        <f t="shared" si="8"/>
        <v>0</v>
      </c>
      <c r="N52" s="43">
        <f t="shared" si="8"/>
        <v>0</v>
      </c>
      <c r="O52" s="43">
        <f t="shared" si="8"/>
        <v>0</v>
      </c>
      <c r="P52" s="43">
        <f>+SUM(H52:O52)</f>
        <v>0</v>
      </c>
      <c r="Q52" s="176"/>
      <c r="R52" s="145"/>
    </row>
    <row r="53" spans="1:18">
      <c r="A53" s="186" t="s">
        <v>153</v>
      </c>
      <c r="B53" s="186"/>
      <c r="C53" s="186"/>
      <c r="D53" s="186"/>
      <c r="E53" s="186"/>
      <c r="F53" s="186"/>
      <c r="G53" s="38">
        <f>G52</f>
        <v>0</v>
      </c>
      <c r="H53" s="60"/>
      <c r="I53" s="60"/>
      <c r="J53" s="60"/>
      <c r="K53" s="60"/>
      <c r="L53" s="60"/>
      <c r="M53" s="60"/>
      <c r="N53" s="60"/>
      <c r="O53" s="60"/>
      <c r="P53" s="60"/>
      <c r="Q53" s="34"/>
      <c r="R53" s="34"/>
    </row>
    <row r="54" spans="1:18">
      <c r="A54" s="187" t="s">
        <v>192</v>
      </c>
      <c r="B54" s="188"/>
      <c r="C54" s="188"/>
      <c r="D54" s="188"/>
      <c r="E54" s="188"/>
      <c r="F54" s="188"/>
      <c r="G54" s="189"/>
      <c r="H54" s="60"/>
      <c r="I54" s="60"/>
      <c r="J54" s="60"/>
      <c r="K54" s="60"/>
      <c r="L54" s="60"/>
      <c r="M54" s="60"/>
      <c r="N54" s="60"/>
      <c r="O54" s="60"/>
      <c r="P54" s="60"/>
      <c r="Q54" s="34"/>
      <c r="R54" s="34"/>
    </row>
    <row r="55" spans="1:18">
      <c r="A55" s="171" t="s">
        <v>193</v>
      </c>
      <c r="B55" s="172"/>
      <c r="C55" s="172"/>
      <c r="D55" s="172"/>
      <c r="E55" s="172"/>
      <c r="F55" s="172"/>
      <c r="G55" s="173"/>
      <c r="H55" s="60"/>
      <c r="I55" s="60"/>
      <c r="J55" s="60"/>
      <c r="K55" s="60"/>
      <c r="L55" s="60"/>
      <c r="M55" s="60"/>
      <c r="N55" s="60"/>
      <c r="O55" s="60"/>
      <c r="P55" s="60"/>
      <c r="Q55" s="34"/>
      <c r="R55" s="34"/>
    </row>
    <row r="56" spans="1:18" ht="45" customHeight="1">
      <c r="A56" s="164" t="s">
        <v>93</v>
      </c>
      <c r="B56" s="164" t="s">
        <v>94</v>
      </c>
      <c r="C56" s="164" t="s">
        <v>95</v>
      </c>
      <c r="D56" s="164" t="s">
        <v>96</v>
      </c>
      <c r="E56" s="164" t="s">
        <v>97</v>
      </c>
      <c r="F56" s="164" t="s">
        <v>98</v>
      </c>
      <c r="G56" s="164" t="s">
        <v>99</v>
      </c>
      <c r="H56" s="159" t="s">
        <v>100</v>
      </c>
      <c r="I56" s="159" t="s">
        <v>101</v>
      </c>
      <c r="J56" s="159" t="s">
        <v>102</v>
      </c>
      <c r="K56" s="159" t="s">
        <v>103</v>
      </c>
      <c r="L56" s="159" t="s">
        <v>104</v>
      </c>
      <c r="M56" s="159" t="s">
        <v>105</v>
      </c>
      <c r="N56" s="159" t="s">
        <v>106</v>
      </c>
      <c r="O56" s="159" t="s">
        <v>107</v>
      </c>
      <c r="P56" s="159" t="s">
        <v>108</v>
      </c>
      <c r="Q56" s="162" t="s">
        <v>109</v>
      </c>
      <c r="R56" s="163" t="s">
        <v>154</v>
      </c>
    </row>
    <row r="57" spans="1:18">
      <c r="A57" s="164"/>
      <c r="B57" s="164"/>
      <c r="C57" s="164"/>
      <c r="D57" s="164"/>
      <c r="E57" s="164"/>
      <c r="F57" s="164"/>
      <c r="G57" s="164"/>
      <c r="H57" s="159"/>
      <c r="I57" s="159"/>
      <c r="J57" s="159"/>
      <c r="K57" s="159"/>
      <c r="L57" s="159"/>
      <c r="M57" s="159"/>
      <c r="N57" s="159"/>
      <c r="O57" s="159"/>
      <c r="P57" s="159"/>
      <c r="Q57" s="162"/>
      <c r="R57" s="163"/>
    </row>
    <row r="58" spans="1:18" ht="18">
      <c r="A58" s="61" t="s">
        <v>155</v>
      </c>
      <c r="B58" s="62" t="s">
        <v>156</v>
      </c>
      <c r="C58" s="63" t="s">
        <v>151</v>
      </c>
      <c r="D58" s="64">
        <v>3</v>
      </c>
      <c r="E58" s="64">
        <v>1</v>
      </c>
      <c r="F58" s="38">
        <v>2000000</v>
      </c>
      <c r="G58" s="38">
        <f>6000000-G121</f>
        <v>4000000</v>
      </c>
      <c r="H58" s="159"/>
      <c r="I58" s="159"/>
      <c r="J58" s="159"/>
      <c r="K58" s="159"/>
      <c r="L58" s="159"/>
      <c r="M58" s="159"/>
      <c r="N58" s="159"/>
      <c r="O58" s="159"/>
      <c r="P58" s="159"/>
      <c r="Q58" s="162"/>
      <c r="R58" s="163"/>
    </row>
    <row r="59" spans="1:18">
      <c r="A59" s="155" t="s">
        <v>157</v>
      </c>
      <c r="B59" s="156"/>
      <c r="C59" s="156"/>
      <c r="D59" s="156"/>
      <c r="E59" s="156"/>
      <c r="F59" s="156"/>
      <c r="G59" s="157"/>
      <c r="H59" s="39"/>
      <c r="I59" s="39"/>
      <c r="J59" s="39"/>
      <c r="K59" s="39">
        <v>770000</v>
      </c>
      <c r="L59" s="39"/>
      <c r="M59" s="39"/>
      <c r="N59" s="39"/>
      <c r="O59" s="39"/>
      <c r="P59" s="39">
        <f>+SUM(H59:O59)</f>
        <v>770000</v>
      </c>
      <c r="Q59" s="140">
        <f>G63-P63</f>
        <v>0</v>
      </c>
      <c r="R59" s="143">
        <f>P63*100/G144</f>
        <v>3.9991292296015466</v>
      </c>
    </row>
    <row r="60" spans="1:18">
      <c r="A60" s="158" t="s">
        <v>158</v>
      </c>
      <c r="B60" s="158"/>
      <c r="C60" s="158"/>
      <c r="D60" s="158"/>
      <c r="E60" s="158"/>
      <c r="F60" s="158"/>
      <c r="G60" s="158"/>
      <c r="H60" s="39"/>
      <c r="I60" s="39"/>
      <c r="J60" s="39"/>
      <c r="K60" s="39"/>
      <c r="L60" s="39">
        <v>1230000</v>
      </c>
      <c r="M60" s="39"/>
      <c r="N60" s="39"/>
      <c r="O60" s="39"/>
      <c r="P60" s="39">
        <f t="shared" ref="P60:P62" si="9">+SUM(H60:O60)</f>
        <v>1230000</v>
      </c>
      <c r="Q60" s="141"/>
      <c r="R60" s="144"/>
    </row>
    <row r="61" spans="1:18">
      <c r="A61" s="158" t="s">
        <v>159</v>
      </c>
      <c r="B61" s="158"/>
      <c r="C61" s="158"/>
      <c r="D61" s="158"/>
      <c r="E61" s="158"/>
      <c r="F61" s="158"/>
      <c r="G61" s="158"/>
      <c r="H61" s="39"/>
      <c r="I61" s="39"/>
      <c r="J61" s="39"/>
      <c r="K61" s="39"/>
      <c r="L61" s="39"/>
      <c r="M61" s="39"/>
      <c r="N61" s="39">
        <v>2000000</v>
      </c>
      <c r="O61" s="39"/>
      <c r="P61" s="39">
        <f t="shared" si="9"/>
        <v>2000000</v>
      </c>
      <c r="Q61" s="141"/>
      <c r="R61" s="144"/>
    </row>
    <row r="62" spans="1:18">
      <c r="A62" s="158"/>
      <c r="B62" s="158"/>
      <c r="C62" s="158"/>
      <c r="D62" s="158"/>
      <c r="E62" s="158"/>
      <c r="F62" s="158"/>
      <c r="G62" s="158"/>
      <c r="H62" s="39"/>
      <c r="I62" s="39"/>
      <c r="J62" s="39"/>
      <c r="K62" s="39"/>
      <c r="L62" s="39"/>
      <c r="M62" s="39"/>
      <c r="N62" s="39"/>
      <c r="O62" s="39"/>
      <c r="P62" s="39">
        <f t="shared" si="9"/>
        <v>0</v>
      </c>
      <c r="Q62" s="141"/>
      <c r="R62" s="144"/>
    </row>
    <row r="63" spans="1:18">
      <c r="A63" s="165" t="s">
        <v>160</v>
      </c>
      <c r="B63" s="165"/>
      <c r="C63" s="165"/>
      <c r="D63" s="165"/>
      <c r="E63" s="165"/>
      <c r="F63" s="165"/>
      <c r="G63" s="53">
        <f>+G58</f>
        <v>4000000</v>
      </c>
      <c r="H63" s="43">
        <f t="shared" ref="H63:O63" si="10">+SUM(H59:H62)</f>
        <v>0</v>
      </c>
      <c r="I63" s="43">
        <f t="shared" si="10"/>
        <v>0</v>
      </c>
      <c r="J63" s="43">
        <f t="shared" si="10"/>
        <v>0</v>
      </c>
      <c r="K63" s="43">
        <f t="shared" si="10"/>
        <v>770000</v>
      </c>
      <c r="L63" s="43">
        <f t="shared" si="10"/>
        <v>1230000</v>
      </c>
      <c r="M63" s="43">
        <f t="shared" si="10"/>
        <v>0</v>
      </c>
      <c r="N63" s="43">
        <f t="shared" si="10"/>
        <v>2000000</v>
      </c>
      <c r="O63" s="43">
        <f t="shared" si="10"/>
        <v>0</v>
      </c>
      <c r="P63" s="43">
        <f>+SUM(H63:N63)</f>
        <v>4000000</v>
      </c>
      <c r="Q63" s="142"/>
      <c r="R63" s="145"/>
    </row>
    <row r="64" spans="1:18">
      <c r="A64" s="164" t="s">
        <v>93</v>
      </c>
      <c r="B64" s="164" t="s">
        <v>94</v>
      </c>
      <c r="C64" s="164" t="s">
        <v>95</v>
      </c>
      <c r="D64" s="164" t="s">
        <v>96</v>
      </c>
      <c r="E64" s="164" t="s">
        <v>97</v>
      </c>
      <c r="F64" s="164" t="s">
        <v>98</v>
      </c>
      <c r="G64" s="164" t="s">
        <v>99</v>
      </c>
      <c r="H64" s="159" t="s">
        <v>100</v>
      </c>
      <c r="I64" s="159" t="s">
        <v>101</v>
      </c>
      <c r="J64" s="159" t="s">
        <v>102</v>
      </c>
      <c r="K64" s="159" t="s">
        <v>103</v>
      </c>
      <c r="L64" s="159" t="s">
        <v>104</v>
      </c>
      <c r="M64" s="159" t="s">
        <v>105</v>
      </c>
      <c r="N64" s="159" t="s">
        <v>106</v>
      </c>
      <c r="O64" s="159" t="s">
        <v>107</v>
      </c>
      <c r="P64" s="159" t="s">
        <v>108</v>
      </c>
      <c r="Q64" s="162" t="s">
        <v>109</v>
      </c>
      <c r="R64" s="163" t="s">
        <v>161</v>
      </c>
    </row>
    <row r="65" spans="1:18">
      <c r="A65" s="164"/>
      <c r="B65" s="164"/>
      <c r="C65" s="164"/>
      <c r="D65" s="164"/>
      <c r="E65" s="164"/>
      <c r="F65" s="164"/>
      <c r="G65" s="164"/>
      <c r="H65" s="159"/>
      <c r="I65" s="159"/>
      <c r="J65" s="159"/>
      <c r="K65" s="159"/>
      <c r="L65" s="159"/>
      <c r="M65" s="159"/>
      <c r="N65" s="159"/>
      <c r="O65" s="159"/>
      <c r="P65" s="159"/>
      <c r="Q65" s="162"/>
      <c r="R65" s="163"/>
    </row>
    <row r="66" spans="1:18" ht="26.25">
      <c r="A66" s="66" t="s">
        <v>162</v>
      </c>
      <c r="B66" s="67" t="s">
        <v>163</v>
      </c>
      <c r="C66" s="68" t="s">
        <v>151</v>
      </c>
      <c r="D66" s="36">
        <v>3</v>
      </c>
      <c r="E66" s="36">
        <v>1</v>
      </c>
      <c r="F66" s="69">
        <v>2500000</v>
      </c>
      <c r="G66" s="69">
        <f>7500000-G128</f>
        <v>5000000</v>
      </c>
      <c r="H66" s="185"/>
      <c r="I66" s="185"/>
      <c r="J66" s="185"/>
      <c r="K66" s="185"/>
      <c r="L66" s="185"/>
      <c r="M66" s="185"/>
      <c r="N66" s="185"/>
      <c r="O66" s="185"/>
      <c r="P66" s="185"/>
      <c r="Q66" s="207"/>
      <c r="R66" s="208"/>
    </row>
    <row r="67" spans="1:18">
      <c r="A67" s="158" t="s">
        <v>164</v>
      </c>
      <c r="B67" s="158"/>
      <c r="C67" s="158"/>
      <c r="D67" s="158"/>
      <c r="E67" s="158"/>
      <c r="F67" s="158"/>
      <c r="G67" s="158"/>
      <c r="H67" s="39"/>
      <c r="I67" s="39"/>
      <c r="J67" s="39"/>
      <c r="K67" s="39">
        <v>2500000</v>
      </c>
      <c r="L67" s="39"/>
      <c r="M67" s="39"/>
      <c r="N67" s="39"/>
      <c r="O67" s="39"/>
      <c r="P67" s="39">
        <f>+SUM(H67:O67)</f>
        <v>2500000</v>
      </c>
      <c r="Q67" s="140">
        <f>G70-P70</f>
        <v>0</v>
      </c>
      <c r="R67" s="151">
        <f>P70*100/G144</f>
        <v>4.9989115370019332</v>
      </c>
    </row>
    <row r="68" spans="1:18">
      <c r="A68" s="158" t="s">
        <v>165</v>
      </c>
      <c r="B68" s="158"/>
      <c r="C68" s="158"/>
      <c r="D68" s="158"/>
      <c r="E68" s="158"/>
      <c r="F68" s="158"/>
      <c r="G68" s="158"/>
      <c r="H68" s="39"/>
      <c r="I68" s="39"/>
      <c r="J68" s="39"/>
      <c r="K68" s="39"/>
      <c r="L68" s="39"/>
      <c r="M68" s="39"/>
      <c r="N68" s="39">
        <v>2500000</v>
      </c>
      <c r="O68" s="39"/>
      <c r="P68" s="39">
        <f t="shared" ref="P68:P69" si="11">+SUM(H68:O68)</f>
        <v>2500000</v>
      </c>
      <c r="Q68" s="141"/>
      <c r="R68" s="151"/>
    </row>
    <row r="69" spans="1:18">
      <c r="A69" s="158"/>
      <c r="B69" s="158"/>
      <c r="C69" s="158"/>
      <c r="D69" s="158"/>
      <c r="E69" s="158"/>
      <c r="F69" s="158"/>
      <c r="G69" s="158"/>
      <c r="H69" s="39"/>
      <c r="I69" s="39"/>
      <c r="J69" s="39"/>
      <c r="K69" s="39"/>
      <c r="L69" s="39"/>
      <c r="M69" s="39"/>
      <c r="N69" s="39"/>
      <c r="O69" s="39"/>
      <c r="P69" s="39">
        <f t="shared" si="11"/>
        <v>0</v>
      </c>
      <c r="Q69" s="141"/>
      <c r="R69" s="151"/>
    </row>
    <row r="70" spans="1:18">
      <c r="A70" s="165" t="s">
        <v>166</v>
      </c>
      <c r="B70" s="165"/>
      <c r="C70" s="165"/>
      <c r="D70" s="165"/>
      <c r="E70" s="165"/>
      <c r="F70" s="165"/>
      <c r="G70" s="70">
        <f>+G66</f>
        <v>5000000</v>
      </c>
      <c r="H70" s="43">
        <f t="shared" ref="H70:O70" si="12">+SUM(H67:H69)</f>
        <v>0</v>
      </c>
      <c r="I70" s="43">
        <f t="shared" si="12"/>
        <v>0</v>
      </c>
      <c r="J70" s="43">
        <f t="shared" si="12"/>
        <v>0</v>
      </c>
      <c r="K70" s="43">
        <f t="shared" si="12"/>
        <v>2500000</v>
      </c>
      <c r="L70" s="43">
        <f t="shared" si="12"/>
        <v>0</v>
      </c>
      <c r="M70" s="43">
        <f t="shared" si="12"/>
        <v>0</v>
      </c>
      <c r="N70" s="43">
        <f t="shared" si="12"/>
        <v>2500000</v>
      </c>
      <c r="O70" s="43">
        <f t="shared" si="12"/>
        <v>0</v>
      </c>
      <c r="P70" s="43">
        <f>+SUM(H70:O70)</f>
        <v>5000000</v>
      </c>
      <c r="Q70" s="141"/>
      <c r="R70" s="151"/>
    </row>
    <row r="71" spans="1:18" ht="60" customHeight="1">
      <c r="A71" s="164" t="s">
        <v>93</v>
      </c>
      <c r="B71" s="164" t="s">
        <v>94</v>
      </c>
      <c r="C71" s="164" t="s">
        <v>95</v>
      </c>
      <c r="D71" s="164" t="s">
        <v>96</v>
      </c>
      <c r="E71" s="164" t="s">
        <v>97</v>
      </c>
      <c r="F71" s="164" t="s">
        <v>98</v>
      </c>
      <c r="G71" s="164" t="s">
        <v>99</v>
      </c>
      <c r="H71" s="159" t="s">
        <v>100</v>
      </c>
      <c r="I71" s="159" t="s">
        <v>101</v>
      </c>
      <c r="J71" s="159" t="s">
        <v>102</v>
      </c>
      <c r="K71" s="159" t="s">
        <v>103</v>
      </c>
      <c r="L71" s="159" t="s">
        <v>104</v>
      </c>
      <c r="M71" s="159" t="s">
        <v>105</v>
      </c>
      <c r="N71" s="159" t="s">
        <v>106</v>
      </c>
      <c r="O71" s="159" t="s">
        <v>107</v>
      </c>
      <c r="P71" s="159" t="s">
        <v>108</v>
      </c>
      <c r="Q71" s="162" t="s">
        <v>109</v>
      </c>
      <c r="R71" s="163" t="s">
        <v>167</v>
      </c>
    </row>
    <row r="72" spans="1:18">
      <c r="A72" s="164"/>
      <c r="B72" s="164"/>
      <c r="C72" s="164"/>
      <c r="D72" s="164"/>
      <c r="E72" s="164"/>
      <c r="F72" s="164"/>
      <c r="G72" s="164"/>
      <c r="H72" s="159"/>
      <c r="I72" s="159"/>
      <c r="J72" s="159"/>
      <c r="K72" s="159"/>
      <c r="L72" s="159"/>
      <c r="M72" s="159"/>
      <c r="N72" s="159"/>
      <c r="O72" s="159"/>
      <c r="P72" s="159"/>
      <c r="Q72" s="162"/>
      <c r="R72" s="163"/>
    </row>
    <row r="73" spans="1:18" ht="24.75">
      <c r="A73" s="50" t="s">
        <v>168</v>
      </c>
      <c r="B73" s="71" t="s">
        <v>169</v>
      </c>
      <c r="C73" s="50" t="s">
        <v>151</v>
      </c>
      <c r="D73" s="50">
        <v>4</v>
      </c>
      <c r="E73" s="50">
        <v>1</v>
      </c>
      <c r="F73" s="38">
        <v>2233514</v>
      </c>
      <c r="G73" s="38">
        <f>8934056-G135</f>
        <v>6700542</v>
      </c>
      <c r="H73" s="159"/>
      <c r="I73" s="159"/>
      <c r="J73" s="159"/>
      <c r="K73" s="159"/>
      <c r="L73" s="159"/>
      <c r="M73" s="159"/>
      <c r="N73" s="159"/>
      <c r="O73" s="159"/>
      <c r="P73" s="159"/>
      <c r="Q73" s="162"/>
      <c r="R73" s="163"/>
    </row>
    <row r="74" spans="1:18">
      <c r="A74" s="155" t="s">
        <v>170</v>
      </c>
      <c r="B74" s="156"/>
      <c r="C74" s="156"/>
      <c r="D74" s="156"/>
      <c r="E74" s="156"/>
      <c r="F74" s="156"/>
      <c r="G74" s="157"/>
      <c r="H74" s="39"/>
      <c r="I74" s="39"/>
      <c r="J74" s="39"/>
      <c r="K74" s="39"/>
      <c r="L74" s="39"/>
      <c r="M74" s="39"/>
      <c r="N74" s="39"/>
      <c r="O74" s="39">
        <v>6700542</v>
      </c>
      <c r="P74" s="39">
        <f>+SUM(H74:O74)</f>
        <v>6700542</v>
      </c>
      <c r="Q74" s="152">
        <f>G77-P77</f>
        <v>0</v>
      </c>
      <c r="R74" s="143">
        <f>P77*100/G144</f>
        <v>6.6990833415932016</v>
      </c>
    </row>
    <row r="75" spans="1:18">
      <c r="A75" s="158"/>
      <c r="B75" s="158"/>
      <c r="C75" s="158"/>
      <c r="D75" s="158"/>
      <c r="E75" s="158"/>
      <c r="F75" s="158"/>
      <c r="G75" s="158"/>
      <c r="H75" s="39"/>
      <c r="I75" s="39"/>
      <c r="J75" s="39"/>
      <c r="K75" s="39"/>
      <c r="L75" s="39"/>
      <c r="M75" s="39"/>
      <c r="N75" s="39"/>
      <c r="O75" s="39"/>
      <c r="P75" s="39">
        <f t="shared" ref="P75:P76" si="13">+SUM(H75:O75)</f>
        <v>0</v>
      </c>
      <c r="Q75" s="152"/>
      <c r="R75" s="144"/>
    </row>
    <row r="76" spans="1:18">
      <c r="A76" s="158"/>
      <c r="B76" s="158"/>
      <c r="C76" s="158"/>
      <c r="D76" s="158"/>
      <c r="E76" s="158"/>
      <c r="F76" s="158"/>
      <c r="G76" s="158"/>
      <c r="H76" s="39"/>
      <c r="I76" s="39"/>
      <c r="J76" s="39"/>
      <c r="K76" s="39"/>
      <c r="L76" s="39"/>
      <c r="M76" s="39"/>
      <c r="N76" s="39"/>
      <c r="O76" s="39"/>
      <c r="P76" s="39">
        <f t="shared" si="13"/>
        <v>0</v>
      </c>
      <c r="Q76" s="152"/>
      <c r="R76" s="144"/>
    </row>
    <row r="77" spans="1:18">
      <c r="A77" s="165" t="s">
        <v>171</v>
      </c>
      <c r="B77" s="165"/>
      <c r="C77" s="165"/>
      <c r="D77" s="165"/>
      <c r="E77" s="165"/>
      <c r="F77" s="165"/>
      <c r="G77" s="70">
        <f>G73</f>
        <v>6700542</v>
      </c>
      <c r="H77" s="43">
        <f t="shared" ref="H77:O77" si="14">+SUM(H74:H76)</f>
        <v>0</v>
      </c>
      <c r="I77" s="43">
        <f t="shared" si="14"/>
        <v>0</v>
      </c>
      <c r="J77" s="43">
        <f t="shared" si="14"/>
        <v>0</v>
      </c>
      <c r="K77" s="43">
        <f t="shared" si="14"/>
        <v>0</v>
      </c>
      <c r="L77" s="43">
        <f t="shared" si="14"/>
        <v>0</v>
      </c>
      <c r="M77" s="43">
        <f t="shared" si="14"/>
        <v>0</v>
      </c>
      <c r="N77" s="43">
        <f t="shared" si="14"/>
        <v>0</v>
      </c>
      <c r="O77" s="43">
        <f t="shared" si="14"/>
        <v>6700542</v>
      </c>
      <c r="P77" s="43">
        <f>+SUM(H77:O77)</f>
        <v>6700542</v>
      </c>
      <c r="Q77" s="152"/>
      <c r="R77" s="145"/>
    </row>
    <row r="78" spans="1:18">
      <c r="A78" s="186" t="s">
        <v>172</v>
      </c>
      <c r="B78" s="186"/>
      <c r="C78" s="186"/>
      <c r="D78" s="186"/>
      <c r="E78" s="186"/>
      <c r="F78" s="186"/>
      <c r="G78" s="72">
        <f>G77+G70+G63</f>
        <v>15700542</v>
      </c>
      <c r="H78" s="60"/>
      <c r="I78" s="60"/>
      <c r="J78" s="60"/>
      <c r="K78" s="60"/>
      <c r="L78" s="60"/>
      <c r="M78" s="60"/>
      <c r="N78" s="60"/>
      <c r="O78" s="60"/>
      <c r="P78" s="60"/>
      <c r="Q78" s="34"/>
      <c r="R78" s="34"/>
    </row>
    <row r="79" spans="1:18">
      <c r="A79" s="187" t="s">
        <v>194</v>
      </c>
      <c r="B79" s="188"/>
      <c r="C79" s="188"/>
      <c r="D79" s="188"/>
      <c r="E79" s="188"/>
      <c r="F79" s="188"/>
      <c r="G79" s="189"/>
      <c r="H79" s="60"/>
      <c r="I79" s="60"/>
      <c r="J79" s="60"/>
      <c r="K79" s="60"/>
      <c r="L79" s="60"/>
      <c r="M79" s="60"/>
      <c r="N79" s="60"/>
      <c r="O79" s="60"/>
      <c r="P79" s="60"/>
      <c r="Q79" s="34"/>
      <c r="R79" s="34"/>
    </row>
    <row r="80" spans="1:18">
      <c r="A80" s="171" t="s">
        <v>195</v>
      </c>
      <c r="B80" s="172"/>
      <c r="C80" s="172"/>
      <c r="D80" s="172"/>
      <c r="E80" s="172"/>
      <c r="F80" s="172"/>
      <c r="G80" s="173"/>
      <c r="H80" s="60"/>
      <c r="I80" s="60"/>
      <c r="J80" s="60"/>
      <c r="K80" s="60"/>
      <c r="L80" s="60"/>
      <c r="M80" s="60"/>
      <c r="N80" s="60"/>
      <c r="O80" s="60"/>
      <c r="P80" s="60"/>
      <c r="Q80" s="34"/>
      <c r="R80" s="34"/>
    </row>
    <row r="81" spans="1:26" ht="45" customHeight="1">
      <c r="A81" s="164" t="s">
        <v>93</v>
      </c>
      <c r="B81" s="164" t="s">
        <v>94</v>
      </c>
      <c r="C81" s="164" t="s">
        <v>95</v>
      </c>
      <c r="D81" s="164" t="s">
        <v>96</v>
      </c>
      <c r="E81" s="164" t="s">
        <v>97</v>
      </c>
      <c r="F81" s="164" t="s">
        <v>98</v>
      </c>
      <c r="G81" s="164" t="s">
        <v>99</v>
      </c>
      <c r="H81" s="159" t="s">
        <v>100</v>
      </c>
      <c r="I81" s="159" t="s">
        <v>101</v>
      </c>
      <c r="J81" s="159" t="s">
        <v>102</v>
      </c>
      <c r="K81" s="159" t="s">
        <v>103</v>
      </c>
      <c r="L81" s="159" t="s">
        <v>104</v>
      </c>
      <c r="M81" s="159" t="s">
        <v>105</v>
      </c>
      <c r="N81" s="159" t="s">
        <v>106</v>
      </c>
      <c r="O81" s="159" t="s">
        <v>107</v>
      </c>
      <c r="P81" s="159" t="s">
        <v>108</v>
      </c>
      <c r="Q81" s="162" t="s">
        <v>109</v>
      </c>
      <c r="R81" s="163" t="s">
        <v>161</v>
      </c>
    </row>
    <row r="82" spans="1:26">
      <c r="A82" s="164"/>
      <c r="B82" s="164"/>
      <c r="C82" s="164"/>
      <c r="D82" s="164"/>
      <c r="E82" s="164"/>
      <c r="F82" s="164"/>
      <c r="G82" s="164"/>
      <c r="H82" s="159"/>
      <c r="I82" s="159"/>
      <c r="J82" s="159"/>
      <c r="K82" s="159"/>
      <c r="L82" s="159"/>
      <c r="M82" s="159"/>
      <c r="N82" s="159"/>
      <c r="O82" s="159"/>
      <c r="P82" s="159"/>
      <c r="Q82" s="162"/>
      <c r="R82" s="163"/>
    </row>
    <row r="83" spans="1:26" ht="33">
      <c r="A83" s="66" t="s">
        <v>119</v>
      </c>
      <c r="B83" s="67" t="s">
        <v>173</v>
      </c>
      <c r="C83" s="63" t="s">
        <v>121</v>
      </c>
      <c r="D83" s="64">
        <v>1</v>
      </c>
      <c r="E83" s="64" t="s">
        <v>122</v>
      </c>
      <c r="F83" s="38">
        <v>2010000</v>
      </c>
      <c r="G83" s="38">
        <v>13065000</v>
      </c>
      <c r="H83" s="159"/>
      <c r="I83" s="159"/>
      <c r="J83" s="159"/>
      <c r="K83" s="159"/>
      <c r="L83" s="159"/>
      <c r="M83" s="159"/>
      <c r="N83" s="159"/>
      <c r="O83" s="159"/>
      <c r="P83" s="159"/>
      <c r="Q83" s="162"/>
      <c r="R83" s="163"/>
    </row>
    <row r="84" spans="1:26">
      <c r="A84" s="158" t="s">
        <v>174</v>
      </c>
      <c r="B84" s="158"/>
      <c r="C84" s="181" t="s">
        <v>125</v>
      </c>
      <c r="D84" s="182"/>
      <c r="E84" s="182"/>
      <c r="F84" s="182"/>
      <c r="G84" s="183"/>
      <c r="H84" s="39"/>
      <c r="I84" s="39"/>
      <c r="J84" s="39"/>
      <c r="K84" s="39"/>
      <c r="L84" s="39"/>
      <c r="M84" s="39"/>
      <c r="N84" s="39"/>
      <c r="O84" s="39"/>
      <c r="P84" s="39">
        <f>+SUM(H84:O84)</f>
        <v>0</v>
      </c>
      <c r="Q84" s="140">
        <f>G83-P92</f>
        <v>0</v>
      </c>
      <c r="R84" s="143">
        <f>P92*100/G144</f>
        <v>13.062155846186052</v>
      </c>
    </row>
    <row r="85" spans="1:26">
      <c r="A85" s="158"/>
      <c r="B85" s="158"/>
      <c r="C85" s="184" t="s">
        <v>175</v>
      </c>
      <c r="D85" s="184"/>
      <c r="E85" s="184"/>
      <c r="F85" s="184"/>
      <c r="G85" s="184"/>
      <c r="H85" s="39"/>
      <c r="I85" s="39">
        <v>2010000</v>
      </c>
      <c r="J85" s="39"/>
      <c r="K85" s="39"/>
      <c r="L85" s="39"/>
      <c r="M85" s="39"/>
      <c r="N85" s="39"/>
      <c r="O85" s="39"/>
      <c r="P85" s="39">
        <f t="shared" ref="P85:P91" si="15">+SUM(H85:O85)</f>
        <v>2010000</v>
      </c>
      <c r="Q85" s="141"/>
      <c r="R85" s="144"/>
    </row>
    <row r="86" spans="1:26">
      <c r="A86" s="158"/>
      <c r="B86" s="158"/>
      <c r="C86" s="184" t="s">
        <v>176</v>
      </c>
      <c r="D86" s="184"/>
      <c r="E86" s="184"/>
      <c r="F86" s="184"/>
      <c r="G86" s="184"/>
      <c r="H86" s="39"/>
      <c r="I86" s="39"/>
      <c r="J86" s="39">
        <v>2010000</v>
      </c>
      <c r="K86" s="39"/>
      <c r="L86" s="39"/>
      <c r="M86" s="39"/>
      <c r="N86" s="39"/>
      <c r="O86" s="39"/>
      <c r="P86" s="39">
        <f t="shared" si="15"/>
        <v>2010000</v>
      </c>
      <c r="Q86" s="141"/>
      <c r="R86" s="144"/>
    </row>
    <row r="87" spans="1:26">
      <c r="A87" s="158"/>
      <c r="B87" s="158"/>
      <c r="C87" s="184" t="s">
        <v>177</v>
      </c>
      <c r="D87" s="184"/>
      <c r="E87" s="184"/>
      <c r="F87" s="184"/>
      <c r="G87" s="184"/>
      <c r="H87" s="39"/>
      <c r="I87" s="39"/>
      <c r="J87" s="39"/>
      <c r="K87" s="39">
        <v>2010000</v>
      </c>
      <c r="L87" s="39"/>
      <c r="M87" s="39"/>
      <c r="N87" s="39"/>
      <c r="O87" s="39"/>
      <c r="P87" s="39">
        <f t="shared" si="15"/>
        <v>2010000</v>
      </c>
      <c r="Q87" s="141"/>
      <c r="R87" s="144"/>
    </row>
    <row r="88" spans="1:26">
      <c r="A88" s="158"/>
      <c r="B88" s="158"/>
      <c r="C88" s="184" t="s">
        <v>178</v>
      </c>
      <c r="D88" s="184"/>
      <c r="E88" s="184"/>
      <c r="F88" s="184"/>
      <c r="G88" s="184"/>
      <c r="H88" s="39"/>
      <c r="I88" s="39"/>
      <c r="J88" s="39"/>
      <c r="K88" s="39"/>
      <c r="L88" s="39">
        <v>2010000</v>
      </c>
      <c r="M88" s="39"/>
      <c r="N88" s="39"/>
      <c r="O88" s="39"/>
      <c r="P88" s="39">
        <f t="shared" si="15"/>
        <v>2010000</v>
      </c>
      <c r="Q88" s="141"/>
      <c r="R88" s="144"/>
    </row>
    <row r="89" spans="1:26">
      <c r="A89" s="158"/>
      <c r="B89" s="158"/>
      <c r="C89" s="184" t="s">
        <v>130</v>
      </c>
      <c r="D89" s="184"/>
      <c r="E89" s="184"/>
      <c r="F89" s="184"/>
      <c r="G89" s="184"/>
      <c r="H89" s="39"/>
      <c r="I89" s="39"/>
      <c r="J89" s="39"/>
      <c r="K89" s="39"/>
      <c r="L89" s="39"/>
      <c r="M89" s="39">
        <v>2010000</v>
      </c>
      <c r="N89" s="39"/>
      <c r="O89" s="39"/>
      <c r="P89" s="39">
        <f t="shared" si="15"/>
        <v>2010000</v>
      </c>
      <c r="Q89" s="141"/>
      <c r="R89" s="144"/>
      <c r="S89" s="25"/>
      <c r="T89" s="25"/>
      <c r="U89" s="25"/>
      <c r="V89" s="25"/>
      <c r="W89" s="25"/>
      <c r="X89" s="25"/>
      <c r="Y89" s="25"/>
    </row>
    <row r="90" spans="1:26">
      <c r="A90" s="158"/>
      <c r="B90" s="158"/>
      <c r="C90" s="184" t="s">
        <v>131</v>
      </c>
      <c r="D90" s="184"/>
      <c r="E90" s="184"/>
      <c r="F90" s="184"/>
      <c r="G90" s="184"/>
      <c r="H90" s="39"/>
      <c r="I90" s="39"/>
      <c r="J90" s="39"/>
      <c r="K90" s="39"/>
      <c r="L90" s="39"/>
      <c r="M90" s="39"/>
      <c r="N90" s="39">
        <v>2010000</v>
      </c>
      <c r="O90" s="39"/>
      <c r="P90" s="39">
        <f t="shared" si="15"/>
        <v>2010000</v>
      </c>
      <c r="Q90" s="141"/>
      <c r="R90" s="180"/>
      <c r="S90" s="32"/>
      <c r="T90" s="241" t="s">
        <v>203</v>
      </c>
      <c r="U90" s="220"/>
      <c r="V90" s="220"/>
      <c r="W90" s="220"/>
      <c r="X90" s="220"/>
      <c r="Y90" s="221"/>
      <c r="Z90" s="25"/>
    </row>
    <row r="91" spans="1:26">
      <c r="A91" s="158"/>
      <c r="B91" s="158"/>
      <c r="C91" s="184" t="s">
        <v>132</v>
      </c>
      <c r="D91" s="184"/>
      <c r="E91" s="184"/>
      <c r="F91" s="184"/>
      <c r="G91" s="184"/>
      <c r="H91" s="39"/>
      <c r="I91" s="39"/>
      <c r="J91" s="39"/>
      <c r="K91" s="39"/>
      <c r="L91" s="39"/>
      <c r="M91" s="39"/>
      <c r="N91" s="39"/>
      <c r="O91" s="52">
        <v>1005000</v>
      </c>
      <c r="P91" s="39">
        <f t="shared" si="15"/>
        <v>1005000</v>
      </c>
      <c r="Q91" s="141"/>
      <c r="R91" s="144"/>
      <c r="S91" s="25"/>
      <c r="T91" s="25"/>
      <c r="U91" s="25"/>
      <c r="V91" s="25"/>
      <c r="W91" s="25"/>
      <c r="X91" s="25"/>
      <c r="Y91" s="25"/>
    </row>
    <row r="92" spans="1:26">
      <c r="A92" s="177" t="s">
        <v>179</v>
      </c>
      <c r="B92" s="178"/>
      <c r="C92" s="178"/>
      <c r="D92" s="178"/>
      <c r="E92" s="178"/>
      <c r="F92" s="179"/>
      <c r="G92" s="70">
        <f>+G83</f>
        <v>13065000</v>
      </c>
      <c r="H92" s="73">
        <f>+SUM(H84:H91)</f>
        <v>0</v>
      </c>
      <c r="I92" s="43">
        <f t="shared" ref="I92:O92" si="16">+SUM(I84:I91)</f>
        <v>2010000</v>
      </c>
      <c r="J92" s="43">
        <f t="shared" si="16"/>
        <v>2010000</v>
      </c>
      <c r="K92" s="43">
        <f t="shared" si="16"/>
        <v>2010000</v>
      </c>
      <c r="L92" s="43">
        <f t="shared" si="16"/>
        <v>2010000</v>
      </c>
      <c r="M92" s="43">
        <f t="shared" si="16"/>
        <v>2010000</v>
      </c>
      <c r="N92" s="43">
        <f t="shared" si="16"/>
        <v>2010000</v>
      </c>
      <c r="O92" s="43">
        <f t="shared" si="16"/>
        <v>1005000</v>
      </c>
      <c r="P92" s="43">
        <f>+SUM(H92:O92)</f>
        <v>13065000</v>
      </c>
      <c r="Q92" s="142"/>
      <c r="R92" s="145"/>
    </row>
    <row r="93" spans="1:26">
      <c r="A93" s="195" t="s">
        <v>180</v>
      </c>
      <c r="B93" s="196"/>
      <c r="C93" s="196"/>
      <c r="D93" s="196"/>
      <c r="E93" s="196"/>
      <c r="F93" s="197"/>
      <c r="G93" s="72">
        <f>G92</f>
        <v>13065000</v>
      </c>
      <c r="H93" s="33"/>
      <c r="I93" s="34"/>
      <c r="J93" s="34"/>
      <c r="K93" s="34"/>
      <c r="L93" s="34"/>
      <c r="M93" s="34"/>
      <c r="N93" s="34"/>
      <c r="O93" s="34"/>
      <c r="P93" s="34"/>
      <c r="Q93" s="34"/>
      <c r="R93" s="34"/>
    </row>
    <row r="94" spans="1:26" ht="15.95" customHeight="1">
      <c r="A94" s="198" t="s">
        <v>181</v>
      </c>
      <c r="B94" s="199"/>
      <c r="C94" s="199"/>
      <c r="D94" s="199"/>
      <c r="E94" s="199"/>
      <c r="F94" s="199"/>
      <c r="G94" s="202">
        <v>4674218</v>
      </c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</row>
    <row r="95" spans="1:26">
      <c r="A95" s="200"/>
      <c r="B95" s="201"/>
      <c r="C95" s="201"/>
      <c r="D95" s="201"/>
      <c r="E95" s="201"/>
      <c r="F95" s="201"/>
      <c r="G95" s="202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</row>
    <row r="96" spans="1:26">
      <c r="A96" s="203" t="s">
        <v>182</v>
      </c>
      <c r="B96" s="199"/>
      <c r="C96" s="199"/>
      <c r="D96" s="199"/>
      <c r="E96" s="199"/>
      <c r="F96" s="199"/>
      <c r="G96" s="74">
        <f>G94+G93+G78+G53+G44</f>
        <v>90588260</v>
      </c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</row>
    <row r="97" spans="1:18">
      <c r="A97" s="175" t="s">
        <v>92</v>
      </c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</row>
    <row r="98" spans="1:18">
      <c r="A98" s="168" t="s">
        <v>188</v>
      </c>
      <c r="B98" s="169"/>
      <c r="C98" s="169"/>
      <c r="D98" s="169"/>
      <c r="E98" s="169"/>
      <c r="F98" s="169"/>
      <c r="G98" s="170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</row>
    <row r="99" spans="1:18">
      <c r="A99" s="171" t="s">
        <v>189</v>
      </c>
      <c r="B99" s="172"/>
      <c r="C99" s="172"/>
      <c r="D99" s="172"/>
      <c r="E99" s="172"/>
      <c r="F99" s="172"/>
      <c r="G99" s="173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</row>
    <row r="100" spans="1:18">
      <c r="A100" s="164" t="s">
        <v>93</v>
      </c>
      <c r="B100" s="164" t="s">
        <v>94</v>
      </c>
      <c r="C100" s="164" t="s">
        <v>95</v>
      </c>
      <c r="D100" s="164" t="s">
        <v>96</v>
      </c>
      <c r="E100" s="164" t="s">
        <v>97</v>
      </c>
      <c r="F100" s="164" t="s">
        <v>98</v>
      </c>
      <c r="G100" s="174" t="s">
        <v>99</v>
      </c>
      <c r="H100" s="162" t="s">
        <v>100</v>
      </c>
      <c r="I100" s="162" t="s">
        <v>101</v>
      </c>
      <c r="J100" s="162" t="s">
        <v>102</v>
      </c>
      <c r="K100" s="162" t="s">
        <v>103</v>
      </c>
      <c r="L100" s="162" t="s">
        <v>104</v>
      </c>
      <c r="M100" s="162" t="s">
        <v>105</v>
      </c>
      <c r="N100" s="162" t="s">
        <v>106</v>
      </c>
      <c r="O100" s="162" t="s">
        <v>107</v>
      </c>
      <c r="P100" s="162" t="s">
        <v>108</v>
      </c>
      <c r="Q100" s="153" t="s">
        <v>109</v>
      </c>
      <c r="R100" s="154" t="s">
        <v>110</v>
      </c>
    </row>
    <row r="101" spans="1:18">
      <c r="A101" s="164"/>
      <c r="B101" s="164"/>
      <c r="C101" s="164"/>
      <c r="D101" s="164"/>
      <c r="E101" s="164"/>
      <c r="F101" s="164"/>
      <c r="G101" s="174"/>
      <c r="H101" s="162"/>
      <c r="I101" s="162"/>
      <c r="J101" s="162"/>
      <c r="K101" s="162"/>
      <c r="L101" s="162"/>
      <c r="M101" s="162"/>
      <c r="N101" s="162"/>
      <c r="O101" s="162"/>
      <c r="P101" s="162"/>
      <c r="Q101" s="153"/>
      <c r="R101" s="154"/>
    </row>
    <row r="102" spans="1:18" ht="16.5">
      <c r="A102" s="36" t="s">
        <v>111</v>
      </c>
      <c r="B102" s="36" t="s">
        <v>112</v>
      </c>
      <c r="C102" s="36" t="s">
        <v>113</v>
      </c>
      <c r="D102" s="36">
        <v>4</v>
      </c>
      <c r="E102" s="36">
        <v>1</v>
      </c>
      <c r="F102" s="75">
        <v>1000000</v>
      </c>
      <c r="G102" s="75">
        <v>2000000</v>
      </c>
      <c r="H102" s="162"/>
      <c r="I102" s="162"/>
      <c r="J102" s="162"/>
      <c r="K102" s="162"/>
      <c r="L102" s="162"/>
      <c r="M102" s="162"/>
      <c r="N102" s="162"/>
      <c r="O102" s="162"/>
      <c r="P102" s="162"/>
      <c r="Q102" s="153"/>
      <c r="R102" s="154"/>
    </row>
    <row r="103" spans="1:18">
      <c r="A103" s="155" t="s">
        <v>183</v>
      </c>
      <c r="B103" s="156"/>
      <c r="C103" s="156"/>
      <c r="D103" s="156"/>
      <c r="E103" s="156"/>
      <c r="F103" s="156"/>
      <c r="G103" s="156"/>
      <c r="H103" s="39"/>
      <c r="I103" s="39"/>
      <c r="J103" s="39"/>
      <c r="K103" s="39"/>
      <c r="L103" s="39"/>
      <c r="M103" s="39"/>
      <c r="N103" s="39">
        <v>2000000</v>
      </c>
      <c r="O103" s="39"/>
      <c r="P103" s="39">
        <f>+SUM(H103:O103)</f>
        <v>2000000</v>
      </c>
      <c r="Q103" s="140">
        <f>G108-P108</f>
        <v>0</v>
      </c>
      <c r="R103" s="148">
        <f>P108*100/G144</f>
        <v>1.9995646148007733</v>
      </c>
    </row>
    <row r="104" spans="1:18">
      <c r="A104" s="158"/>
      <c r="B104" s="158"/>
      <c r="C104" s="158"/>
      <c r="D104" s="158"/>
      <c r="E104" s="158"/>
      <c r="F104" s="158"/>
      <c r="G104" s="155"/>
      <c r="H104" s="39"/>
      <c r="I104" s="39"/>
      <c r="J104" s="39"/>
      <c r="K104" s="39"/>
      <c r="L104" s="39"/>
      <c r="M104" s="39"/>
      <c r="N104" s="39"/>
      <c r="O104" s="39"/>
      <c r="P104" s="39">
        <f t="shared" ref="P104:P107" si="17">+SUM(H104:O104)</f>
        <v>0</v>
      </c>
      <c r="Q104" s="141"/>
      <c r="R104" s="149"/>
    </row>
    <row r="105" spans="1:18">
      <c r="A105" s="158"/>
      <c r="B105" s="158"/>
      <c r="C105" s="158"/>
      <c r="D105" s="158"/>
      <c r="E105" s="158"/>
      <c r="F105" s="158"/>
      <c r="G105" s="155"/>
      <c r="H105" s="39"/>
      <c r="I105" s="39"/>
      <c r="J105" s="39"/>
      <c r="K105" s="39"/>
      <c r="L105" s="39"/>
      <c r="M105" s="39"/>
      <c r="N105" s="39"/>
      <c r="O105" s="39"/>
      <c r="P105" s="39">
        <f t="shared" si="17"/>
        <v>0</v>
      </c>
      <c r="Q105" s="141"/>
      <c r="R105" s="149"/>
    </row>
    <row r="106" spans="1:18">
      <c r="A106" s="158"/>
      <c r="B106" s="158"/>
      <c r="C106" s="158"/>
      <c r="D106" s="158"/>
      <c r="E106" s="158"/>
      <c r="F106" s="158"/>
      <c r="G106" s="155"/>
      <c r="H106" s="39"/>
      <c r="I106" s="39"/>
      <c r="J106" s="39"/>
      <c r="K106" s="39"/>
      <c r="L106" s="39"/>
      <c r="M106" s="39"/>
      <c r="N106" s="39"/>
      <c r="O106" s="39"/>
      <c r="P106" s="39">
        <f t="shared" si="17"/>
        <v>0</v>
      </c>
      <c r="Q106" s="141"/>
      <c r="R106" s="149"/>
    </row>
    <row r="107" spans="1:18">
      <c r="A107" s="166"/>
      <c r="B107" s="167"/>
      <c r="C107" s="167"/>
      <c r="D107" s="167"/>
      <c r="E107" s="167"/>
      <c r="F107" s="167"/>
      <c r="G107" s="167"/>
      <c r="H107" s="39"/>
      <c r="I107" s="39"/>
      <c r="J107" s="39"/>
      <c r="K107" s="39"/>
      <c r="L107" s="39"/>
      <c r="M107" s="39"/>
      <c r="N107" s="39"/>
      <c r="O107" s="39"/>
      <c r="P107" s="39">
        <f t="shared" si="17"/>
        <v>0</v>
      </c>
      <c r="Q107" s="141"/>
      <c r="R107" s="149"/>
    </row>
    <row r="108" spans="1:18" ht="18.75" customHeight="1">
      <c r="A108" s="160" t="s">
        <v>118</v>
      </c>
      <c r="B108" s="160"/>
      <c r="C108" s="160"/>
      <c r="D108" s="160"/>
      <c r="E108" s="160"/>
      <c r="F108" s="160"/>
      <c r="G108" s="76">
        <f>+G102</f>
        <v>2000000</v>
      </c>
      <c r="H108" s="43">
        <f t="shared" ref="H108:O108" si="18">+SUM(H103:H107)</f>
        <v>0</v>
      </c>
      <c r="I108" s="43">
        <f t="shared" si="18"/>
        <v>0</v>
      </c>
      <c r="J108" s="43">
        <f t="shared" si="18"/>
        <v>0</v>
      </c>
      <c r="K108" s="43">
        <f t="shared" si="18"/>
        <v>0</v>
      </c>
      <c r="L108" s="43">
        <f t="shared" si="18"/>
        <v>0</v>
      </c>
      <c r="M108" s="43">
        <f t="shared" si="18"/>
        <v>0</v>
      </c>
      <c r="N108" s="43">
        <f t="shared" si="18"/>
        <v>2000000</v>
      </c>
      <c r="O108" s="43">
        <f t="shared" si="18"/>
        <v>0</v>
      </c>
      <c r="P108" s="43">
        <f>+SUM(H108:O108)</f>
        <v>2000000</v>
      </c>
      <c r="Q108" s="142"/>
      <c r="R108" s="150"/>
    </row>
    <row r="109" spans="1:18">
      <c r="A109" s="187" t="s">
        <v>190</v>
      </c>
      <c r="B109" s="188"/>
      <c r="C109" s="188"/>
      <c r="D109" s="188"/>
      <c r="E109" s="188"/>
      <c r="F109" s="188"/>
      <c r="G109" s="189"/>
      <c r="H109" s="60"/>
      <c r="I109" s="60"/>
      <c r="J109" s="60"/>
      <c r="K109" s="60"/>
      <c r="L109" s="60"/>
      <c r="M109" s="60"/>
      <c r="N109" s="60"/>
      <c r="O109" s="60"/>
      <c r="P109" s="60"/>
      <c r="Q109" s="34"/>
      <c r="R109" s="34"/>
    </row>
    <row r="110" spans="1:18">
      <c r="A110" s="171" t="s">
        <v>191</v>
      </c>
      <c r="B110" s="172"/>
      <c r="C110" s="172"/>
      <c r="D110" s="172"/>
      <c r="E110" s="172"/>
      <c r="F110" s="172"/>
      <c r="G110" s="173"/>
      <c r="H110" s="60"/>
      <c r="I110" s="60"/>
      <c r="J110" s="60"/>
      <c r="K110" s="60"/>
      <c r="L110" s="60"/>
      <c r="M110" s="60"/>
      <c r="N110" s="60"/>
      <c r="O110" s="60"/>
      <c r="P110" s="60"/>
      <c r="Q110" s="34"/>
      <c r="R110" s="34"/>
    </row>
    <row r="111" spans="1:18" ht="15" customHeight="1">
      <c r="A111" s="164" t="s">
        <v>93</v>
      </c>
      <c r="B111" s="164" t="s">
        <v>94</v>
      </c>
      <c r="C111" s="164" t="s">
        <v>95</v>
      </c>
      <c r="D111" s="164" t="s">
        <v>96</v>
      </c>
      <c r="E111" s="164" t="s">
        <v>97</v>
      </c>
      <c r="F111" s="164" t="s">
        <v>98</v>
      </c>
      <c r="G111" s="164" t="s">
        <v>99</v>
      </c>
      <c r="H111" s="159" t="s">
        <v>100</v>
      </c>
      <c r="I111" s="159" t="s">
        <v>101</v>
      </c>
      <c r="J111" s="159" t="s">
        <v>102</v>
      </c>
      <c r="K111" s="159" t="s">
        <v>103</v>
      </c>
      <c r="L111" s="159" t="s">
        <v>104</v>
      </c>
      <c r="M111" s="159" t="s">
        <v>105</v>
      </c>
      <c r="N111" s="159" t="s">
        <v>106</v>
      </c>
      <c r="O111" s="159" t="s">
        <v>107</v>
      </c>
      <c r="P111" s="159" t="s">
        <v>108</v>
      </c>
      <c r="Q111" s="162" t="s">
        <v>109</v>
      </c>
      <c r="R111" s="163" t="s">
        <v>148</v>
      </c>
    </row>
    <row r="112" spans="1:18" ht="26.25" customHeight="1">
      <c r="A112" s="164"/>
      <c r="B112" s="164"/>
      <c r="C112" s="164"/>
      <c r="D112" s="164"/>
      <c r="E112" s="164"/>
      <c r="F112" s="164"/>
      <c r="G112" s="164"/>
      <c r="H112" s="159"/>
      <c r="I112" s="159"/>
      <c r="J112" s="159"/>
      <c r="K112" s="159"/>
      <c r="L112" s="159"/>
      <c r="M112" s="159"/>
      <c r="N112" s="159"/>
      <c r="O112" s="159"/>
      <c r="P112" s="159"/>
      <c r="Q112" s="162"/>
      <c r="R112" s="163"/>
    </row>
    <row r="113" spans="1:18" ht="26.25">
      <c r="A113" s="61" t="s">
        <v>149</v>
      </c>
      <c r="B113" s="62" t="s">
        <v>150</v>
      </c>
      <c r="C113" s="63" t="s">
        <v>151</v>
      </c>
      <c r="D113" s="64">
        <v>1</v>
      </c>
      <c r="E113" s="64">
        <v>1</v>
      </c>
      <c r="F113" s="38">
        <v>700000</v>
      </c>
      <c r="G113" s="38">
        <v>700000</v>
      </c>
      <c r="H113" s="159"/>
      <c r="I113" s="159"/>
      <c r="J113" s="159"/>
      <c r="K113" s="159"/>
      <c r="L113" s="159"/>
      <c r="M113" s="159"/>
      <c r="N113" s="159"/>
      <c r="O113" s="159"/>
      <c r="P113" s="159"/>
      <c r="Q113" s="162"/>
      <c r="R113" s="163"/>
    </row>
    <row r="114" spans="1:18">
      <c r="A114" s="155"/>
      <c r="B114" s="156"/>
      <c r="C114" s="156"/>
      <c r="D114" s="156"/>
      <c r="E114" s="156"/>
      <c r="F114" s="156"/>
      <c r="G114" s="157"/>
      <c r="H114" s="39"/>
      <c r="I114" s="39"/>
      <c r="J114" s="39"/>
      <c r="K114" s="39"/>
      <c r="L114" s="39"/>
      <c r="M114" s="39"/>
      <c r="N114" s="39"/>
      <c r="O114" s="39"/>
      <c r="P114" s="39">
        <f>+SUM(H114:O114)</f>
        <v>0</v>
      </c>
      <c r="Q114" s="140">
        <f>G116-P116</f>
        <v>0</v>
      </c>
      <c r="R114" s="143">
        <f>P116*100/G144</f>
        <v>0.69984761518027061</v>
      </c>
    </row>
    <row r="115" spans="1:18">
      <c r="A115" s="158"/>
      <c r="B115" s="158"/>
      <c r="C115" s="158"/>
      <c r="D115" s="158"/>
      <c r="E115" s="158"/>
      <c r="F115" s="158"/>
      <c r="G115" s="158"/>
      <c r="H115" s="39"/>
      <c r="I115" s="39"/>
      <c r="J115" s="39"/>
      <c r="K115" s="39"/>
      <c r="L115" s="39"/>
      <c r="M115" s="39"/>
      <c r="N115" s="39"/>
      <c r="O115" s="39"/>
      <c r="P115" s="39">
        <f>+SUM(H115:O115)</f>
        <v>0</v>
      </c>
      <c r="Q115" s="141"/>
      <c r="R115" s="144"/>
    </row>
    <row r="116" spans="1:18">
      <c r="A116" s="165" t="s">
        <v>152</v>
      </c>
      <c r="B116" s="165"/>
      <c r="C116" s="165"/>
      <c r="D116" s="165"/>
      <c r="E116" s="165"/>
      <c r="F116" s="165"/>
      <c r="G116" s="53">
        <f>+G113</f>
        <v>700000</v>
      </c>
      <c r="H116" s="43">
        <f t="shared" ref="H116:O116" si="19">+SUM(H114:H115)</f>
        <v>0</v>
      </c>
      <c r="I116" s="43">
        <f t="shared" si="19"/>
        <v>0</v>
      </c>
      <c r="J116" s="43">
        <f t="shared" si="19"/>
        <v>0</v>
      </c>
      <c r="K116" s="43">
        <f t="shared" si="19"/>
        <v>0</v>
      </c>
      <c r="L116" s="43">
        <f t="shared" si="19"/>
        <v>0</v>
      </c>
      <c r="M116" s="43">
        <f t="shared" si="19"/>
        <v>0</v>
      </c>
      <c r="N116" s="43">
        <f t="shared" si="19"/>
        <v>0</v>
      </c>
      <c r="O116" s="43">
        <f t="shared" si="19"/>
        <v>0</v>
      </c>
      <c r="P116" s="43">
        <v>700000</v>
      </c>
      <c r="Q116" s="176"/>
      <c r="R116" s="145"/>
    </row>
    <row r="117" spans="1:18">
      <c r="A117" s="187" t="s">
        <v>196</v>
      </c>
      <c r="B117" s="188"/>
      <c r="C117" s="188"/>
      <c r="D117" s="188"/>
      <c r="E117" s="188"/>
      <c r="F117" s="188"/>
      <c r="G117" s="189"/>
      <c r="H117" s="60"/>
      <c r="I117" s="60"/>
      <c r="J117" s="60"/>
      <c r="K117" s="60"/>
      <c r="L117" s="60"/>
      <c r="M117" s="60"/>
      <c r="N117" s="60"/>
      <c r="O117" s="60"/>
      <c r="P117" s="60"/>
      <c r="Q117" s="34"/>
      <c r="R117" s="34"/>
    </row>
    <row r="118" spans="1:18">
      <c r="A118" s="171" t="s">
        <v>197</v>
      </c>
      <c r="B118" s="172"/>
      <c r="C118" s="172"/>
      <c r="D118" s="172"/>
      <c r="E118" s="172"/>
      <c r="F118" s="172"/>
      <c r="G118" s="173"/>
      <c r="H118" s="60"/>
      <c r="I118" s="60"/>
      <c r="J118" s="60"/>
      <c r="K118" s="60"/>
      <c r="L118" s="60"/>
      <c r="M118" s="60"/>
      <c r="N118" s="60"/>
      <c r="O118" s="60"/>
      <c r="P118" s="60"/>
      <c r="Q118" s="34"/>
      <c r="R118" s="34"/>
    </row>
    <row r="119" spans="1:18">
      <c r="A119" s="164" t="s">
        <v>93</v>
      </c>
      <c r="B119" s="164" t="s">
        <v>94</v>
      </c>
      <c r="C119" s="164" t="s">
        <v>95</v>
      </c>
      <c r="D119" s="164" t="s">
        <v>96</v>
      </c>
      <c r="E119" s="164" t="s">
        <v>97</v>
      </c>
      <c r="F119" s="164" t="s">
        <v>98</v>
      </c>
      <c r="G119" s="164" t="s">
        <v>99</v>
      </c>
      <c r="H119" s="159" t="s">
        <v>100</v>
      </c>
      <c r="I119" s="159" t="s">
        <v>101</v>
      </c>
      <c r="J119" s="159" t="s">
        <v>102</v>
      </c>
      <c r="K119" s="159" t="s">
        <v>103</v>
      </c>
      <c r="L119" s="159" t="s">
        <v>104</v>
      </c>
      <c r="M119" s="159" t="s">
        <v>105</v>
      </c>
      <c r="N119" s="159" t="s">
        <v>106</v>
      </c>
      <c r="O119" s="159" t="s">
        <v>107</v>
      </c>
      <c r="P119" s="159" t="s">
        <v>108</v>
      </c>
      <c r="Q119" s="162" t="s">
        <v>109</v>
      </c>
      <c r="R119" s="163" t="s">
        <v>154</v>
      </c>
    </row>
    <row r="120" spans="1:18">
      <c r="A120" s="164"/>
      <c r="B120" s="164"/>
      <c r="C120" s="164"/>
      <c r="D120" s="164"/>
      <c r="E120" s="164"/>
      <c r="F120" s="164"/>
      <c r="G120" s="164"/>
      <c r="H120" s="159"/>
      <c r="I120" s="159"/>
      <c r="J120" s="159"/>
      <c r="K120" s="159"/>
      <c r="L120" s="159"/>
      <c r="M120" s="159"/>
      <c r="N120" s="159"/>
      <c r="O120" s="159"/>
      <c r="P120" s="159"/>
      <c r="Q120" s="162"/>
      <c r="R120" s="163"/>
    </row>
    <row r="121" spans="1:18" ht="18">
      <c r="A121" s="66" t="s">
        <v>155</v>
      </c>
      <c r="B121" s="67" t="s">
        <v>156</v>
      </c>
      <c r="C121" s="68" t="s">
        <v>151</v>
      </c>
      <c r="D121" s="36">
        <v>3</v>
      </c>
      <c r="E121" s="36">
        <v>1</v>
      </c>
      <c r="F121" s="77">
        <v>2000000</v>
      </c>
      <c r="G121" s="77">
        <v>2000000</v>
      </c>
      <c r="H121" s="159"/>
      <c r="I121" s="159"/>
      <c r="J121" s="159"/>
      <c r="K121" s="159"/>
      <c r="L121" s="159"/>
      <c r="M121" s="159"/>
      <c r="N121" s="159"/>
      <c r="O121" s="159"/>
      <c r="P121" s="159"/>
      <c r="Q121" s="162"/>
      <c r="R121" s="163"/>
    </row>
    <row r="122" spans="1:18">
      <c r="A122" s="155"/>
      <c r="B122" s="156"/>
      <c r="C122" s="156"/>
      <c r="D122" s="156"/>
      <c r="E122" s="156"/>
      <c r="F122" s="156"/>
      <c r="G122" s="157"/>
      <c r="H122" s="48"/>
      <c r="I122" s="48"/>
      <c r="J122" s="48"/>
      <c r="K122" s="48"/>
      <c r="L122" s="48">
        <v>0</v>
      </c>
      <c r="M122" s="48"/>
      <c r="N122" s="48"/>
      <c r="O122" s="48"/>
      <c r="P122" s="48"/>
      <c r="Q122" s="140">
        <f>G125-P125</f>
        <v>0</v>
      </c>
      <c r="R122" s="143">
        <f>P125*100/G144</f>
        <v>1.9995646148007733</v>
      </c>
    </row>
    <row r="123" spans="1:18">
      <c r="A123" s="209"/>
      <c r="B123" s="210"/>
      <c r="C123" s="210"/>
      <c r="D123" s="210"/>
      <c r="E123" s="210"/>
      <c r="F123" s="210"/>
      <c r="G123" s="211"/>
      <c r="H123" s="39"/>
      <c r="I123" s="39"/>
      <c r="J123" s="39"/>
      <c r="K123" s="39"/>
      <c r="L123" s="39"/>
      <c r="M123" s="39"/>
      <c r="N123" s="39"/>
      <c r="O123" s="39"/>
      <c r="P123" s="39">
        <f>+SUM(H123:O123)</f>
        <v>0</v>
      </c>
      <c r="Q123" s="141"/>
      <c r="R123" s="144"/>
    </row>
    <row r="124" spans="1:18">
      <c r="A124" s="155"/>
      <c r="B124" s="156"/>
      <c r="C124" s="156"/>
      <c r="D124" s="156"/>
      <c r="E124" s="156"/>
      <c r="F124" s="156"/>
      <c r="G124" s="157"/>
      <c r="H124" s="39"/>
      <c r="I124" s="39"/>
      <c r="J124" s="39"/>
      <c r="K124" s="39"/>
      <c r="L124" s="39"/>
      <c r="M124" s="39"/>
      <c r="N124" s="39"/>
      <c r="O124" s="39"/>
      <c r="P124" s="39">
        <f t="shared" ref="P124" si="20">+SUM(H124:O124)</f>
        <v>0</v>
      </c>
      <c r="Q124" s="141"/>
      <c r="R124" s="144"/>
    </row>
    <row r="125" spans="1:18">
      <c r="A125" s="160" t="s">
        <v>160</v>
      </c>
      <c r="B125" s="160"/>
      <c r="C125" s="160"/>
      <c r="D125" s="160"/>
      <c r="E125" s="160"/>
      <c r="F125" s="160"/>
      <c r="G125" s="76">
        <f>G121</f>
        <v>2000000</v>
      </c>
      <c r="H125" s="43">
        <f t="shared" ref="H125:O125" si="21">+SUM(H104:H124)</f>
        <v>0</v>
      </c>
      <c r="I125" s="43">
        <f t="shared" si="21"/>
        <v>0</v>
      </c>
      <c r="J125" s="43">
        <f t="shared" si="21"/>
        <v>0</v>
      </c>
      <c r="K125" s="43">
        <f t="shared" si="21"/>
        <v>0</v>
      </c>
      <c r="L125" s="43">
        <f t="shared" si="21"/>
        <v>0</v>
      </c>
      <c r="M125" s="43">
        <f t="shared" si="21"/>
        <v>0</v>
      </c>
      <c r="N125" s="43">
        <f t="shared" si="21"/>
        <v>2000000</v>
      </c>
      <c r="O125" s="43">
        <f t="shared" si="21"/>
        <v>0</v>
      </c>
      <c r="P125" s="43">
        <f>+SUM(H125:O125)</f>
        <v>2000000</v>
      </c>
      <c r="Q125" s="141"/>
      <c r="R125" s="144"/>
    </row>
    <row r="126" spans="1:18">
      <c r="A126" s="164" t="s">
        <v>93</v>
      </c>
      <c r="B126" s="164" t="s">
        <v>94</v>
      </c>
      <c r="C126" s="164" t="s">
        <v>95</v>
      </c>
      <c r="D126" s="164" t="s">
        <v>96</v>
      </c>
      <c r="E126" s="164" t="s">
        <v>97</v>
      </c>
      <c r="F126" s="164" t="s">
        <v>98</v>
      </c>
      <c r="G126" s="164" t="s">
        <v>99</v>
      </c>
      <c r="H126" s="159" t="s">
        <v>100</v>
      </c>
      <c r="I126" s="159" t="s">
        <v>101</v>
      </c>
      <c r="J126" s="159" t="s">
        <v>102</v>
      </c>
      <c r="K126" s="159" t="s">
        <v>103</v>
      </c>
      <c r="L126" s="159" t="s">
        <v>104</v>
      </c>
      <c r="M126" s="159" t="s">
        <v>105</v>
      </c>
      <c r="N126" s="159" t="s">
        <v>106</v>
      </c>
      <c r="O126" s="159" t="s">
        <v>107</v>
      </c>
      <c r="P126" s="159" t="s">
        <v>108</v>
      </c>
      <c r="Q126" s="162" t="s">
        <v>109</v>
      </c>
      <c r="R126" s="163" t="s">
        <v>154</v>
      </c>
    </row>
    <row r="127" spans="1:18">
      <c r="A127" s="164"/>
      <c r="B127" s="164"/>
      <c r="C127" s="164"/>
      <c r="D127" s="164"/>
      <c r="E127" s="164"/>
      <c r="F127" s="164"/>
      <c r="G127" s="164"/>
      <c r="H127" s="159"/>
      <c r="I127" s="159"/>
      <c r="J127" s="159"/>
      <c r="K127" s="159"/>
      <c r="L127" s="159"/>
      <c r="M127" s="159"/>
      <c r="N127" s="159"/>
      <c r="O127" s="159"/>
      <c r="P127" s="159"/>
      <c r="Q127" s="162"/>
      <c r="R127" s="163"/>
    </row>
    <row r="128" spans="1:18" ht="26.25">
      <c r="A128" s="66" t="s">
        <v>162</v>
      </c>
      <c r="B128" s="67" t="s">
        <v>163</v>
      </c>
      <c r="C128" s="68" t="s">
        <v>151</v>
      </c>
      <c r="D128" s="36">
        <v>3</v>
      </c>
      <c r="E128" s="36">
        <v>1</v>
      </c>
      <c r="F128" s="69">
        <v>2500000</v>
      </c>
      <c r="G128" s="69">
        <v>2500000</v>
      </c>
      <c r="H128" s="185"/>
      <c r="I128" s="185"/>
      <c r="J128" s="185"/>
      <c r="K128" s="185"/>
      <c r="L128" s="185"/>
      <c r="M128" s="185"/>
      <c r="N128" s="185"/>
      <c r="O128" s="185"/>
      <c r="P128" s="185"/>
      <c r="Q128" s="162"/>
      <c r="R128" s="163"/>
    </row>
    <row r="129" spans="1:18">
      <c r="A129" s="158" t="s">
        <v>184</v>
      </c>
      <c r="B129" s="158"/>
      <c r="C129" s="158"/>
      <c r="D129" s="158"/>
      <c r="E129" s="158"/>
      <c r="F129" s="158"/>
      <c r="G129" s="158"/>
      <c r="H129" s="39"/>
      <c r="I129" s="39"/>
      <c r="J129" s="39"/>
      <c r="K129" s="39"/>
      <c r="L129" s="39"/>
      <c r="M129" s="39"/>
      <c r="N129" s="39">
        <v>2500000</v>
      </c>
      <c r="O129" s="39"/>
      <c r="P129" s="39">
        <f>+SUM(H129:O129)</f>
        <v>2500000</v>
      </c>
      <c r="Q129" s="140">
        <f>G132-P132</f>
        <v>0</v>
      </c>
      <c r="R129" s="143">
        <f>P132*100/G144</f>
        <v>2.4994557685009666</v>
      </c>
    </row>
    <row r="130" spans="1:18">
      <c r="A130" s="158"/>
      <c r="B130" s="158"/>
      <c r="C130" s="158"/>
      <c r="D130" s="158"/>
      <c r="E130" s="158"/>
      <c r="F130" s="158"/>
      <c r="G130" s="158"/>
      <c r="H130" s="39"/>
      <c r="I130" s="39"/>
      <c r="J130" s="39"/>
      <c r="K130" s="39"/>
      <c r="L130" s="39"/>
      <c r="M130" s="39"/>
      <c r="N130" s="39"/>
      <c r="O130" s="39"/>
      <c r="P130" s="39">
        <f t="shared" ref="P130:P131" si="22">+SUM(H130:O130)</f>
        <v>0</v>
      </c>
      <c r="Q130" s="141"/>
      <c r="R130" s="144"/>
    </row>
    <row r="131" spans="1:18">
      <c r="A131" s="158"/>
      <c r="B131" s="158"/>
      <c r="C131" s="158"/>
      <c r="D131" s="158"/>
      <c r="E131" s="158"/>
      <c r="F131" s="158"/>
      <c r="G131" s="158"/>
      <c r="H131" s="39"/>
      <c r="I131" s="39"/>
      <c r="J131" s="39"/>
      <c r="K131" s="39"/>
      <c r="L131" s="39"/>
      <c r="M131" s="39"/>
      <c r="N131" s="39"/>
      <c r="O131" s="39"/>
      <c r="P131" s="39">
        <f t="shared" si="22"/>
        <v>0</v>
      </c>
      <c r="Q131" s="141"/>
      <c r="R131" s="144"/>
    </row>
    <row r="132" spans="1:18">
      <c r="A132" s="165" t="s">
        <v>166</v>
      </c>
      <c r="B132" s="165"/>
      <c r="C132" s="165"/>
      <c r="D132" s="165"/>
      <c r="E132" s="165"/>
      <c r="F132" s="165"/>
      <c r="G132" s="70">
        <f>+G128</f>
        <v>2500000</v>
      </c>
      <c r="H132" s="43">
        <f t="shared" ref="H132:O132" si="23">+SUM(H129:H131)</f>
        <v>0</v>
      </c>
      <c r="I132" s="43">
        <f t="shared" si="23"/>
        <v>0</v>
      </c>
      <c r="J132" s="43">
        <f t="shared" si="23"/>
        <v>0</v>
      </c>
      <c r="K132" s="43">
        <f t="shared" si="23"/>
        <v>0</v>
      </c>
      <c r="L132" s="43">
        <f t="shared" si="23"/>
        <v>0</v>
      </c>
      <c r="M132" s="43">
        <f t="shared" si="23"/>
        <v>0</v>
      </c>
      <c r="N132" s="43">
        <f t="shared" si="23"/>
        <v>2500000</v>
      </c>
      <c r="O132" s="43">
        <f t="shared" si="23"/>
        <v>0</v>
      </c>
      <c r="P132" s="43">
        <f>+SUM(H132:O132)</f>
        <v>2500000</v>
      </c>
      <c r="Q132" s="142"/>
      <c r="R132" s="145"/>
    </row>
    <row r="133" spans="1:18">
      <c r="A133" s="164" t="s">
        <v>93</v>
      </c>
      <c r="B133" s="164" t="s">
        <v>94</v>
      </c>
      <c r="C133" s="164" t="s">
        <v>95</v>
      </c>
      <c r="D133" s="164" t="s">
        <v>96</v>
      </c>
      <c r="E133" s="164" t="s">
        <v>97</v>
      </c>
      <c r="F133" s="164" t="s">
        <v>98</v>
      </c>
      <c r="G133" s="164" t="s">
        <v>99</v>
      </c>
      <c r="H133" s="159" t="s">
        <v>100</v>
      </c>
      <c r="I133" s="159" t="s">
        <v>101</v>
      </c>
      <c r="J133" s="159" t="s">
        <v>102</v>
      </c>
      <c r="K133" s="159" t="s">
        <v>103</v>
      </c>
      <c r="L133" s="159" t="s">
        <v>104</v>
      </c>
      <c r="M133" s="159" t="s">
        <v>105</v>
      </c>
      <c r="N133" s="159" t="s">
        <v>106</v>
      </c>
      <c r="O133" s="159" t="s">
        <v>107</v>
      </c>
      <c r="P133" s="159" t="s">
        <v>108</v>
      </c>
      <c r="Q133" s="162" t="s">
        <v>109</v>
      </c>
      <c r="R133" s="163" t="s">
        <v>167</v>
      </c>
    </row>
    <row r="134" spans="1:18">
      <c r="A134" s="164"/>
      <c r="B134" s="164"/>
      <c r="C134" s="164"/>
      <c r="D134" s="164"/>
      <c r="E134" s="164"/>
      <c r="F134" s="164"/>
      <c r="G134" s="164"/>
      <c r="H134" s="159"/>
      <c r="I134" s="159"/>
      <c r="J134" s="159"/>
      <c r="K134" s="159"/>
      <c r="L134" s="159"/>
      <c r="M134" s="159"/>
      <c r="N134" s="159"/>
      <c r="O134" s="159"/>
      <c r="P134" s="159"/>
      <c r="Q134" s="162"/>
      <c r="R134" s="163"/>
    </row>
    <row r="135" spans="1:18" ht="24.75">
      <c r="A135" s="50" t="s">
        <v>168</v>
      </c>
      <c r="B135" s="71" t="s">
        <v>169</v>
      </c>
      <c r="C135" s="50" t="s">
        <v>151</v>
      </c>
      <c r="D135" s="50">
        <v>4</v>
      </c>
      <c r="E135" s="50">
        <v>1</v>
      </c>
      <c r="F135" s="75">
        <v>2233514</v>
      </c>
      <c r="G135" s="75">
        <v>2233514</v>
      </c>
      <c r="H135" s="159"/>
      <c r="I135" s="159"/>
      <c r="J135" s="159"/>
      <c r="K135" s="159"/>
      <c r="L135" s="159"/>
      <c r="M135" s="159"/>
      <c r="N135" s="159"/>
      <c r="O135" s="159"/>
      <c r="P135" s="159"/>
      <c r="Q135" s="162"/>
      <c r="R135" s="163"/>
    </row>
    <row r="136" spans="1:18">
      <c r="A136" s="155" t="s">
        <v>185</v>
      </c>
      <c r="B136" s="156"/>
      <c r="C136" s="156"/>
      <c r="D136" s="156"/>
      <c r="E136" s="156"/>
      <c r="F136" s="156"/>
      <c r="G136" s="157"/>
      <c r="H136" s="39"/>
      <c r="I136" s="39"/>
      <c r="J136" s="39"/>
      <c r="K136" s="39"/>
      <c r="L136" s="39"/>
      <c r="M136" s="39"/>
      <c r="N136" s="39">
        <v>1200000</v>
      </c>
      <c r="O136" s="39"/>
      <c r="P136" s="39">
        <f>+SUM(H136:O136)</f>
        <v>1200000</v>
      </c>
      <c r="Q136" s="152">
        <f>G140-P140</f>
        <v>0</v>
      </c>
      <c r="R136" s="143">
        <f>P140*100/G144</f>
        <v>2.2330277805310672</v>
      </c>
    </row>
    <row r="137" spans="1:18">
      <c r="A137" s="155"/>
      <c r="B137" s="156"/>
      <c r="C137" s="156"/>
      <c r="D137" s="156"/>
      <c r="E137" s="156"/>
      <c r="F137" s="156"/>
      <c r="G137" s="157"/>
      <c r="H137" s="39"/>
      <c r="I137" s="39"/>
      <c r="J137" s="39"/>
      <c r="K137" s="39"/>
      <c r="L137" s="39"/>
      <c r="M137" s="39"/>
      <c r="N137" s="39"/>
      <c r="O137" s="39"/>
      <c r="P137" s="39">
        <f t="shared" ref="P137:P139" si="24">+SUM(H137:O137)</f>
        <v>0</v>
      </c>
      <c r="Q137" s="152"/>
      <c r="R137" s="144"/>
    </row>
    <row r="138" spans="1:18">
      <c r="A138" s="158"/>
      <c r="B138" s="158"/>
      <c r="C138" s="158"/>
      <c r="D138" s="158"/>
      <c r="E138" s="158"/>
      <c r="F138" s="158"/>
      <c r="G138" s="158"/>
      <c r="H138" s="39"/>
      <c r="I138" s="39"/>
      <c r="J138" s="39"/>
      <c r="K138" s="39"/>
      <c r="L138" s="39"/>
      <c r="M138" s="39"/>
      <c r="N138" s="39"/>
      <c r="O138" s="39"/>
      <c r="P138" s="39">
        <f t="shared" si="24"/>
        <v>0</v>
      </c>
      <c r="Q138" s="152"/>
      <c r="R138" s="144"/>
    </row>
    <row r="139" spans="1:18">
      <c r="A139" s="158"/>
      <c r="B139" s="158"/>
      <c r="C139" s="158"/>
      <c r="D139" s="158"/>
      <c r="E139" s="158"/>
      <c r="F139" s="158"/>
      <c r="G139" s="158"/>
      <c r="H139" s="39"/>
      <c r="I139" s="39"/>
      <c r="J139" s="39"/>
      <c r="K139" s="39"/>
      <c r="L139" s="39"/>
      <c r="M139" s="39"/>
      <c r="N139" s="39"/>
      <c r="O139" s="39"/>
      <c r="P139" s="39">
        <f t="shared" si="24"/>
        <v>0</v>
      </c>
      <c r="Q139" s="152"/>
      <c r="R139" s="144"/>
    </row>
    <row r="140" spans="1:18">
      <c r="A140" s="160" t="s">
        <v>171</v>
      </c>
      <c r="B140" s="160"/>
      <c r="C140" s="160"/>
      <c r="D140" s="160"/>
      <c r="E140" s="160"/>
      <c r="F140" s="160"/>
      <c r="G140" s="70">
        <f>+G135</f>
        <v>2233514</v>
      </c>
      <c r="H140" s="43">
        <f t="shared" ref="H140:N140" si="25">+SUM(H136:H139)</f>
        <v>0</v>
      </c>
      <c r="I140" s="43">
        <f t="shared" si="25"/>
        <v>0</v>
      </c>
      <c r="J140" s="43">
        <f t="shared" si="25"/>
        <v>0</v>
      </c>
      <c r="K140" s="43">
        <f t="shared" si="25"/>
        <v>0</v>
      </c>
      <c r="L140" s="43">
        <f t="shared" si="25"/>
        <v>0</v>
      </c>
      <c r="M140" s="43">
        <f t="shared" si="25"/>
        <v>0</v>
      </c>
      <c r="N140" s="43">
        <f t="shared" si="25"/>
        <v>1200000</v>
      </c>
      <c r="O140" s="43">
        <v>1033514</v>
      </c>
      <c r="P140" s="43">
        <f>+SUM(H140:O140)</f>
        <v>2233514</v>
      </c>
      <c r="Q140" s="152"/>
      <c r="R140" s="145"/>
    </row>
    <row r="141" spans="1:18">
      <c r="A141" s="161" t="s">
        <v>172</v>
      </c>
      <c r="B141" s="161"/>
      <c r="C141" s="161"/>
      <c r="D141" s="161"/>
      <c r="E141" s="161"/>
      <c r="F141" s="161"/>
      <c r="G141" s="72">
        <f>G140+G132+G125</f>
        <v>6733514</v>
      </c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</row>
    <row r="142" spans="1:18">
      <c r="A142" s="146" t="s">
        <v>186</v>
      </c>
      <c r="B142" s="147"/>
      <c r="C142" s="147"/>
      <c r="D142" s="147"/>
      <c r="E142" s="147"/>
      <c r="F142" s="147"/>
      <c r="G142" s="72">
        <f>G108+G141+G116</f>
        <v>9433514</v>
      </c>
      <c r="H142" s="34"/>
      <c r="I142" s="34"/>
      <c r="J142" s="34"/>
      <c r="K142" s="34"/>
      <c r="L142" s="34"/>
      <c r="M142" s="34"/>
      <c r="N142" s="34"/>
      <c r="O142" s="34"/>
      <c r="P142" s="34"/>
      <c r="Q142" s="78" t="s">
        <v>187</v>
      </c>
      <c r="R142" s="79">
        <f>R136+R122+R103+R84+R74+R67+R59+R50+R26+R16+R9+R129+R114</f>
        <v>95.326799542667587</v>
      </c>
    </row>
    <row r="143" spans="1:18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</row>
    <row r="144" spans="1:18">
      <c r="A144" s="51"/>
      <c r="B144" s="51"/>
      <c r="C144" s="51"/>
      <c r="D144" s="51"/>
      <c r="E144" s="51"/>
      <c r="F144" s="51"/>
      <c r="G144" s="72">
        <f>G142+G96</f>
        <v>100021774</v>
      </c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</row>
  </sheetData>
  <mergeCells count="340">
    <mergeCell ref="T35:X38"/>
    <mergeCell ref="T22:Y22"/>
    <mergeCell ref="T90:Y90"/>
    <mergeCell ref="Q122:Q125"/>
    <mergeCell ref="R122:R125"/>
    <mergeCell ref="Q126:Q128"/>
    <mergeCell ref="R126:R128"/>
    <mergeCell ref="Q129:Q132"/>
    <mergeCell ref="R129:R132"/>
    <mergeCell ref="Q111:Q113"/>
    <mergeCell ref="R111:R113"/>
    <mergeCell ref="T40:X40"/>
    <mergeCell ref="T26:X28"/>
    <mergeCell ref="T30:X30"/>
    <mergeCell ref="Q114:Q116"/>
    <mergeCell ref="R114:R116"/>
    <mergeCell ref="A115:G115"/>
    <mergeCell ref="A116:F116"/>
    <mergeCell ref="H111:H113"/>
    <mergeCell ref="I111:I113"/>
    <mergeCell ref="J111:J113"/>
    <mergeCell ref="K111:K113"/>
    <mergeCell ref="L111:L113"/>
    <mergeCell ref="M111:M113"/>
    <mergeCell ref="N111:N113"/>
    <mergeCell ref="O111:O113"/>
    <mergeCell ref="P111:P113"/>
    <mergeCell ref="A122:G122"/>
    <mergeCell ref="A123:G123"/>
    <mergeCell ref="A109:G109"/>
    <mergeCell ref="A110:G110"/>
    <mergeCell ref="A111:A112"/>
    <mergeCell ref="B111:B112"/>
    <mergeCell ref="C111:C112"/>
    <mergeCell ref="D111:D112"/>
    <mergeCell ref="E111:E112"/>
    <mergeCell ref="F111:F112"/>
    <mergeCell ref="G111:G112"/>
    <mergeCell ref="A118:G118"/>
    <mergeCell ref="A119:A120"/>
    <mergeCell ref="B119:B120"/>
    <mergeCell ref="C119:C120"/>
    <mergeCell ref="D119:D120"/>
    <mergeCell ref="E119:E120"/>
    <mergeCell ref="F119:F120"/>
    <mergeCell ref="G119:G120"/>
    <mergeCell ref="A117:G117"/>
    <mergeCell ref="A114:G114"/>
    <mergeCell ref="N119:N121"/>
    <mergeCell ref="H126:H128"/>
    <mergeCell ref="I126:I128"/>
    <mergeCell ref="J126:J128"/>
    <mergeCell ref="K126:K128"/>
    <mergeCell ref="L126:L128"/>
    <mergeCell ref="M126:M128"/>
    <mergeCell ref="N126:N128"/>
    <mergeCell ref="O126:O128"/>
    <mergeCell ref="P126:P128"/>
    <mergeCell ref="A93:F93"/>
    <mergeCell ref="A94:F95"/>
    <mergeCell ref="G94:G95"/>
    <mergeCell ref="A96:F96"/>
    <mergeCell ref="Q26:Q43"/>
    <mergeCell ref="R26:R43"/>
    <mergeCell ref="N64:N66"/>
    <mergeCell ref="O64:O66"/>
    <mergeCell ref="P64:P66"/>
    <mergeCell ref="Q64:Q66"/>
    <mergeCell ref="R64:R66"/>
    <mergeCell ref="C26:G26"/>
    <mergeCell ref="C33:G33"/>
    <mergeCell ref="A26:B33"/>
    <mergeCell ref="C27:G27"/>
    <mergeCell ref="C28:G28"/>
    <mergeCell ref="C29:G29"/>
    <mergeCell ref="C30:G30"/>
    <mergeCell ref="C31:G31"/>
    <mergeCell ref="C32:G32"/>
    <mergeCell ref="A45:G45"/>
    <mergeCell ref="A46:G46"/>
    <mergeCell ref="A47:A48"/>
    <mergeCell ref="B47:B48"/>
    <mergeCell ref="A4:G4"/>
    <mergeCell ref="A5:G5"/>
    <mergeCell ref="D6:D7"/>
    <mergeCell ref="C6:C7"/>
    <mergeCell ref="B6:B7"/>
    <mergeCell ref="A6:A7"/>
    <mergeCell ref="A9:G9"/>
    <mergeCell ref="A10:G10"/>
    <mergeCell ref="A11:G11"/>
    <mergeCell ref="A12:G12"/>
    <mergeCell ref="A13:G13"/>
    <mergeCell ref="G6:G7"/>
    <mergeCell ref="F6:F7"/>
    <mergeCell ref="E6:E7"/>
    <mergeCell ref="C22:G22"/>
    <mergeCell ref="C23:G23"/>
    <mergeCell ref="A16:B23"/>
    <mergeCell ref="A24:F24"/>
    <mergeCell ref="A14:F14"/>
    <mergeCell ref="C16:G16"/>
    <mergeCell ref="C17:G17"/>
    <mergeCell ref="C18:G18"/>
    <mergeCell ref="C19:G19"/>
    <mergeCell ref="C20:G20"/>
    <mergeCell ref="C21:G21"/>
    <mergeCell ref="C47:C48"/>
    <mergeCell ref="D47:D48"/>
    <mergeCell ref="E47:E48"/>
    <mergeCell ref="F47:F48"/>
    <mergeCell ref="A35:B42"/>
    <mergeCell ref="C35:G35"/>
    <mergeCell ref="C36:G36"/>
    <mergeCell ref="C37:G37"/>
    <mergeCell ref="C38:G38"/>
    <mergeCell ref="C39:G39"/>
    <mergeCell ref="C40:G40"/>
    <mergeCell ref="C41:G41"/>
    <mergeCell ref="C42:G42"/>
    <mergeCell ref="G56:G57"/>
    <mergeCell ref="Q16:Q24"/>
    <mergeCell ref="R16:R24"/>
    <mergeCell ref="A59:G59"/>
    <mergeCell ref="A60:G60"/>
    <mergeCell ref="A61:G61"/>
    <mergeCell ref="A54:G54"/>
    <mergeCell ref="A55:G55"/>
    <mergeCell ref="A56:A57"/>
    <mergeCell ref="B56:B57"/>
    <mergeCell ref="C56:C57"/>
    <mergeCell ref="D56:D57"/>
    <mergeCell ref="E56:E57"/>
    <mergeCell ref="F56:F57"/>
    <mergeCell ref="Q47:Q49"/>
    <mergeCell ref="R47:R49"/>
    <mergeCell ref="G47:G48"/>
    <mergeCell ref="A50:G50"/>
    <mergeCell ref="A51:G51"/>
    <mergeCell ref="A52:F52"/>
    <mergeCell ref="A53:F53"/>
    <mergeCell ref="A43:F43"/>
    <mergeCell ref="A44:F44"/>
    <mergeCell ref="R56:R58"/>
    <mergeCell ref="A62:G62"/>
    <mergeCell ref="A63:F63"/>
    <mergeCell ref="A64:A65"/>
    <mergeCell ref="B64:B65"/>
    <mergeCell ref="C64:C65"/>
    <mergeCell ref="D64:D65"/>
    <mergeCell ref="E64:E65"/>
    <mergeCell ref="R6:R8"/>
    <mergeCell ref="H47:H49"/>
    <mergeCell ref="I47:I49"/>
    <mergeCell ref="J47:J49"/>
    <mergeCell ref="K47:K49"/>
    <mergeCell ref="L47:L49"/>
    <mergeCell ref="M47:M49"/>
    <mergeCell ref="N47:N49"/>
    <mergeCell ref="O47:O49"/>
    <mergeCell ref="P47:P49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Q6:Q8"/>
    <mergeCell ref="D71:D72"/>
    <mergeCell ref="E71:E72"/>
    <mergeCell ref="F71:F72"/>
    <mergeCell ref="G71:G72"/>
    <mergeCell ref="A68:G68"/>
    <mergeCell ref="A69:G69"/>
    <mergeCell ref="A70:F70"/>
    <mergeCell ref="Q56:Q58"/>
    <mergeCell ref="A67:G67"/>
    <mergeCell ref="K56:K58"/>
    <mergeCell ref="L56:L58"/>
    <mergeCell ref="M56:M58"/>
    <mergeCell ref="N56:N58"/>
    <mergeCell ref="O56:O58"/>
    <mergeCell ref="P56:P58"/>
    <mergeCell ref="F64:F65"/>
    <mergeCell ref="G64:G65"/>
    <mergeCell ref="H56:H58"/>
    <mergeCell ref="I56:I58"/>
    <mergeCell ref="J56:J58"/>
    <mergeCell ref="M64:M66"/>
    <mergeCell ref="H64:H66"/>
    <mergeCell ref="I64:I66"/>
    <mergeCell ref="J64:J66"/>
    <mergeCell ref="K64:K66"/>
    <mergeCell ref="L64:L66"/>
    <mergeCell ref="A76:G76"/>
    <mergeCell ref="A77:F77"/>
    <mergeCell ref="A78:F78"/>
    <mergeCell ref="A79:G79"/>
    <mergeCell ref="A80:G80"/>
    <mergeCell ref="R71:R73"/>
    <mergeCell ref="A74:G74"/>
    <mergeCell ref="A75:G75"/>
    <mergeCell ref="L71:L73"/>
    <mergeCell ref="M71:M73"/>
    <mergeCell ref="N71:N73"/>
    <mergeCell ref="O71:O73"/>
    <mergeCell ref="P71:P73"/>
    <mergeCell ref="Q71:Q73"/>
    <mergeCell ref="H71:H73"/>
    <mergeCell ref="I71:I73"/>
    <mergeCell ref="J71:J73"/>
    <mergeCell ref="K71:K73"/>
    <mergeCell ref="A71:A72"/>
    <mergeCell ref="B71:B72"/>
    <mergeCell ref="C71:C72"/>
    <mergeCell ref="C88:G88"/>
    <mergeCell ref="C89:G89"/>
    <mergeCell ref="C90:G90"/>
    <mergeCell ref="C91:G91"/>
    <mergeCell ref="A81:A82"/>
    <mergeCell ref="B81:B82"/>
    <mergeCell ref="C81:C82"/>
    <mergeCell ref="D81:D82"/>
    <mergeCell ref="E81:E82"/>
    <mergeCell ref="F81:F82"/>
    <mergeCell ref="A3:R3"/>
    <mergeCell ref="A97:R97"/>
    <mergeCell ref="Q50:Q52"/>
    <mergeCell ref="R50:R52"/>
    <mergeCell ref="N81:N83"/>
    <mergeCell ref="O81:O83"/>
    <mergeCell ref="P81:P83"/>
    <mergeCell ref="Q81:Q83"/>
    <mergeCell ref="R81:R83"/>
    <mergeCell ref="A92:F92"/>
    <mergeCell ref="Q84:Q92"/>
    <mergeCell ref="R84:R92"/>
    <mergeCell ref="H81:H83"/>
    <mergeCell ref="I81:I83"/>
    <mergeCell ref="J81:J83"/>
    <mergeCell ref="K81:K83"/>
    <mergeCell ref="L81:L83"/>
    <mergeCell ref="M81:M83"/>
    <mergeCell ref="G81:G82"/>
    <mergeCell ref="A84:B91"/>
    <mergeCell ref="C84:G84"/>
    <mergeCell ref="C85:G85"/>
    <mergeCell ref="C86:G86"/>
    <mergeCell ref="C87:G87"/>
    <mergeCell ref="A98:G98"/>
    <mergeCell ref="A99:G99"/>
    <mergeCell ref="A100:A101"/>
    <mergeCell ref="B100:B101"/>
    <mergeCell ref="C100:C101"/>
    <mergeCell ref="D100:D101"/>
    <mergeCell ref="E100:E101"/>
    <mergeCell ref="F100:F101"/>
    <mergeCell ref="G100:G101"/>
    <mergeCell ref="A104:G104"/>
    <mergeCell ref="A105:G105"/>
    <mergeCell ref="A106:G106"/>
    <mergeCell ref="A107:G107"/>
    <mergeCell ref="A108:F108"/>
    <mergeCell ref="N100:N102"/>
    <mergeCell ref="O100:O102"/>
    <mergeCell ref="P100:P102"/>
    <mergeCell ref="A103:G103"/>
    <mergeCell ref="H100:H102"/>
    <mergeCell ref="I100:I102"/>
    <mergeCell ref="J100:J102"/>
    <mergeCell ref="K100:K102"/>
    <mergeCell ref="L100:L102"/>
    <mergeCell ref="M100:M102"/>
    <mergeCell ref="O119:O121"/>
    <mergeCell ref="P119:P121"/>
    <mergeCell ref="Q119:Q121"/>
    <mergeCell ref="R119:R121"/>
    <mergeCell ref="H119:H121"/>
    <mergeCell ref="I119:I121"/>
    <mergeCell ref="J119:J121"/>
    <mergeCell ref="K119:K121"/>
    <mergeCell ref="L119:L121"/>
    <mergeCell ref="M119:M121"/>
    <mergeCell ref="A124:G124"/>
    <mergeCell ref="A133:A134"/>
    <mergeCell ref="B133:B134"/>
    <mergeCell ref="C133:C134"/>
    <mergeCell ref="D133:D134"/>
    <mergeCell ref="E133:E134"/>
    <mergeCell ref="F133:F134"/>
    <mergeCell ref="A126:A127"/>
    <mergeCell ref="B126:B127"/>
    <mergeCell ref="C126:C127"/>
    <mergeCell ref="D126:D127"/>
    <mergeCell ref="E126:E127"/>
    <mergeCell ref="F126:F127"/>
    <mergeCell ref="G126:G127"/>
    <mergeCell ref="A129:G129"/>
    <mergeCell ref="A130:G130"/>
    <mergeCell ref="A131:G131"/>
    <mergeCell ref="A132:F132"/>
    <mergeCell ref="A125:F125"/>
    <mergeCell ref="A140:F140"/>
    <mergeCell ref="A141:F141"/>
    <mergeCell ref="P133:P135"/>
    <mergeCell ref="Q133:Q135"/>
    <mergeCell ref="R133:R135"/>
    <mergeCell ref="G133:G134"/>
    <mergeCell ref="H133:H135"/>
    <mergeCell ref="I133:I135"/>
    <mergeCell ref="J133:J135"/>
    <mergeCell ref="K133:K135"/>
    <mergeCell ref="L133:L135"/>
    <mergeCell ref="A1:R1"/>
    <mergeCell ref="A2:R2"/>
    <mergeCell ref="Q9:Q14"/>
    <mergeCell ref="R9:R14"/>
    <mergeCell ref="A142:F142"/>
    <mergeCell ref="Q103:Q108"/>
    <mergeCell ref="R103:R108"/>
    <mergeCell ref="Q59:Q63"/>
    <mergeCell ref="R59:R63"/>
    <mergeCell ref="Q67:Q70"/>
    <mergeCell ref="R67:R70"/>
    <mergeCell ref="Q74:Q77"/>
    <mergeCell ref="R74:R77"/>
    <mergeCell ref="Q100:Q102"/>
    <mergeCell ref="R100:R102"/>
    <mergeCell ref="Q136:Q140"/>
    <mergeCell ref="R136:R140"/>
    <mergeCell ref="A136:G136"/>
    <mergeCell ref="A137:G137"/>
    <mergeCell ref="A138:G138"/>
    <mergeCell ref="A139:G139"/>
    <mergeCell ref="M133:M135"/>
    <mergeCell ref="N133:N135"/>
    <mergeCell ref="O133:O135"/>
  </mergeCells>
  <pageMargins left="0.7" right="0.7" top="0.75" bottom="0.7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economica convenio</vt:lpstr>
      <vt:lpstr>EJECUCION 2024</vt:lpstr>
      <vt:lpstr>JR_PAGE_ANCHOR_0_1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2024-03-12T16:16:31Z</dcterms:created>
  <dcterms:modified xsi:type="dcterms:W3CDTF">2026-04-21T14:15:22Z</dcterms:modified>
  <cp:category/>
  <cp:contentStatus/>
</cp:coreProperties>
</file>