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villadiego\Desktop\CFMA\CFMA 2026\Contratacion 2026\MC-ANT-CFMA-012-2026 estibas y bidones\"/>
    </mc:Choice>
  </mc:AlternateContent>
  <xr:revisionPtr revIDLastSave="0" documentId="13_ncr:1_{28A1EA85-9BA9-44BB-BFAE-0AF63B7AC1DE}" xr6:coauthVersionLast="47" xr6:coauthVersionMax="47" xr10:uidLastSave="{00000000-0000-0000-0000-000000000000}"/>
  <bookViews>
    <workbookView xWindow="-120" yWindow="-120" windowWidth="20730" windowHeight="11040" xr2:uid="{67D746C5-7C58-4544-936E-278F9084DD4D}"/>
  </bookViews>
  <sheets>
    <sheet name="promedi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K4" i="1" s="1"/>
  <c r="J5" i="1"/>
  <c r="K5" i="1" s="1"/>
  <c r="J6" i="1"/>
  <c r="K6" i="1" s="1"/>
  <c r="J7" i="1"/>
  <c r="K7" i="1" s="1"/>
  <c r="J8" i="1"/>
  <c r="K8" i="1" s="1"/>
  <c r="L4" i="1"/>
  <c r="M4" i="1" s="1"/>
  <c r="N4" i="1" s="1"/>
  <c r="L5" i="1"/>
  <c r="M5" i="1" s="1"/>
  <c r="N5" i="1" s="1"/>
  <c r="L6" i="1"/>
  <c r="M6" i="1" s="1"/>
  <c r="N6" i="1" s="1"/>
  <c r="L7" i="1"/>
  <c r="M7" i="1" s="1"/>
  <c r="N7" i="1" s="1"/>
  <c r="L8" i="1"/>
  <c r="M8" i="1" s="1"/>
  <c r="N8" i="1" s="1"/>
  <c r="L3" i="1"/>
  <c r="M3" i="1" s="1"/>
  <c r="N3" i="1" s="1"/>
  <c r="J3" i="1"/>
  <c r="K3" i="1" s="1"/>
  <c r="K9" i="1" s="1"/>
  <c r="G4" i="1"/>
  <c r="H4" i="1" s="1"/>
  <c r="G5" i="1"/>
  <c r="H5" i="1" s="1"/>
  <c r="G6" i="1"/>
  <c r="H6" i="1" s="1"/>
  <c r="G7" i="1"/>
  <c r="H7" i="1" s="1"/>
  <c r="G8" i="1"/>
  <c r="H8" i="1" s="1"/>
  <c r="G3" i="1"/>
  <c r="H3" i="1" s="1"/>
  <c r="N9" i="1" l="1"/>
  <c r="H9" i="1" l="1"/>
</calcChain>
</file>

<file path=xl/sharedStrings.xml><?xml version="1.0" encoding="utf-8"?>
<sst xmlns="http://schemas.openxmlformats.org/spreadsheetml/2006/main" count="38" uniqueCount="23">
  <si>
    <t>COTIZACIÓN 1 - PROSAC INGENIERIA S.A.S.</t>
  </si>
  <si>
    <t>COTIZACIÓN 1 - GRUPO ECE ELECTRODOMÉSTICOS</t>
  </si>
  <si>
    <t>PROMEDIO DE COSTOS</t>
  </si>
  <si>
    <t>ÍTEM</t>
  </si>
  <si>
    <t>NOMBRE DEL ELEMENTO DE CONSUMO Y/O DEVOLUTIVOS</t>
  </si>
  <si>
    <t>DESCRIPCIÓN COMPLETA DEL ELEMENTO DE CONSUMO Y/O DEVOLUTIVOS</t>
  </si>
  <si>
    <t>UNIDAD</t>
  </si>
  <si>
    <t>CANTIDAD</t>
  </si>
  <si>
    <t>VALOR UNITARIO SIN IVA</t>
  </si>
  <si>
    <t>V. IVA</t>
  </si>
  <si>
    <t>VALOR TOTAL CON IVA</t>
  </si>
  <si>
    <t xml:space="preserve">Estiba de almacenamiento.
</t>
  </si>
  <si>
    <t>ER-100S-4E
4 entradas – Almacenamiento en Piso.
Capacidad de carga: 5000Kg Materiales: HDPE (Polietileno de alta densidad)
Color: negro. Medidas: (W=100cm),
(L=120cm), (H=15cm).</t>
  </si>
  <si>
    <t>ER-100S-4E-V1
4 entradas – Almacenamiento en Piso.
Capacidad de carga: 4000Kg Materiales: HDPE (Polietileno de alta densidad)
Color: negro. Medidas: (W=100cm),
(L=120cm), (H=14.5cm).</t>
  </si>
  <si>
    <t xml:space="preserve">Rampa  de  ayuda  para  estibas bajas.
</t>
  </si>
  <si>
    <t>Dimensiones (cm):  17 Alto x 85 Ancho x 70 Largo
Peso: 5 Kg
Material de Construcción: Polietileno de Alta Densidad Producto fabricado según ISO 9001:2000</t>
  </si>
  <si>
    <t xml:space="preserve">Estiba     de     contención     de derrames       de       sustancias peligrosas,  modular,  con  rejilla removible.
</t>
  </si>
  <si>
    <t>Dimensiones (cm):  14 Alto x
63.5 Ancho x 125 Largo
Peso: 15 Kg
Capacidad de Retención: 91 litros / 24 galones
Capacidad de Carga: 1.134 kg Material de Construcción: Polietileno de Alta Densidad,</t>
  </si>
  <si>
    <t xml:space="preserve">Estiba     de     contención     de derrames       de       sustancias peligrosas,   una   posición   con rejilla removible.
</t>
  </si>
  <si>
    <t>Dimensiones (cm):  14 Alto x
63.5 Ancho x 63.5 Largo
Peso: 8 Kg
Capacidad de Retención: 45 litros / 12 galones Capacidad de Carga: 567 kg Material de Construcción: Polietileno de Alta Densidad,</t>
  </si>
  <si>
    <t xml:space="preserve">Bidones plásticos.
</t>
  </si>
  <si>
    <t>Material: PEAD (polietileno) Capacidad: 30 litros Alto: 46,5 cm
Ancho: 32cm Largo: 32 cm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</si>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</sst>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6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165" fontId="2" fillId="0" borderId="0" xfId="1" applyNumberFormat="1" applyFont="1" applyAlignment="1">
      <alignment horizontal="left" vertical="top"/>
    </xf>
    <xf numFmtId="164" fontId="4" fillId="2" borderId="1" xfId="1" applyFont="1" applyFill="1" applyBorder="1" applyAlignment="1">
      <alignment horizontal="center" vertical="top" wrapText="1"/>
    </xf>
    <xf numFmtId="164" fontId="4" fillId="2" borderId="1" xfId="1" applyFont="1" applyFill="1" applyBorder="1" applyAlignment="1">
      <alignment horizontal="left" vertical="top" wrapText="1" indent="1"/>
    </xf>
    <xf numFmtId="164" fontId="4" fillId="2" borderId="1" xfId="1" applyFont="1" applyFill="1" applyBorder="1" applyAlignment="1">
      <alignment horizontal="left" vertical="top" wrapText="1" indent="3"/>
    </xf>
    <xf numFmtId="164" fontId="2" fillId="0" borderId="1" xfId="1" applyFont="1" applyBorder="1" applyAlignment="1">
      <alignment horizontal="center" vertical="center" shrinkToFit="1"/>
    </xf>
    <xf numFmtId="164" fontId="2" fillId="0" borderId="1" xfId="1" applyFont="1" applyBorder="1" applyAlignment="1">
      <alignment horizontal="left" vertical="top"/>
    </xf>
    <xf numFmtId="164" fontId="5" fillId="0" borderId="1" xfId="1" applyFont="1" applyBorder="1" applyAlignment="1">
      <alignment vertical="center" wrapText="1"/>
    </xf>
    <xf numFmtId="164" fontId="2" fillId="0" borderId="1" xfId="1" applyFont="1" applyBorder="1" applyAlignment="1">
      <alignment horizontal="center" vertical="top" shrinkToFit="1"/>
    </xf>
    <xf numFmtId="164" fontId="5" fillId="0" borderId="1" xfId="1" applyFont="1" applyBorder="1" applyAlignment="1">
      <alignment vertical="top" wrapText="1"/>
    </xf>
    <xf numFmtId="164" fontId="4" fillId="0" borderId="1" xfId="1" applyFont="1" applyBorder="1" applyAlignment="1">
      <alignment vertical="top" wrapText="1"/>
    </xf>
    <xf numFmtId="164" fontId="3" fillId="0" borderId="1" xfId="1" applyFont="1" applyBorder="1" applyAlignment="1">
      <alignment horizontal="center" vertical="top" shrinkToFit="1"/>
    </xf>
    <xf numFmtId="164" fontId="5" fillId="0" borderId="1" xfId="1" applyFont="1" applyBorder="1" applyAlignment="1">
      <alignment horizontal="left" vertical="top"/>
    </xf>
    <xf numFmtId="164" fontId="3" fillId="0" borderId="1" xfId="1" applyFont="1" applyBorder="1" applyAlignment="1">
      <alignment horizontal="left" vertical="top"/>
    </xf>
    <xf numFmtId="164" fontId="4" fillId="0" borderId="1" xfId="1" applyFont="1" applyBorder="1" applyAlignment="1">
      <alignment vertical="center" wrapText="1"/>
    </xf>
    <xf numFmtId="164" fontId="2" fillId="0" borderId="1" xfId="1" applyFont="1" applyBorder="1" applyAlignment="1">
      <alignment horizontal="left" vertical="top" wrapText="1"/>
    </xf>
    <xf numFmtId="164" fontId="5" fillId="0" borderId="1" xfId="1" applyFont="1" applyBorder="1" applyAlignment="1">
      <alignment horizontal="left" vertical="top" wrapText="1"/>
    </xf>
    <xf numFmtId="165" fontId="2" fillId="0" borderId="2" xfId="1" applyNumberFormat="1" applyFont="1" applyBorder="1" applyAlignment="1">
      <alignment horizontal="center" vertical="top"/>
    </xf>
    <xf numFmtId="165" fontId="2" fillId="0" borderId="3" xfId="1" applyNumberFormat="1" applyFont="1" applyBorder="1" applyAlignment="1">
      <alignment horizontal="center" vertical="top"/>
    </xf>
    <xf numFmtId="165" fontId="2" fillId="0" borderId="4" xfId="1" applyNumberFormat="1" applyFont="1" applyBorder="1" applyAlignment="1">
      <alignment horizontal="center" vertical="top"/>
    </xf>
    <xf numFmtId="165" fontId="2" fillId="0" borderId="2" xfId="1" applyNumberFormat="1" applyFont="1" applyBorder="1" applyAlignment="1">
      <alignment horizontal="center" vertical="top" wrapText="1"/>
    </xf>
    <xf numFmtId="165" fontId="2" fillId="0" borderId="3" xfId="1" applyNumberFormat="1" applyFont="1" applyBorder="1" applyAlignment="1">
      <alignment horizontal="center" vertical="top" wrapText="1"/>
    </xf>
    <xf numFmtId="165" fontId="2" fillId="0" borderId="4" xfId="1" applyNumberFormat="1" applyFont="1" applyBorder="1" applyAlignment="1">
      <alignment horizontal="center" vertical="top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CFDAD-71DA-4F94-9B23-61F1DD3F06FC}">
  <dimension ref="A1:N9"/>
  <sheetViews>
    <sheetView tabSelected="1" workbookViewId="0">
      <selection activeCell="C8" sqref="C8"/>
    </sheetView>
  </sheetViews>
  <sheetFormatPr defaultColWidth="11.42578125" defaultRowHeight="12"/>
  <cols>
    <col min="1" max="1" width="5.5703125" style="1" bestFit="1" customWidth="1"/>
    <col min="2" max="2" width="23.42578125" style="1" customWidth="1"/>
    <col min="3" max="3" width="46" style="1" customWidth="1"/>
    <col min="4" max="4" width="9.28515625" style="1" customWidth="1"/>
    <col min="5" max="5" width="10.140625" style="1" bestFit="1" customWidth="1"/>
    <col min="6" max="6" width="19.140625" style="1" customWidth="1"/>
    <col min="7" max="7" width="13" style="1" customWidth="1"/>
    <col min="8" max="8" width="14.28515625" style="1" customWidth="1"/>
    <col min="9" max="9" width="12.42578125" style="1" bestFit="1" customWidth="1"/>
    <col min="10" max="10" width="11.42578125" style="1"/>
    <col min="11" max="11" width="13.140625" style="1" bestFit="1" customWidth="1"/>
    <col min="12" max="13" width="12.42578125" style="1" bestFit="1" customWidth="1"/>
    <col min="14" max="14" width="13.140625" style="1" bestFit="1" customWidth="1"/>
    <col min="15" max="16384" width="11.42578125" style="1"/>
  </cols>
  <sheetData>
    <row r="1" spans="1:14">
      <c r="F1" s="17" t="s">
        <v>0</v>
      </c>
      <c r="G1" s="18"/>
      <c r="H1" s="19"/>
      <c r="I1" s="20" t="s">
        <v>1</v>
      </c>
      <c r="J1" s="21"/>
      <c r="K1" s="22"/>
      <c r="L1" s="17" t="s">
        <v>2</v>
      </c>
      <c r="M1" s="18"/>
      <c r="N1" s="19"/>
    </row>
    <row r="2" spans="1:14" ht="36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3" t="s">
        <v>8</v>
      </c>
      <c r="G2" s="4" t="s">
        <v>9</v>
      </c>
      <c r="H2" s="2" t="s">
        <v>10</v>
      </c>
      <c r="I2" s="3" t="s">
        <v>8</v>
      </c>
      <c r="J2" s="4" t="s">
        <v>9</v>
      </c>
      <c r="K2" s="2" t="s">
        <v>10</v>
      </c>
      <c r="L2" s="3" t="s">
        <v>8</v>
      </c>
      <c r="M2" s="4" t="s">
        <v>9</v>
      </c>
      <c r="N2" s="2" t="s">
        <v>10</v>
      </c>
    </row>
    <row r="3" spans="1:14" ht="77.25" customHeight="1">
      <c r="A3" s="6">
        <v>1</v>
      </c>
      <c r="B3" s="6" t="s">
        <v>11</v>
      </c>
      <c r="C3" s="15" t="s">
        <v>12</v>
      </c>
      <c r="D3" s="6" t="s">
        <v>6</v>
      </c>
      <c r="E3" s="7">
        <v>17</v>
      </c>
      <c r="F3" s="7">
        <v>1300000</v>
      </c>
      <c r="G3" s="8">
        <f>+F3*19%</f>
        <v>247000</v>
      </c>
      <c r="H3" s="8">
        <f>(+G3+F3)*E3</f>
        <v>26299000</v>
      </c>
      <c r="I3" s="5">
        <v>1485000</v>
      </c>
      <c r="J3" s="8">
        <f>+I3*19%</f>
        <v>282150</v>
      </c>
      <c r="K3" s="7">
        <f>(+J3+I3)*E3</f>
        <v>30041550</v>
      </c>
      <c r="L3" s="6">
        <f>+AVERAGE(F3,I3)</f>
        <v>1392500</v>
      </c>
      <c r="M3" s="8">
        <f>+L3*19%</f>
        <v>264575</v>
      </c>
      <c r="N3" s="7">
        <f>(+M3+L3)*E3</f>
        <v>28170275</v>
      </c>
    </row>
    <row r="4" spans="1:14" ht="74.25" customHeight="1">
      <c r="A4" s="6">
        <v>2</v>
      </c>
      <c r="B4" s="12" t="s">
        <v>11</v>
      </c>
      <c r="C4" s="16" t="s">
        <v>13</v>
      </c>
      <c r="D4" s="6" t="s">
        <v>6</v>
      </c>
      <c r="E4" s="7">
        <v>5</v>
      </c>
      <c r="F4" s="7">
        <v>1600000</v>
      </c>
      <c r="G4" s="8">
        <f t="shared" ref="G4:G8" si="0">+F4*19%</f>
        <v>304000</v>
      </c>
      <c r="H4" s="8">
        <f t="shared" ref="H4:H8" si="1">(+G4+F4)*E4</f>
        <v>9520000</v>
      </c>
      <c r="I4" s="5">
        <v>1470000</v>
      </c>
      <c r="J4" s="8">
        <f t="shared" ref="J4:J8" si="2">+I4*19%</f>
        <v>279300</v>
      </c>
      <c r="K4" s="7">
        <f t="shared" ref="K4:K8" si="3">(+J4+I4)*E4</f>
        <v>8746500</v>
      </c>
      <c r="L4" s="6">
        <f t="shared" ref="L4:L8" si="4">+AVERAGE(F4,I4)</f>
        <v>1535000</v>
      </c>
      <c r="M4" s="8">
        <f t="shared" ref="M4:M8" si="5">+L4*19%</f>
        <v>291650</v>
      </c>
      <c r="N4" s="7">
        <f t="shared" ref="N4:N8" si="6">(+M4+L4)*E4</f>
        <v>9133250</v>
      </c>
    </row>
    <row r="5" spans="1:14" ht="51" customHeight="1">
      <c r="A5" s="6">
        <v>3</v>
      </c>
      <c r="B5" s="6" t="s">
        <v>14</v>
      </c>
      <c r="C5" s="15" t="s">
        <v>15</v>
      </c>
      <c r="D5" s="6" t="s">
        <v>6</v>
      </c>
      <c r="E5" s="7">
        <v>1</v>
      </c>
      <c r="F5" s="7">
        <v>2145000</v>
      </c>
      <c r="G5" s="8">
        <f t="shared" si="0"/>
        <v>407550</v>
      </c>
      <c r="H5" s="8">
        <f t="shared" si="1"/>
        <v>2552550</v>
      </c>
      <c r="I5" s="5">
        <v>2090000</v>
      </c>
      <c r="J5" s="8">
        <f t="shared" si="2"/>
        <v>397100</v>
      </c>
      <c r="K5" s="7">
        <f t="shared" si="3"/>
        <v>2487100</v>
      </c>
      <c r="L5" s="6">
        <f t="shared" si="4"/>
        <v>2117500</v>
      </c>
      <c r="M5" s="8">
        <f t="shared" si="5"/>
        <v>402325</v>
      </c>
      <c r="N5" s="7">
        <f t="shared" si="6"/>
        <v>2519825</v>
      </c>
    </row>
    <row r="6" spans="1:14" ht="76.5" customHeight="1">
      <c r="A6" s="6">
        <v>4</v>
      </c>
      <c r="B6" s="12" t="s">
        <v>16</v>
      </c>
      <c r="C6" s="16" t="s">
        <v>17</v>
      </c>
      <c r="D6" s="6" t="s">
        <v>6</v>
      </c>
      <c r="E6" s="9">
        <v>5</v>
      </c>
      <c r="F6" s="7">
        <v>2580000</v>
      </c>
      <c r="G6" s="8">
        <f t="shared" si="0"/>
        <v>490200</v>
      </c>
      <c r="H6" s="8">
        <f t="shared" si="1"/>
        <v>15351000</v>
      </c>
      <c r="I6" s="5">
        <v>2600000</v>
      </c>
      <c r="J6" s="8">
        <f t="shared" si="2"/>
        <v>494000</v>
      </c>
      <c r="K6" s="7">
        <f t="shared" si="3"/>
        <v>15470000</v>
      </c>
      <c r="L6" s="6">
        <f t="shared" si="4"/>
        <v>2590000</v>
      </c>
      <c r="M6" s="8">
        <f t="shared" si="5"/>
        <v>492100</v>
      </c>
      <c r="N6" s="7">
        <f t="shared" si="6"/>
        <v>15410500</v>
      </c>
    </row>
    <row r="7" spans="1:14" ht="75" customHeight="1">
      <c r="A7" s="6">
        <v>5</v>
      </c>
      <c r="B7" s="6" t="s">
        <v>18</v>
      </c>
      <c r="C7" s="15" t="s">
        <v>19</v>
      </c>
      <c r="D7" s="6" t="s">
        <v>6</v>
      </c>
      <c r="E7" s="7">
        <v>2</v>
      </c>
      <c r="F7" s="7">
        <v>2345000</v>
      </c>
      <c r="G7" s="8">
        <f t="shared" si="0"/>
        <v>445550</v>
      </c>
      <c r="H7" s="8">
        <f t="shared" si="1"/>
        <v>5581100</v>
      </c>
      <c r="I7" s="5">
        <v>2440000</v>
      </c>
      <c r="J7" s="8">
        <f t="shared" si="2"/>
        <v>463600</v>
      </c>
      <c r="K7" s="7">
        <f t="shared" si="3"/>
        <v>5807200</v>
      </c>
      <c r="L7" s="6">
        <f t="shared" si="4"/>
        <v>2392500</v>
      </c>
      <c r="M7" s="8">
        <f t="shared" si="5"/>
        <v>454575</v>
      </c>
      <c r="N7" s="7">
        <f t="shared" si="6"/>
        <v>5694150</v>
      </c>
    </row>
    <row r="8" spans="1:14" ht="44.25" customHeight="1">
      <c r="A8" s="6">
        <v>6</v>
      </c>
      <c r="B8" s="12" t="s">
        <v>20</v>
      </c>
      <c r="C8" s="16" t="s">
        <v>21</v>
      </c>
      <c r="D8" s="6" t="s">
        <v>6</v>
      </c>
      <c r="E8" s="7">
        <v>15</v>
      </c>
      <c r="F8" s="7">
        <v>315000</v>
      </c>
      <c r="G8" s="8">
        <f t="shared" si="0"/>
        <v>59850</v>
      </c>
      <c r="H8" s="8">
        <f t="shared" si="1"/>
        <v>5622750</v>
      </c>
      <c r="I8" s="5">
        <v>250000</v>
      </c>
      <c r="J8" s="8">
        <f t="shared" si="2"/>
        <v>47500</v>
      </c>
      <c r="K8" s="7">
        <f t="shared" si="3"/>
        <v>4462500</v>
      </c>
      <c r="L8" s="6">
        <f t="shared" si="4"/>
        <v>282500</v>
      </c>
      <c r="M8" s="8">
        <f t="shared" si="5"/>
        <v>53675</v>
      </c>
      <c r="N8" s="7">
        <f t="shared" si="6"/>
        <v>5042625</v>
      </c>
    </row>
    <row r="9" spans="1:14">
      <c r="A9" s="6"/>
      <c r="B9" s="6"/>
      <c r="C9" s="6"/>
      <c r="D9" s="6"/>
      <c r="E9" s="6"/>
      <c r="F9" s="6"/>
      <c r="G9" s="10" t="s">
        <v>22</v>
      </c>
      <c r="H9" s="11">
        <f>SUM(H3:H8)</f>
        <v>64926400</v>
      </c>
      <c r="I9" s="13"/>
      <c r="J9" s="10" t="s">
        <v>22</v>
      </c>
      <c r="K9" s="14">
        <f>SUM(K3:K8)</f>
        <v>67014850</v>
      </c>
      <c r="L9" s="13"/>
      <c r="M9" s="10" t="s">
        <v>22</v>
      </c>
      <c r="N9" s="14">
        <f>SUM(N3:N8)</f>
        <v>65970625</v>
      </c>
    </row>
  </sheetData>
  <mergeCells count="3">
    <mergeCell ref="L1:N1"/>
    <mergeCell ref="I1:K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Talento Humano</dc:creator>
  <cp:keywords/>
  <dc:description/>
  <cp:lastModifiedBy>Gisselle Padilla Parra</cp:lastModifiedBy>
  <cp:revision/>
  <dcterms:created xsi:type="dcterms:W3CDTF">2026-04-16T16:05:29Z</dcterms:created>
  <dcterms:modified xsi:type="dcterms:W3CDTF">2026-04-26T20:12:20Z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2026-04-26T14:02:54Z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2ff97838-8c01-4be8-8cf7-b06f5d4bb858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