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autoCompressPictures="0"/>
  <mc:AlternateContent xmlns:mc="http://schemas.openxmlformats.org/markup-compatibility/2006">
    <mc:Choice Requires="x15">
      <x15ac:absPath xmlns:x15ac="http://schemas.microsoft.com/office/spreadsheetml/2010/11/ac" url="D:\BOGOTA 2020\ALCALDIA TEUSAQUILLO\CONCURSO DE MERITOS INTERVENTORIA 2020\EVALUACIONES\EVALUACION DEFINITIVA\"/>
    </mc:Choice>
  </mc:AlternateContent>
  <bookViews>
    <workbookView xWindow="0" yWindow="0" windowWidth="20490" windowHeight="7755" tabRatio="746" activeTab="4"/>
  </bookViews>
  <sheets>
    <sheet name="LISTA DE OFERENTES" sheetId="63" r:id="rId1"/>
    <sheet name="REQUISITOS HAB" sheetId="60" r:id="rId2"/>
    <sheet name="FACTOR 1" sheetId="69" r:id="rId3"/>
    <sheet name="FACTOR 2" sheetId="71" r:id="rId4"/>
    <sheet name="PONDERABLES" sheetId="70" r:id="rId5"/>
  </sheets>
  <definedNames>
    <definedName name="_Fill" hidden="1">#REF!</definedName>
    <definedName name="_xlnm._FilterDatabase" localSheetId="0" hidden="1">'LISTA DE OFERENTES'!$A$5:$B$26</definedName>
    <definedName name="_xlnm._FilterDatabase" localSheetId="1" hidden="1">'REQUISITOS HAB'!$A$5:$G$26</definedName>
    <definedName name="PRINT_AREA">#N/A</definedName>
    <definedName name="PRINT_AREA_MI">#N/A</definedName>
    <definedName name="PRINT_TITLES">#N/A</definedName>
    <definedName name="PRINT_TITLES_MI">#N/A</definedName>
  </definedNames>
  <calcPr calcId="152511"/>
</workbook>
</file>

<file path=xl/calcChain.xml><?xml version="1.0" encoding="utf-8"?>
<calcChain xmlns="http://schemas.openxmlformats.org/spreadsheetml/2006/main">
  <c r="H33" i="71" l="1"/>
  <c r="J35" i="71"/>
  <c r="G6" i="69" l="1"/>
  <c r="G7" i="69"/>
  <c r="G8" i="69"/>
  <c r="G9" i="69"/>
  <c r="G10" i="69"/>
  <c r="G11" i="69"/>
  <c r="G12" i="69"/>
  <c r="G13" i="69"/>
  <c r="G14" i="69"/>
  <c r="G15" i="69"/>
  <c r="G16" i="69"/>
  <c r="G17" i="69"/>
  <c r="G18" i="69"/>
  <c r="G19" i="69"/>
  <c r="G20" i="69"/>
  <c r="G21" i="69"/>
  <c r="G5" i="69"/>
  <c r="H21" i="70" l="1"/>
  <c r="H20" i="70"/>
  <c r="H19" i="70"/>
  <c r="H18" i="70"/>
  <c r="H17" i="70"/>
  <c r="H16" i="70"/>
  <c r="H15" i="70"/>
  <c r="H14" i="70"/>
  <c r="H13" i="70"/>
  <c r="H12" i="70"/>
  <c r="H11" i="70"/>
  <c r="H10" i="70"/>
  <c r="H9" i="70"/>
  <c r="H8" i="70"/>
  <c r="H7" i="70"/>
  <c r="H6" i="70"/>
  <c r="H5" i="70"/>
  <c r="J37" i="71"/>
  <c r="E68" i="71" l="1"/>
  <c r="E64" i="71"/>
  <c r="E60" i="71"/>
  <c r="E56" i="71"/>
  <c r="E67" i="71"/>
  <c r="E63" i="71"/>
  <c r="E59" i="71"/>
  <c r="E55" i="71"/>
  <c r="E66" i="71"/>
  <c r="E62" i="71"/>
  <c r="E58" i="71"/>
  <c r="E54" i="71"/>
  <c r="E65" i="71"/>
  <c r="E61" i="71"/>
  <c r="E57" i="71"/>
  <c r="E53" i="71"/>
  <c r="I6" i="70"/>
  <c r="I7" i="70"/>
  <c r="I8" i="70"/>
  <c r="I9" i="70"/>
  <c r="I10" i="70"/>
  <c r="I11" i="70"/>
  <c r="I12" i="70"/>
  <c r="I13" i="70"/>
  <c r="I14" i="70"/>
  <c r="I15" i="70"/>
  <c r="I16" i="70"/>
  <c r="I17" i="70"/>
  <c r="I18" i="70"/>
  <c r="I19" i="70"/>
  <c r="I20" i="70"/>
  <c r="I21" i="70"/>
  <c r="I5" i="70"/>
  <c r="B26" i="60" l="1"/>
  <c r="B25" i="60"/>
  <c r="B24" i="60"/>
  <c r="B23" i="60"/>
  <c r="B22" i="60"/>
  <c r="B21" i="60"/>
  <c r="B20" i="60"/>
  <c r="B19" i="60"/>
  <c r="B18" i="60"/>
  <c r="B17" i="60"/>
  <c r="B16" i="60"/>
  <c r="B15" i="60"/>
  <c r="B14" i="60"/>
  <c r="B13" i="60"/>
  <c r="B12" i="60"/>
  <c r="B11" i="60"/>
  <c r="B10" i="60"/>
  <c r="B9" i="60"/>
  <c r="B8" i="60"/>
  <c r="B7" i="60"/>
  <c r="B6" i="60"/>
</calcChain>
</file>

<file path=xl/sharedStrings.xml><?xml version="1.0" encoding="utf-8"?>
<sst xmlns="http://schemas.openxmlformats.org/spreadsheetml/2006/main" count="264" uniqueCount="60">
  <si>
    <t xml:space="preserve">No. </t>
  </si>
  <si>
    <t>NOMBRE</t>
  </si>
  <si>
    <t>OFERENTE</t>
  </si>
  <si>
    <t xml:space="preserve">CONSOLIDADO </t>
  </si>
  <si>
    <t xml:space="preserve">OBSERVACIONES </t>
  </si>
  <si>
    <t>CUMPLE</t>
  </si>
  <si>
    <t>NO CUMPLE</t>
  </si>
  <si>
    <t>HACE INGENIEROS SAS</t>
  </si>
  <si>
    <t>CONSORCIO INTERVENTORÍA BOGOTÁ 2020</t>
  </si>
  <si>
    <t>CONSORCIO TEUSAQUILLO</t>
  </si>
  <si>
    <t>INTERVENTORIA Y CONSTRUCIVILES SAS</t>
  </si>
  <si>
    <t>CELQO S.A.S.</t>
  </si>
  <si>
    <t>R&amp;M CONSTRUCCIONES E INTERVENTORIAS S.A.S</t>
  </si>
  <si>
    <t>TEUSAQUILLO HC</t>
  </si>
  <si>
    <t>CONSORCIO RM 2020</t>
  </si>
  <si>
    <t>CONSORCIO INTERMALLA VIAL 2021</t>
  </si>
  <si>
    <t>CONSORCIO VIAL ET</t>
  </si>
  <si>
    <t>CONSORCIO AR-MUR 1</t>
  </si>
  <si>
    <t>MIRS</t>
  </si>
  <si>
    <t>CONSORCIO TEUSA 2021</t>
  </si>
  <si>
    <t>CONSORCIO DS6</t>
  </si>
  <si>
    <t>CB INGENIEROS SAS</t>
  </si>
  <si>
    <t>CONSORCIO INTERVIAL TEUSAQUILLO</t>
  </si>
  <si>
    <t>GNG INGENIERIA S.A.S</t>
  </si>
  <si>
    <t>CONSORCIO VIAS HB 2020</t>
  </si>
  <si>
    <t>CONSORCIO LA GRAN VIA</t>
  </si>
  <si>
    <t>LISTA DE OFERENTES CMA-001-2020</t>
  </si>
  <si>
    <t>TECNICO</t>
  </si>
  <si>
    <t>JURIDICO</t>
  </si>
  <si>
    <t>FINANCIERO</t>
  </si>
  <si>
    <t>REQUISITOS HABILITANTES</t>
  </si>
  <si>
    <t>FDLT-CMA-001-2020</t>
  </si>
  <si>
    <t>No. Propuesta</t>
  </si>
  <si>
    <t>N°</t>
  </si>
  <si>
    <t>SALARIOS VÁLIDOS</t>
  </si>
  <si>
    <t>FACTOR 1</t>
  </si>
  <si>
    <t>CAPACITACION</t>
  </si>
  <si>
    <t>INDUSTRIA NACIONAL</t>
  </si>
  <si>
    <t>V.P. DISCAPACIDAD</t>
  </si>
  <si>
    <t>FACTOR 2</t>
  </si>
  <si>
    <t>TOTAL</t>
  </si>
  <si>
    <t>Se ordenan de Mayor a menor los valores de smmlv para establecer el Mayor valor</t>
  </si>
  <si>
    <t>Vmax</t>
  </si>
  <si>
    <t>Xa: Media Aritmética Alta</t>
  </si>
  <si>
    <t>X: Promedio Aritmético Simple</t>
  </si>
  <si>
    <t>PUNTAJE</t>
  </si>
  <si>
    <t>Corresponde al oferente que más cerca del valor de la media aritmética alta (4054.22)</t>
  </si>
  <si>
    <t>Pmax:</t>
  </si>
  <si>
    <t>ELIGIBILIDAD 1</t>
  </si>
  <si>
    <t>CONTRATOS</t>
  </si>
  <si>
    <t>PROMEDIO</t>
  </si>
  <si>
    <t>ALCALDIA LOCAL DE TEUSAQUILLO</t>
  </si>
  <si>
    <t>FONDO DE DESARROLLO LOCAL DE TEUSAQUILLO</t>
  </si>
  <si>
    <t>OFERTAS VÁLIDAS</t>
  </si>
  <si>
    <t>FORMULA SELECCIONADA SEGÚN TRM</t>
  </si>
  <si>
    <t>TRM VIGENTE 23 DICIEMBRE DE 2020</t>
  </si>
  <si>
    <t>MEDIA ARITMÉTICA ALTA</t>
  </si>
  <si>
    <r>
      <rPr>
        <b/>
        <sz val="9"/>
        <color rgb="FF000000"/>
        <rFont val="Calibri"/>
        <family val="2"/>
      </rPr>
      <t>Observaciones:</t>
    </r>
    <r>
      <rPr>
        <sz val="9"/>
        <color rgb="FF000000"/>
        <rFont val="Calibri"/>
        <family val="2"/>
        <charset val="1"/>
      </rPr>
      <t xml:space="preserve"> Para el caso del Proponente CONSORCIO TEUSAQUILLO HC, respecto al puntaje de vinculación de personal con discapacidad, Una vez valorados los argumentos expuestos en su escrito de observaciones y verificada nuevamente los documentos inicialmente allegados con su propuesta, se constata que efectivamente el integrante CAYCO SAS, realizó oportunamente la solicitud de renovación ante el ministerio de trabajo de la CONSTATACIÓN DE VINCULACIÓN DE TRABAJADORES EN SITUACION DE DISCAPACIDAD en fecha 5 de octubre de 2020, es decir previo al vencimiento de la vigencia de la constancia aportada.
Por lo anterior y en aplicación de lo dispuesto por el artículo 35 del Decreto Ley 019 de 2019 que establece que “ARTÍCULO 35. SOLICITUD DE RENOVACIÓN DE PERMISOS, LICENCIAS O AUTORIZACIONES. Cuando el ordenamiento jurídico permita la renovación de un permiso, licencia o autorización, y el particular la solicite dentro de los plazos previstos en la normatividad vigente, con el lleno de la totalidad de requisitos exigidos para ese fin, la vigencia del permiso, licencia o autorización se entenderá prorrogada hasta tanto se produzca la decisión de fondo por parte de la entidad competente sobre dicha renovación. Si no existe plazo legal para solicitar la renovación o prorroga del permiso, licencia o autorización, ésta deberá presentarse cinco días antes del vencimiento del permiso, licencia o autorización, con los efectos señalados en el inciso anterior” se modificará el informe final de evaluación y se realizará la asignación del puntaje correspondiente por este aspecto.</t>
    </r>
  </si>
  <si>
    <t>CONSOLIDADO PUNTAJES CMA 001-2020 FDLT</t>
  </si>
  <si>
    <t>Dado a que los puntajes después de aplicar la fórmula, son valores negativos, se procede a dar cero (0) puntos al resto de oferentes</t>
  </si>
</sst>
</file>

<file path=xl/styles.xml><?xml version="1.0" encoding="utf-8"?>
<styleSheet xmlns="http://schemas.openxmlformats.org/spreadsheetml/2006/main" xmlns:mc="http://schemas.openxmlformats.org/markup-compatibility/2006" xmlns:x14ac="http://schemas.microsoft.com/office/spreadsheetml/2009/9/ac" mc:Ignorable="x14ac">
  <numFmts count="8">
    <numFmt numFmtId="164" formatCode="_-* #,##0_-;\-* #,##0_-;_-* &quot;-&quot;_-;_-@_-"/>
    <numFmt numFmtId="165" formatCode="_-&quot;$&quot;* #,##0.00_-;\-&quot;$&quot;* #,##0.00_-;_-&quot;$&quot;* &quot;-&quot;??_-;_-@_-"/>
    <numFmt numFmtId="166" formatCode="_-* #,##0.00_-;\-* #,##0.00_-;_-* &quot;-&quot;??_-;_-@_-"/>
    <numFmt numFmtId="167" formatCode="_-&quot;$&quot;\ * #,##0_-;\-&quot;$&quot;\ * #,##0_-;_-&quot;$&quot;\ * &quot;-&quot;_-;_-@_-"/>
    <numFmt numFmtId="168" formatCode="_-* #,##0.00\ &quot;€&quot;_-;\-* #,##0.00\ &quot;€&quot;_-;_-* &quot;-&quot;??\ &quot;€&quot;_-;_-@_-"/>
    <numFmt numFmtId="169" formatCode="_-\$* #,##0_-;&quot;-$&quot;* #,##0_-;_-\$* \-_-;_-@_-"/>
    <numFmt numFmtId="170" formatCode="_-* #,##0.00_-;\-* #,##0.00_-;_-* \-??_-;_-@_-"/>
    <numFmt numFmtId="171" formatCode="_ * #,##0.00_ ;_ * \-#,##0.00_ ;_ * &quot;-&quot;??_ ;_ @_ "/>
  </numFmts>
  <fonts count="29" x14ac:knownFonts="1">
    <font>
      <sz val="11"/>
      <color rgb="FF000000"/>
      <name val="Calibri"/>
      <family val="2"/>
      <charset val="1"/>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rgb="FF000000"/>
      <name val="Calibri"/>
      <family val="2"/>
      <charset val="1"/>
    </font>
    <font>
      <sz val="10"/>
      <name val="Arial"/>
      <family val="2"/>
    </font>
    <font>
      <b/>
      <sz val="18"/>
      <color rgb="FF000000"/>
      <name val="Calibri"/>
      <family val="2"/>
    </font>
    <font>
      <b/>
      <sz val="20"/>
      <name val="Arial"/>
      <family val="2"/>
      <charset val="1"/>
    </font>
    <font>
      <b/>
      <sz val="26"/>
      <name val="Arial"/>
      <family val="2"/>
      <charset val="1"/>
    </font>
    <font>
      <sz val="11"/>
      <color indexed="8"/>
      <name val="Calibri"/>
      <family val="2"/>
    </font>
    <font>
      <sz val="11"/>
      <color theme="1"/>
      <name val="Calibri"/>
      <family val="2"/>
    </font>
    <font>
      <sz val="11"/>
      <color theme="1"/>
      <name val="Calibri"/>
      <family val="2"/>
    </font>
    <font>
      <b/>
      <sz val="11"/>
      <color rgb="FF000000"/>
      <name val="Calibri"/>
      <family val="2"/>
    </font>
    <font>
      <sz val="10"/>
      <color indexed="8"/>
      <name val="MS Sans Serif"/>
      <family val="2"/>
    </font>
    <font>
      <b/>
      <sz val="12"/>
      <color rgb="FF000000"/>
      <name val="Calibri"/>
      <family val="2"/>
    </font>
    <font>
      <b/>
      <sz val="14"/>
      <color rgb="FF000000"/>
      <name val="Calibri"/>
      <family val="2"/>
    </font>
    <font>
      <b/>
      <sz val="10"/>
      <color rgb="FF000000"/>
      <name val="Calibri"/>
      <family val="2"/>
    </font>
    <font>
      <b/>
      <sz val="11"/>
      <color rgb="FFFF0000"/>
      <name val="Calibri"/>
      <family val="2"/>
    </font>
    <font>
      <b/>
      <sz val="9"/>
      <color rgb="FF000000"/>
      <name val="Calibri"/>
      <family val="2"/>
    </font>
    <font>
      <sz val="9"/>
      <color rgb="FF000000"/>
      <name val="Calibri"/>
      <family val="2"/>
      <charset val="1"/>
    </font>
    <font>
      <sz val="9"/>
      <color rgb="FF000000"/>
      <name val="Calibri"/>
      <family val="2"/>
    </font>
  </fonts>
  <fills count="4">
    <fill>
      <patternFill patternType="none"/>
    </fill>
    <fill>
      <patternFill patternType="gray125"/>
    </fill>
    <fill>
      <patternFill patternType="solid">
        <fgColor theme="6" tint="0.39997558519241921"/>
        <bgColor indexed="64"/>
      </patternFill>
    </fill>
    <fill>
      <patternFill patternType="solid">
        <fgColor theme="9" tint="0.39997558519241921"/>
        <bgColor indexed="64"/>
      </patternFill>
    </fill>
  </fills>
  <borders count="15">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right/>
      <top style="thin">
        <color auto="1"/>
      </top>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medium">
        <color indexed="64"/>
      </left>
      <right style="thin">
        <color auto="1"/>
      </right>
      <top style="medium">
        <color indexed="64"/>
      </top>
      <bottom style="medium">
        <color indexed="64"/>
      </bottom>
      <diagonal/>
    </border>
    <border>
      <left style="thin">
        <color auto="1"/>
      </left>
      <right style="thin">
        <color auto="1"/>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s>
  <cellStyleXfs count="63">
    <xf numFmtId="0" fontId="0" fillId="0" borderId="0"/>
    <xf numFmtId="169" fontId="12" fillId="0" borderId="0" applyBorder="0" applyProtection="0"/>
    <xf numFmtId="168" fontId="13" fillId="0" borderId="0" applyBorder="0" applyAlignment="0" applyProtection="0"/>
    <xf numFmtId="170" fontId="12" fillId="0" borderId="0" applyBorder="0" applyProtection="0"/>
    <xf numFmtId="9" fontId="12" fillId="0" borderId="0" applyBorder="0" applyProtection="0"/>
    <xf numFmtId="0" fontId="13" fillId="0" borderId="0"/>
    <xf numFmtId="9" fontId="13" fillId="0" borderId="0" applyFont="0" applyFill="0" applyBorder="0" applyAlignment="0" applyProtection="0"/>
    <xf numFmtId="171" fontId="13" fillId="0" borderId="0" applyFont="0" applyFill="0" applyBorder="0" applyAlignment="0" applyProtection="0"/>
    <xf numFmtId="0" fontId="17" fillId="0" borderId="0" applyFill="0" applyProtection="0"/>
    <xf numFmtId="0" fontId="11" fillId="0" borderId="0"/>
    <xf numFmtId="0" fontId="18" fillId="0" borderId="0"/>
    <xf numFmtId="0" fontId="12" fillId="0" borderId="0"/>
    <xf numFmtId="167" fontId="12" fillId="0" borderId="0" applyFont="0" applyFill="0" applyBorder="0" applyAlignment="0" applyProtection="0"/>
    <xf numFmtId="169" fontId="12" fillId="0" borderId="0" applyBorder="0" applyProtection="0"/>
    <xf numFmtId="164" fontId="12" fillId="0" borderId="0" applyFont="0" applyFill="0" applyBorder="0" applyAlignment="0" applyProtection="0"/>
    <xf numFmtId="0" fontId="19" fillId="0" borderId="0"/>
    <xf numFmtId="0" fontId="10" fillId="0" borderId="0"/>
    <xf numFmtId="167" fontId="10" fillId="0" borderId="0" applyFont="0" applyFill="0" applyBorder="0" applyAlignment="0" applyProtection="0"/>
    <xf numFmtId="164" fontId="10" fillId="0" borderId="0" applyFont="0" applyFill="0" applyBorder="0" applyAlignment="0" applyProtection="0"/>
    <xf numFmtId="0" fontId="9" fillId="0" borderId="0"/>
    <xf numFmtId="167" fontId="9" fillId="0" borderId="0" applyFont="0" applyFill="0" applyBorder="0" applyAlignment="0" applyProtection="0"/>
    <xf numFmtId="164" fontId="9" fillId="0" borderId="0" applyFont="0" applyFill="0" applyBorder="0" applyAlignment="0" applyProtection="0"/>
    <xf numFmtId="0" fontId="8" fillId="0" borderId="0"/>
    <xf numFmtId="171" fontId="13" fillId="0" borderId="0" applyFont="0" applyFill="0" applyBorder="0" applyAlignment="0" applyProtection="0"/>
    <xf numFmtId="9" fontId="13" fillId="0" borderId="0" applyFont="0" applyFill="0" applyBorder="0" applyAlignment="0" applyProtection="0"/>
    <xf numFmtId="167" fontId="13" fillId="0" borderId="0" applyFont="0" applyFill="0" applyBorder="0" applyAlignment="0" applyProtection="0"/>
    <xf numFmtId="0" fontId="7" fillId="0" borderId="0"/>
    <xf numFmtId="167" fontId="12" fillId="0" borderId="0" applyFont="0" applyFill="0" applyBorder="0" applyAlignment="0" applyProtection="0"/>
    <xf numFmtId="164" fontId="12" fillId="0" borderId="0" applyFont="0" applyFill="0" applyBorder="0" applyAlignment="0" applyProtection="0"/>
    <xf numFmtId="0" fontId="18" fillId="0" borderId="0"/>
    <xf numFmtId="164" fontId="12" fillId="0" borderId="0" applyFont="0" applyFill="0" applyBorder="0" applyAlignment="0" applyProtection="0"/>
    <xf numFmtId="0" fontId="7" fillId="0" borderId="0"/>
    <xf numFmtId="167" fontId="7" fillId="0" borderId="0" applyFont="0" applyFill="0" applyBorder="0" applyAlignment="0" applyProtection="0"/>
    <xf numFmtId="164" fontId="7" fillId="0" borderId="0" applyFont="0" applyFill="0" applyBorder="0" applyAlignment="0" applyProtection="0"/>
    <xf numFmtId="167" fontId="12" fillId="0" borderId="0" applyFont="0" applyFill="0" applyBorder="0" applyAlignment="0" applyProtection="0"/>
    <xf numFmtId="0" fontId="7" fillId="0" borderId="0"/>
    <xf numFmtId="167" fontId="7" fillId="0" borderId="0" applyFont="0" applyFill="0" applyBorder="0" applyAlignment="0" applyProtection="0"/>
    <xf numFmtId="164" fontId="7" fillId="0" borderId="0" applyFont="0" applyFill="0" applyBorder="0" applyAlignment="0" applyProtection="0"/>
    <xf numFmtId="0" fontId="7" fillId="0" borderId="0"/>
    <xf numFmtId="167" fontId="13" fillId="0" borderId="0" applyFont="0" applyFill="0" applyBorder="0" applyAlignment="0" applyProtection="0"/>
    <xf numFmtId="0" fontId="6" fillId="0" borderId="0"/>
    <xf numFmtId="164" fontId="6" fillId="0" borderId="0" applyFont="0" applyFill="0" applyBorder="0" applyAlignment="0" applyProtection="0"/>
    <xf numFmtId="167" fontId="6" fillId="0" borderId="0" applyFont="0" applyFill="0" applyBorder="0" applyAlignment="0" applyProtection="0"/>
    <xf numFmtId="166" fontId="6" fillId="0" borderId="0" applyFont="0" applyFill="0" applyBorder="0" applyAlignment="0" applyProtection="0"/>
    <xf numFmtId="9" fontId="6" fillId="0" borderId="0" applyFont="0" applyFill="0" applyBorder="0" applyAlignment="0" applyProtection="0"/>
    <xf numFmtId="0" fontId="21" fillId="0" borderId="0"/>
    <xf numFmtId="0" fontId="13" fillId="0" borderId="0"/>
    <xf numFmtId="0" fontId="5" fillId="0" borderId="0"/>
    <xf numFmtId="167" fontId="5" fillId="0" borderId="0" applyFont="0" applyFill="0" applyBorder="0" applyAlignment="0" applyProtection="0"/>
    <xf numFmtId="164" fontId="5" fillId="0" borderId="0" applyFont="0" applyFill="0" applyBorder="0" applyAlignment="0" applyProtection="0"/>
    <xf numFmtId="0" fontId="5" fillId="0" borderId="0"/>
    <xf numFmtId="165" fontId="5" fillId="0" borderId="0" applyFont="0" applyFill="0" applyBorder="0" applyAlignment="0" applyProtection="0"/>
    <xf numFmtId="9" fontId="5" fillId="0" borderId="0" applyFont="0" applyFill="0" applyBorder="0" applyAlignment="0" applyProtection="0"/>
    <xf numFmtId="0" fontId="4" fillId="0" borderId="0"/>
    <xf numFmtId="0" fontId="4" fillId="0" borderId="0"/>
    <xf numFmtId="0" fontId="3" fillId="0" borderId="0"/>
    <xf numFmtId="167" fontId="3" fillId="0" borderId="0" applyFont="0" applyFill="0" applyBorder="0" applyAlignment="0" applyProtection="0"/>
    <xf numFmtId="164" fontId="3" fillId="0" borderId="0" applyFont="0" applyFill="0" applyBorder="0" applyAlignment="0" applyProtection="0"/>
    <xf numFmtId="0" fontId="3" fillId="0" borderId="0"/>
    <xf numFmtId="0" fontId="2" fillId="0" borderId="0"/>
    <xf numFmtId="0" fontId="2" fillId="0" borderId="0"/>
    <xf numFmtId="0" fontId="1" fillId="0" borderId="0"/>
    <xf numFmtId="164" fontId="1" fillId="0" borderId="0" applyFont="0" applyFill="0" applyBorder="0" applyAlignment="0" applyProtection="0"/>
  </cellStyleXfs>
  <cellXfs count="80">
    <xf numFmtId="0" fontId="0" fillId="0" borderId="0" xfId="0"/>
    <xf numFmtId="0" fontId="0" fillId="0" borderId="0" xfId="0" applyProtection="1"/>
    <xf numFmtId="0" fontId="22" fillId="3" borderId="3" xfId="0" applyFont="1" applyFill="1" applyBorder="1" applyAlignment="1" applyProtection="1">
      <alignment horizontal="center"/>
    </xf>
    <xf numFmtId="0" fontId="22" fillId="3" borderId="3" xfId="0" applyFont="1" applyFill="1" applyBorder="1" applyAlignment="1" applyProtection="1">
      <alignment horizontal="left" vertical="center" wrapText="1"/>
    </xf>
    <xf numFmtId="0" fontId="0" fillId="0" borderId="1" xfId="0" applyBorder="1" applyAlignment="1" applyProtection="1">
      <alignment horizontal="center" vertical="center"/>
    </xf>
    <xf numFmtId="0" fontId="0" fillId="0" borderId="1" xfId="0" applyBorder="1" applyAlignment="1" applyProtection="1">
      <alignment horizontal="left" vertical="center" wrapText="1"/>
    </xf>
    <xf numFmtId="0" fontId="0" fillId="0" borderId="0" xfId="0" applyAlignment="1" applyProtection="1">
      <alignment horizontal="center" vertical="center"/>
    </xf>
    <xf numFmtId="0" fontId="0" fillId="0" borderId="1" xfId="0" applyFill="1" applyBorder="1" applyAlignment="1" applyProtection="1">
      <alignment horizontal="center" vertical="center"/>
    </xf>
    <xf numFmtId="0" fontId="0" fillId="0" borderId="1" xfId="0" applyFont="1" applyFill="1" applyBorder="1" applyAlignment="1" applyProtection="1">
      <alignment horizontal="left" vertical="center" wrapText="1"/>
    </xf>
    <xf numFmtId="0" fontId="0" fillId="0" borderId="1" xfId="0" applyFill="1" applyBorder="1" applyAlignment="1" applyProtection="1">
      <alignment horizontal="left" vertical="center" wrapText="1"/>
    </xf>
    <xf numFmtId="0" fontId="0" fillId="0" borderId="0" xfId="0" applyAlignment="1" applyProtection="1">
      <alignment vertical="center"/>
    </xf>
    <xf numFmtId="0" fontId="0" fillId="0" borderId="10" xfId="0" applyBorder="1" applyAlignment="1" applyProtection="1">
      <alignment horizontal="left" vertical="center" wrapText="1"/>
    </xf>
    <xf numFmtId="0" fontId="0" fillId="0" borderId="0" xfId="0" applyAlignment="1" applyProtection="1">
      <alignment horizontal="center"/>
    </xf>
    <xf numFmtId="0" fontId="0" fillId="0" borderId="0" xfId="0" applyAlignment="1" applyProtection="1">
      <alignment horizontal="left" vertical="center" wrapText="1"/>
    </xf>
    <xf numFmtId="0" fontId="12" fillId="2" borderId="0" xfId="11" applyFill="1" applyAlignment="1" applyProtection="1">
      <alignment vertical="center"/>
    </xf>
    <xf numFmtId="0" fontId="12" fillId="0" borderId="0" xfId="11" applyAlignment="1" applyProtection="1">
      <alignment vertical="center"/>
    </xf>
    <xf numFmtId="0" fontId="0" fillId="0" borderId="0" xfId="0" applyAlignment="1" applyProtection="1">
      <alignment horizontal="left" vertical="center"/>
    </xf>
    <xf numFmtId="0" fontId="0" fillId="0" borderId="0" xfId="0" applyAlignment="1" applyProtection="1">
      <alignment horizontal="left"/>
    </xf>
    <xf numFmtId="0" fontId="23" fillId="3" borderId="1" xfId="0" applyFont="1" applyFill="1" applyBorder="1" applyAlignment="1" applyProtection="1">
      <alignment horizontal="center" vertical="center" wrapText="1"/>
    </xf>
    <xf numFmtId="0" fontId="23" fillId="3" borderId="1" xfId="0" applyFont="1" applyFill="1" applyBorder="1" applyAlignment="1" applyProtection="1">
      <alignment horizontal="left" vertical="center" wrapText="1"/>
    </xf>
    <xf numFmtId="0" fontId="23" fillId="3" borderId="4" xfId="0" applyFont="1" applyFill="1" applyBorder="1" applyAlignment="1" applyProtection="1">
      <alignment horizontal="center" vertical="center" wrapText="1"/>
    </xf>
    <xf numFmtId="0" fontId="0" fillId="0" borderId="11" xfId="0" applyBorder="1" applyAlignment="1" applyProtection="1">
      <alignment horizontal="center" vertical="center"/>
    </xf>
    <xf numFmtId="0" fontId="0" fillId="0" borderId="1" xfId="0" applyBorder="1" applyAlignment="1">
      <alignment horizontal="center"/>
    </xf>
    <xf numFmtId="0" fontId="0" fillId="0" borderId="0" xfId="0" applyAlignment="1">
      <alignment horizontal="center"/>
    </xf>
    <xf numFmtId="1" fontId="0" fillId="0" borderId="1" xfId="0" applyNumberFormat="1" applyBorder="1" applyAlignment="1">
      <alignment horizontal="center"/>
    </xf>
    <xf numFmtId="0" fontId="24" fillId="3" borderId="1" xfId="0" applyFont="1" applyFill="1" applyBorder="1" applyAlignment="1" applyProtection="1">
      <alignment horizontal="center" vertical="center" wrapText="1"/>
    </xf>
    <xf numFmtId="0" fontId="24" fillId="3" borderId="1" xfId="0" applyFont="1" applyFill="1" applyBorder="1" applyAlignment="1" applyProtection="1">
      <alignment horizontal="left" vertical="center" wrapText="1"/>
    </xf>
    <xf numFmtId="0" fontId="23" fillId="3" borderId="14" xfId="0" applyFont="1" applyFill="1" applyBorder="1" applyAlignment="1" applyProtection="1">
      <alignment horizontal="center" vertical="center" wrapText="1"/>
    </xf>
    <xf numFmtId="1" fontId="20" fillId="0" borderId="9" xfId="0" applyNumberFormat="1" applyFont="1" applyBorder="1" applyAlignment="1">
      <alignment horizontal="center"/>
    </xf>
    <xf numFmtId="1" fontId="20" fillId="0" borderId="14" xfId="0" applyNumberFormat="1" applyFont="1" applyBorder="1" applyAlignment="1">
      <alignment horizontal="center"/>
    </xf>
    <xf numFmtId="2" fontId="20" fillId="0" borderId="14" xfId="0" applyNumberFormat="1" applyFont="1" applyBorder="1" applyAlignment="1">
      <alignment horizontal="center"/>
    </xf>
    <xf numFmtId="0" fontId="0" fillId="0" borderId="14" xfId="0" applyBorder="1" applyAlignment="1">
      <alignment horizontal="center"/>
    </xf>
    <xf numFmtId="2" fontId="0" fillId="0" borderId="1" xfId="0" applyNumberFormat="1" applyBorder="1" applyAlignment="1">
      <alignment horizontal="center"/>
    </xf>
    <xf numFmtId="0" fontId="0" fillId="0" borderId="4" xfId="0" applyBorder="1" applyAlignment="1">
      <alignment horizontal="center"/>
    </xf>
    <xf numFmtId="0" fontId="0" fillId="0" borderId="2" xfId="0" applyBorder="1" applyAlignment="1" applyProtection="1">
      <alignment horizontal="center" vertical="center"/>
    </xf>
    <xf numFmtId="0" fontId="0" fillId="0" borderId="2" xfId="0" applyFill="1" applyBorder="1" applyAlignment="1" applyProtection="1">
      <alignment horizontal="left" vertical="center" wrapText="1"/>
    </xf>
    <xf numFmtId="1" fontId="0" fillId="0" borderId="2" xfId="0" applyNumberFormat="1" applyBorder="1" applyAlignment="1">
      <alignment horizontal="center"/>
    </xf>
    <xf numFmtId="0" fontId="0" fillId="0" borderId="2" xfId="0" applyBorder="1" applyAlignment="1">
      <alignment horizontal="center"/>
    </xf>
    <xf numFmtId="0" fontId="0" fillId="0" borderId="3" xfId="0" applyBorder="1" applyAlignment="1" applyProtection="1">
      <alignment horizontal="center" vertical="center"/>
    </xf>
    <xf numFmtId="0" fontId="0" fillId="0" borderId="3" xfId="0" applyBorder="1" applyAlignment="1" applyProtection="1">
      <alignment horizontal="left" vertical="center" wrapText="1"/>
    </xf>
    <xf numFmtId="1" fontId="0" fillId="0" borderId="3" xfId="0" applyNumberFormat="1" applyBorder="1" applyAlignment="1">
      <alignment horizontal="center"/>
    </xf>
    <xf numFmtId="0" fontId="0" fillId="0" borderId="3" xfId="0" applyBorder="1" applyAlignment="1">
      <alignment horizontal="center"/>
    </xf>
    <xf numFmtId="0" fontId="25" fillId="0" borderId="9" xfId="0" applyFont="1" applyBorder="1"/>
    <xf numFmtId="0" fontId="20" fillId="0" borderId="12" xfId="0" applyFont="1" applyBorder="1" applyAlignment="1" applyProtection="1">
      <alignment horizontal="center" vertical="center"/>
    </xf>
    <xf numFmtId="0" fontId="20" fillId="0" borderId="13" xfId="0" applyFont="1" applyBorder="1" applyAlignment="1" applyProtection="1">
      <alignment horizontal="left" vertical="center" wrapText="1"/>
    </xf>
    <xf numFmtId="1" fontId="20" fillId="0" borderId="13" xfId="0" applyNumberFormat="1" applyFont="1" applyBorder="1" applyAlignment="1">
      <alignment horizontal="center"/>
    </xf>
    <xf numFmtId="0" fontId="20" fillId="0" borderId="13" xfId="0" applyFont="1" applyBorder="1" applyAlignment="1">
      <alignment horizontal="center"/>
    </xf>
    <xf numFmtId="0" fontId="22" fillId="3" borderId="1" xfId="0" applyFont="1" applyFill="1" applyBorder="1" applyAlignment="1" applyProtection="1">
      <alignment horizontal="center" vertical="center" wrapText="1"/>
    </xf>
    <xf numFmtId="2" fontId="0" fillId="0" borderId="2" xfId="0" applyNumberFormat="1" applyBorder="1" applyAlignment="1">
      <alignment horizontal="center"/>
    </xf>
    <xf numFmtId="2" fontId="20" fillId="0" borderId="13" xfId="0" applyNumberFormat="1" applyFont="1" applyBorder="1" applyAlignment="1">
      <alignment horizontal="center"/>
    </xf>
    <xf numFmtId="2" fontId="0" fillId="0" borderId="3" xfId="0" applyNumberFormat="1" applyBorder="1" applyAlignment="1">
      <alignment horizontal="center"/>
    </xf>
    <xf numFmtId="0" fontId="20" fillId="0" borderId="0" xfId="0" applyFont="1"/>
    <xf numFmtId="0" fontId="14" fillId="0" borderId="1" xfId="0" applyFont="1" applyBorder="1" applyAlignment="1" applyProtection="1">
      <alignment horizontal="center" vertical="center"/>
    </xf>
    <xf numFmtId="0" fontId="14" fillId="0" borderId="1" xfId="0" applyFont="1" applyBorder="1" applyAlignment="1" applyProtection="1">
      <alignment horizontal="center" vertical="center" wrapText="1"/>
    </xf>
    <xf numFmtId="0" fontId="20" fillId="0" borderId="0" xfId="0" applyFont="1" applyAlignment="1" applyProtection="1">
      <alignment horizontal="center"/>
    </xf>
    <xf numFmtId="0" fontId="15" fillId="2" borderId="5" xfId="11" applyFont="1" applyFill="1" applyBorder="1" applyAlignment="1" applyProtection="1">
      <alignment horizontal="center" vertical="center" wrapText="1"/>
    </xf>
    <xf numFmtId="0" fontId="15" fillId="2" borderId="6" xfId="11" applyFont="1" applyFill="1" applyBorder="1" applyAlignment="1" applyProtection="1">
      <alignment horizontal="center" vertical="center" wrapText="1"/>
    </xf>
    <xf numFmtId="0" fontId="15" fillId="2" borderId="6" xfId="11" applyFont="1" applyFill="1" applyBorder="1" applyAlignment="1" applyProtection="1">
      <alignment horizontal="center" wrapText="1"/>
    </xf>
    <xf numFmtId="0" fontId="15" fillId="2" borderId="6" xfId="11" applyFont="1" applyFill="1" applyBorder="1" applyAlignment="1" applyProtection="1">
      <alignment horizontal="left" vertical="center" wrapText="1"/>
    </xf>
    <xf numFmtId="0" fontId="15" fillId="0" borderId="1" xfId="11" applyFont="1" applyBorder="1" applyAlignment="1" applyProtection="1">
      <alignment horizontal="center" vertical="center" wrapText="1"/>
    </xf>
    <xf numFmtId="0" fontId="15" fillId="0" borderId="1" xfId="11" applyFont="1" applyBorder="1" applyAlignment="1" applyProtection="1">
      <alignment horizontal="center" wrapText="1"/>
    </xf>
    <xf numFmtId="0" fontId="15" fillId="0" borderId="1" xfId="11" applyFont="1" applyBorder="1" applyAlignment="1" applyProtection="1">
      <alignment horizontal="left" vertical="center" wrapText="1"/>
    </xf>
    <xf numFmtId="0" fontId="16" fillId="0" borderId="1" xfId="11" applyFont="1" applyBorder="1" applyAlignment="1" applyProtection="1">
      <alignment horizontal="center" vertical="center" wrapText="1"/>
    </xf>
    <xf numFmtId="0" fontId="16" fillId="0" borderId="1" xfId="11" applyFont="1" applyBorder="1" applyAlignment="1" applyProtection="1">
      <alignment horizontal="center" wrapText="1"/>
    </xf>
    <xf numFmtId="0" fontId="16" fillId="0" borderId="1" xfId="11" applyFont="1" applyBorder="1" applyAlignment="1" applyProtection="1">
      <alignment horizontal="left" vertical="center" wrapText="1"/>
    </xf>
    <xf numFmtId="0" fontId="0" fillId="0" borderId="0" xfId="0" applyAlignment="1">
      <alignment horizontal="center"/>
    </xf>
    <xf numFmtId="0" fontId="23" fillId="3" borderId="7" xfId="0" applyFont="1" applyFill="1" applyBorder="1" applyAlignment="1" applyProtection="1">
      <alignment horizontal="center" vertical="center" wrapText="1"/>
    </xf>
    <xf numFmtId="0" fontId="23" fillId="3" borderId="8" xfId="0" applyFont="1" applyFill="1" applyBorder="1" applyAlignment="1" applyProtection="1">
      <alignment horizontal="center" vertical="center" wrapText="1"/>
    </xf>
    <xf numFmtId="0" fontId="23" fillId="3" borderId="9" xfId="0" applyFont="1" applyFill="1" applyBorder="1" applyAlignment="1" applyProtection="1">
      <alignment horizontal="center" vertical="center" wrapText="1"/>
    </xf>
    <xf numFmtId="0" fontId="23" fillId="3" borderId="7" xfId="0" applyFont="1" applyFill="1" applyBorder="1" applyAlignment="1" applyProtection="1">
      <alignment horizontal="left" vertical="center" wrapText="1"/>
    </xf>
    <xf numFmtId="0" fontId="23" fillId="3" borderId="8" xfId="0" applyFont="1" applyFill="1" applyBorder="1" applyAlignment="1" applyProtection="1">
      <alignment horizontal="left" vertical="center" wrapText="1"/>
    </xf>
    <xf numFmtId="0" fontId="23" fillId="3" borderId="9" xfId="0" applyFont="1" applyFill="1" applyBorder="1" applyAlignment="1" applyProtection="1">
      <alignment horizontal="left" vertical="center" wrapText="1"/>
    </xf>
    <xf numFmtId="0" fontId="20" fillId="0" borderId="0" xfId="0" applyFont="1" applyAlignment="1">
      <alignment horizontal="center"/>
    </xf>
    <xf numFmtId="0" fontId="22" fillId="3" borderId="7" xfId="0" applyFont="1" applyFill="1" applyBorder="1" applyAlignment="1" applyProtection="1">
      <alignment horizontal="center" vertical="center" wrapText="1"/>
    </xf>
    <xf numFmtId="0" fontId="22" fillId="3" borderId="8" xfId="0" applyFont="1" applyFill="1" applyBorder="1" applyAlignment="1" applyProtection="1">
      <alignment horizontal="center" vertical="center" wrapText="1"/>
    </xf>
    <xf numFmtId="0" fontId="22" fillId="3" borderId="9" xfId="0" applyFont="1" applyFill="1" applyBorder="1" applyAlignment="1" applyProtection="1">
      <alignment horizontal="center" vertical="center" wrapText="1"/>
    </xf>
    <xf numFmtId="2" fontId="20" fillId="0" borderId="7" xfId="0" applyNumberFormat="1" applyFont="1" applyBorder="1" applyAlignment="1">
      <alignment horizontal="center"/>
    </xf>
    <xf numFmtId="2" fontId="20" fillId="0" borderId="9" xfId="0" applyNumberFormat="1" applyFont="1" applyBorder="1" applyAlignment="1">
      <alignment horizontal="center"/>
    </xf>
    <xf numFmtId="0" fontId="28" fillId="0" borderId="0" xfId="0" applyFont="1" applyAlignment="1">
      <alignment horizontal="left" wrapText="1"/>
    </xf>
    <xf numFmtId="0" fontId="27" fillId="0" borderId="0" xfId="0" applyFont="1" applyAlignment="1">
      <alignment horizontal="left" wrapText="1"/>
    </xf>
  </cellXfs>
  <cellStyles count="63">
    <cellStyle name="Millares [0] 2" xfId="14"/>
    <cellStyle name="Millares [0] 2 2" xfId="18"/>
    <cellStyle name="Millares [0] 2 2 2" xfId="33"/>
    <cellStyle name="Millares [0] 2 3" xfId="21"/>
    <cellStyle name="Millares [0] 2 3 2" xfId="37"/>
    <cellStyle name="Millares [0] 2 3 3" xfId="57"/>
    <cellStyle name="Millares [0] 2 4" xfId="28"/>
    <cellStyle name="Millares [0] 3" xfId="30"/>
    <cellStyle name="Millares [0] 4" xfId="41"/>
    <cellStyle name="Millares [0] 4 2" xfId="62"/>
    <cellStyle name="Millares [0] 5" xfId="49"/>
    <cellStyle name="Millares 2" xfId="3"/>
    <cellStyle name="Millares 2 2" xfId="23"/>
    <cellStyle name="Millares 3" xfId="7"/>
    <cellStyle name="Millares 4" xfId="43"/>
    <cellStyle name="Moneda [0] 2" xfId="12"/>
    <cellStyle name="Moneda [0] 2 2" xfId="17"/>
    <cellStyle name="Moneda [0] 2 2 2" xfId="32"/>
    <cellStyle name="Moneda [0] 2 3" xfId="20"/>
    <cellStyle name="Moneda [0] 2 3 2" xfId="36"/>
    <cellStyle name="Moneda [0] 2 3 3" xfId="56"/>
    <cellStyle name="Moneda [0] 2 4" xfId="25"/>
    <cellStyle name="Moneda [0] 2 4 2" xfId="39"/>
    <cellStyle name="Moneda [0] 2 5" xfId="27"/>
    <cellStyle name="Moneda [0] 3" xfId="34"/>
    <cellStyle name="Moneda [0] 4" xfId="42"/>
    <cellStyle name="Moneda [0] 5" xfId="48"/>
    <cellStyle name="Moneda 2" xfId="2"/>
    <cellStyle name="Moneda 3" xfId="51"/>
    <cellStyle name="Normal" xfId="0" builtinId="0"/>
    <cellStyle name="Normal 10" xfId="45"/>
    <cellStyle name="Normal 11" xfId="53"/>
    <cellStyle name="Normal 12 2" xfId="46"/>
    <cellStyle name="Normal 2" xfId="5"/>
    <cellStyle name="Normal 2 2" xfId="11"/>
    <cellStyle name="Normal 3" xfId="8"/>
    <cellStyle name="Normal 3 2" xfId="16"/>
    <cellStyle name="Normal 3 2 2" xfId="31"/>
    <cellStyle name="Normal 3 2 3" xfId="58"/>
    <cellStyle name="Normal 3 2 4" xfId="60"/>
    <cellStyle name="Normal 3 3" xfId="19"/>
    <cellStyle name="Normal 3 3 2" xfId="35"/>
    <cellStyle name="Normal 3 3 3" xfId="54"/>
    <cellStyle name="Normal 3 3 4" xfId="55"/>
    <cellStyle name="Normal 3 4" xfId="50"/>
    <cellStyle name="Normal 4" xfId="9"/>
    <cellStyle name="Normal 4 2" xfId="26"/>
    <cellStyle name="Normal 5" xfId="10"/>
    <cellStyle name="Normal 6" xfId="15"/>
    <cellStyle name="Normal 6 2" xfId="29"/>
    <cellStyle name="Normal 7" xfId="22"/>
    <cellStyle name="Normal 7 2" xfId="38"/>
    <cellStyle name="Normal 7 3" xfId="59"/>
    <cellStyle name="Normal 8" xfId="40"/>
    <cellStyle name="Normal 8 2" xfId="61"/>
    <cellStyle name="Normal 9" xfId="47"/>
    <cellStyle name="Porcentaje 2" xfId="4"/>
    <cellStyle name="Porcentaje 2 2" xfId="24"/>
    <cellStyle name="Porcentaje 3" xfId="6"/>
    <cellStyle name="Porcentaje 4" xfId="44"/>
    <cellStyle name="Porcentaje 5" xfId="52"/>
    <cellStyle name="Texto explicativo" xfId="1" builtinId="53" customBuiltin="1"/>
    <cellStyle name="Texto explicativo 2" xfId="13"/>
  </cellStyles>
  <dxfs count="2">
    <dxf>
      <font>
        <color theme="0"/>
      </font>
      <fill>
        <patternFill>
          <bgColor rgb="FF00B050"/>
        </patternFill>
      </fill>
    </dxf>
    <dxf>
      <font>
        <color theme="0"/>
      </font>
      <fill>
        <patternFill>
          <bgColor rgb="FFFF0000"/>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70AD47"/>
      <rgbColor rgb="FFADB9CA"/>
      <rgbColor rgb="FF993366"/>
      <rgbColor rgb="FFFFFFCC"/>
      <rgbColor rgb="FFCCFFFF"/>
      <rgbColor rgb="FF660066"/>
      <rgbColor rgb="FFFF8080"/>
      <rgbColor rgb="FF0066CC"/>
      <rgbColor rgb="FFD0CECE"/>
      <rgbColor rgb="FF000080"/>
      <rgbColor rgb="FFFF00FF"/>
      <rgbColor rgb="FFFFFF00"/>
      <rgbColor rgb="FF00FFFF"/>
      <rgbColor rgb="FF800080"/>
      <rgbColor rgb="FF800000"/>
      <rgbColor rgb="FF008080"/>
      <rgbColor rgb="FF0000FF"/>
      <rgbColor rgb="FF00CCFF"/>
      <rgbColor rgb="FFCCFFFF"/>
      <rgbColor rgb="FFCCFFCC"/>
      <rgbColor rgb="FFFFFF99"/>
      <rgbColor rgb="FF9DC3E6"/>
      <rgbColor rgb="FFFF99CC"/>
      <rgbColor rgb="FFB3B3B3"/>
      <rgbColor rgb="FFFFCC99"/>
      <rgbColor rgb="FF3366FF"/>
      <rgbColor rgb="FF33CCCC"/>
      <rgbColor rgb="FF92D050"/>
      <rgbColor rgb="FFFFCC00"/>
      <rgbColor rgb="FFFF9900"/>
      <rgbColor rgb="FFFF6600"/>
      <rgbColor rgb="FF585858"/>
      <rgbColor rgb="FFAFABAB"/>
      <rgbColor rgb="FF003366"/>
      <rgbColor rgb="FF579D1C"/>
      <rgbColor rgb="FF003300"/>
      <rgbColor rgb="FF333300"/>
      <rgbColor rgb="FF993300"/>
      <rgbColor rgb="FF993366"/>
      <rgbColor rgb="FF44546A"/>
      <rgbColor rgb="FF4E4D4D"/>
      <rgbColor rgb="00003366"/>
      <rgbColor rgb="00339966"/>
      <rgbColor rgb="00003300"/>
      <rgbColor rgb="00333300"/>
      <rgbColor rgb="00993300"/>
      <rgbColor rgb="00993366"/>
      <rgbColor rgb="00333399"/>
      <rgbColor rgb="00333333"/>
    </indexedColors>
    <mruColors>
      <color rgb="FFCC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5</xdr:col>
      <xdr:colOff>739589</xdr:colOff>
      <xdr:row>23</xdr:row>
      <xdr:rowOff>67236</xdr:rowOff>
    </xdr:from>
    <xdr:to>
      <xdr:col>13</xdr:col>
      <xdr:colOff>213312</xdr:colOff>
      <xdr:row>30</xdr:row>
      <xdr:rowOff>70954</xdr:rowOff>
    </xdr:to>
    <xdr:pic>
      <xdr:nvPicPr>
        <xdr:cNvPr id="2" name="Imagen 1"/>
        <xdr:cNvPicPr>
          <a:picLocks noChangeAspect="1"/>
        </xdr:cNvPicPr>
      </xdr:nvPicPr>
      <xdr:blipFill>
        <a:blip xmlns:r="http://schemas.openxmlformats.org/officeDocument/2006/relationships" r:embed="rId1"/>
        <a:stretch>
          <a:fillRect/>
        </a:stretch>
      </xdr:blipFill>
      <xdr:spPr>
        <a:xfrm>
          <a:off x="6981265" y="5165912"/>
          <a:ext cx="5771429" cy="1628571"/>
        </a:xfrm>
        <a:prstGeom prst="rect">
          <a:avLst/>
        </a:prstGeom>
      </xdr:spPr>
    </xdr:pic>
    <xdr:clientData/>
  </xdr:twoCellAnchor>
  <xdr:twoCellAnchor editAs="oneCell">
    <xdr:from>
      <xdr:col>1</xdr:col>
      <xdr:colOff>0</xdr:colOff>
      <xdr:row>41</xdr:row>
      <xdr:rowOff>179294</xdr:rowOff>
    </xdr:from>
    <xdr:to>
      <xdr:col>6</xdr:col>
      <xdr:colOff>219854</xdr:colOff>
      <xdr:row>48</xdr:row>
      <xdr:rowOff>112058</xdr:rowOff>
    </xdr:to>
    <xdr:pic>
      <xdr:nvPicPr>
        <xdr:cNvPr id="3" name="Imagen 2"/>
        <xdr:cNvPicPr>
          <a:picLocks noChangeAspect="1"/>
        </xdr:cNvPicPr>
      </xdr:nvPicPr>
      <xdr:blipFill>
        <a:blip xmlns:r="http://schemas.openxmlformats.org/officeDocument/2006/relationships" r:embed="rId2"/>
        <a:stretch>
          <a:fillRect/>
        </a:stretch>
      </xdr:blipFill>
      <xdr:spPr>
        <a:xfrm>
          <a:off x="762000" y="9412941"/>
          <a:ext cx="6708060" cy="1266264"/>
        </a:xfrm>
        <a:prstGeom prst="rect">
          <a:avLst/>
        </a:prstGeom>
      </xdr:spPr>
    </xdr:pic>
    <xdr:clientData/>
  </xdr:twoCellAnchor>
  <xdr:twoCellAnchor editAs="oneCell">
    <xdr:from>
      <xdr:col>7</xdr:col>
      <xdr:colOff>33618</xdr:colOff>
      <xdr:row>42</xdr:row>
      <xdr:rowOff>0</xdr:rowOff>
    </xdr:from>
    <xdr:to>
      <xdr:col>10</xdr:col>
      <xdr:colOff>536388</xdr:colOff>
      <xdr:row>45</xdr:row>
      <xdr:rowOff>66595</xdr:rowOff>
    </xdr:to>
    <xdr:pic>
      <xdr:nvPicPr>
        <xdr:cNvPr id="4" name="Imagen 3"/>
        <xdr:cNvPicPr>
          <a:picLocks noChangeAspect="1"/>
        </xdr:cNvPicPr>
      </xdr:nvPicPr>
      <xdr:blipFill>
        <a:blip xmlns:r="http://schemas.openxmlformats.org/officeDocument/2006/relationships" r:embed="rId3"/>
        <a:stretch>
          <a:fillRect/>
        </a:stretch>
      </xdr:blipFill>
      <xdr:spPr>
        <a:xfrm>
          <a:off x="7799294" y="9424147"/>
          <a:ext cx="2990476" cy="638095"/>
        </a:xfrm>
        <a:prstGeom prst="rect">
          <a:avLst/>
        </a:prstGeom>
      </xdr:spPr>
    </xdr:pic>
    <xdr:clientData/>
  </xdr:twoCellAnchor>
  <xdr:twoCellAnchor editAs="oneCell">
    <xdr:from>
      <xdr:col>7</xdr:col>
      <xdr:colOff>11206</xdr:colOff>
      <xdr:row>45</xdr:row>
      <xdr:rowOff>78442</xdr:rowOff>
    </xdr:from>
    <xdr:to>
      <xdr:col>14</xdr:col>
      <xdr:colOff>646929</xdr:colOff>
      <xdr:row>50</xdr:row>
      <xdr:rowOff>59275</xdr:rowOff>
    </xdr:to>
    <xdr:pic>
      <xdr:nvPicPr>
        <xdr:cNvPr id="5" name="Imagen 4"/>
        <xdr:cNvPicPr>
          <a:picLocks noChangeAspect="1"/>
        </xdr:cNvPicPr>
      </xdr:nvPicPr>
      <xdr:blipFill>
        <a:blip xmlns:r="http://schemas.openxmlformats.org/officeDocument/2006/relationships" r:embed="rId4"/>
        <a:stretch>
          <a:fillRect/>
        </a:stretch>
      </xdr:blipFill>
      <xdr:spPr>
        <a:xfrm>
          <a:off x="7776882" y="10074089"/>
          <a:ext cx="6171429" cy="933333"/>
        </a:xfrm>
        <a:prstGeom prst="rect">
          <a:avLst/>
        </a:prstGeom>
      </xdr:spPr>
    </xdr:pic>
    <xdr:clientData/>
  </xdr:twoCellAnchor>
  <xdr:twoCellAnchor editAs="oneCell">
    <xdr:from>
      <xdr:col>6</xdr:col>
      <xdr:colOff>145678</xdr:colOff>
      <xdr:row>9</xdr:row>
      <xdr:rowOff>190498</xdr:rowOff>
    </xdr:from>
    <xdr:to>
      <xdr:col>12</xdr:col>
      <xdr:colOff>105305</xdr:colOff>
      <xdr:row>16</xdr:row>
      <xdr:rowOff>969</xdr:rowOff>
    </xdr:to>
    <xdr:pic>
      <xdr:nvPicPr>
        <xdr:cNvPr id="6" name="Imagen 5"/>
        <xdr:cNvPicPr>
          <a:picLocks noChangeAspect="1"/>
        </xdr:cNvPicPr>
      </xdr:nvPicPr>
      <xdr:blipFill>
        <a:blip xmlns:r="http://schemas.openxmlformats.org/officeDocument/2006/relationships" r:embed="rId5"/>
        <a:stretch>
          <a:fillRect/>
        </a:stretch>
      </xdr:blipFill>
      <xdr:spPr>
        <a:xfrm>
          <a:off x="7395884" y="2229969"/>
          <a:ext cx="4733333" cy="1200000"/>
        </a:xfrm>
        <a:prstGeom prst="rect">
          <a:avLst/>
        </a:prstGeom>
      </xdr:spPr>
    </xdr:pic>
    <xdr:clientData/>
  </xdr:twoCellAnchor>
  <xdr:twoCellAnchor>
    <xdr:from>
      <xdr:col>5</xdr:col>
      <xdr:colOff>425824</xdr:colOff>
      <xdr:row>15</xdr:row>
      <xdr:rowOff>56029</xdr:rowOff>
    </xdr:from>
    <xdr:to>
      <xdr:col>6</xdr:col>
      <xdr:colOff>268941</xdr:colOff>
      <xdr:row>15</xdr:row>
      <xdr:rowOff>67235</xdr:rowOff>
    </xdr:to>
    <xdr:cxnSp macro="">
      <xdr:nvCxnSpPr>
        <xdr:cNvPr id="11" name="Conector recto de flecha 10"/>
        <xdr:cNvCxnSpPr/>
      </xdr:nvCxnSpPr>
      <xdr:spPr>
        <a:xfrm>
          <a:off x="6914030" y="3294529"/>
          <a:ext cx="605117" cy="11206"/>
        </a:xfrm>
        <a:prstGeom prst="straightConnector1">
          <a:avLst/>
        </a:prstGeom>
        <a:ln w="57150">
          <a:solidFill>
            <a:srgbClr val="FF0000"/>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editAs="oneCell">
    <xdr:from>
      <xdr:col>6</xdr:col>
      <xdr:colOff>22412</xdr:colOff>
      <xdr:row>19</xdr:row>
      <xdr:rowOff>156882</xdr:rowOff>
    </xdr:from>
    <xdr:to>
      <xdr:col>13</xdr:col>
      <xdr:colOff>496230</xdr:colOff>
      <xdr:row>23</xdr:row>
      <xdr:rowOff>4406</xdr:rowOff>
    </xdr:to>
    <xdr:pic>
      <xdr:nvPicPr>
        <xdr:cNvPr id="12" name="Imagen 11"/>
        <xdr:cNvPicPr>
          <a:picLocks noChangeAspect="1"/>
        </xdr:cNvPicPr>
      </xdr:nvPicPr>
      <xdr:blipFill>
        <a:blip xmlns:r="http://schemas.openxmlformats.org/officeDocument/2006/relationships" r:embed="rId6"/>
        <a:stretch>
          <a:fillRect/>
        </a:stretch>
      </xdr:blipFill>
      <xdr:spPr>
        <a:xfrm>
          <a:off x="7272618" y="4157382"/>
          <a:ext cx="6009524" cy="609524"/>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B26"/>
  <sheetViews>
    <sheetView zoomScale="85" zoomScaleNormal="85" workbookViewId="0">
      <pane xSplit="1" ySplit="5" topLeftCell="B9" activePane="bottomRight" state="frozen"/>
      <selection pane="topRight"/>
      <selection pane="bottomLeft"/>
      <selection pane="bottomRight" activeCell="D17" sqref="D17"/>
    </sheetView>
  </sheetViews>
  <sheetFormatPr baseColWidth="10" defaultColWidth="11.42578125" defaultRowHeight="15" x14ac:dyDescent="0.25"/>
  <cols>
    <col min="1" max="1" width="10.5703125" style="1" bestFit="1" customWidth="1"/>
    <col min="2" max="2" width="50.140625" style="13" customWidth="1"/>
    <col min="3" max="16384" width="11.42578125" style="1"/>
  </cols>
  <sheetData>
    <row r="2" spans="1:2" x14ac:dyDescent="0.25">
      <c r="A2" s="54" t="s">
        <v>51</v>
      </c>
      <c r="B2" s="54"/>
    </row>
    <row r="4" spans="1:2" ht="28.5" customHeight="1" x14ac:dyDescent="0.25">
      <c r="A4" s="52" t="s">
        <v>26</v>
      </c>
      <c r="B4" s="53"/>
    </row>
    <row r="5" spans="1:2" ht="15.75" x14ac:dyDescent="0.25">
      <c r="A5" s="2" t="s">
        <v>0</v>
      </c>
      <c r="B5" s="3" t="s">
        <v>1</v>
      </c>
    </row>
    <row r="6" spans="1:2" s="6" customFormat="1" x14ac:dyDescent="0.25">
      <c r="A6" s="4">
        <v>1</v>
      </c>
      <c r="B6" s="5" t="s">
        <v>8</v>
      </c>
    </row>
    <row r="7" spans="1:2" x14ac:dyDescent="0.25">
      <c r="A7" s="4">
        <v>2</v>
      </c>
      <c r="B7" s="5" t="s">
        <v>9</v>
      </c>
    </row>
    <row r="8" spans="1:2" ht="12" customHeight="1" x14ac:dyDescent="0.25">
      <c r="A8" s="4">
        <v>3</v>
      </c>
      <c r="B8" s="5" t="s">
        <v>10</v>
      </c>
    </row>
    <row r="9" spans="1:2" x14ac:dyDescent="0.25">
      <c r="A9" s="4">
        <v>4</v>
      </c>
      <c r="B9" s="5" t="s">
        <v>11</v>
      </c>
    </row>
    <row r="10" spans="1:2" x14ac:dyDescent="0.25">
      <c r="A10" s="4">
        <v>5</v>
      </c>
      <c r="B10" s="5" t="s">
        <v>12</v>
      </c>
    </row>
    <row r="11" spans="1:2" x14ac:dyDescent="0.25">
      <c r="A11" s="4">
        <v>6</v>
      </c>
      <c r="B11" s="5" t="s">
        <v>13</v>
      </c>
    </row>
    <row r="12" spans="1:2" x14ac:dyDescent="0.25">
      <c r="A12" s="4">
        <v>7</v>
      </c>
      <c r="B12" s="5" t="s">
        <v>9</v>
      </c>
    </row>
    <row r="13" spans="1:2" x14ac:dyDescent="0.25">
      <c r="A13" s="4">
        <v>8</v>
      </c>
      <c r="B13" s="5" t="s">
        <v>14</v>
      </c>
    </row>
    <row r="14" spans="1:2" x14ac:dyDescent="0.25">
      <c r="A14" s="4">
        <v>9</v>
      </c>
      <c r="B14" s="5" t="s">
        <v>15</v>
      </c>
    </row>
    <row r="15" spans="1:2" x14ac:dyDescent="0.25">
      <c r="A15" s="4">
        <v>10</v>
      </c>
      <c r="B15" s="5" t="s">
        <v>16</v>
      </c>
    </row>
    <row r="16" spans="1:2" x14ac:dyDescent="0.25">
      <c r="A16" s="4">
        <v>11</v>
      </c>
      <c r="B16" s="5" t="s">
        <v>17</v>
      </c>
    </row>
    <row r="17" spans="1:2" x14ac:dyDescent="0.25">
      <c r="A17" s="4">
        <v>12</v>
      </c>
      <c r="B17" s="5" t="s">
        <v>9</v>
      </c>
    </row>
    <row r="18" spans="1:2" x14ac:dyDescent="0.25">
      <c r="A18" s="4">
        <v>13</v>
      </c>
      <c r="B18" s="5" t="s">
        <v>18</v>
      </c>
    </row>
    <row r="19" spans="1:2" x14ac:dyDescent="0.25">
      <c r="A19" s="4">
        <v>14</v>
      </c>
      <c r="B19" s="5" t="s">
        <v>7</v>
      </c>
    </row>
    <row r="20" spans="1:2" x14ac:dyDescent="0.25">
      <c r="A20" s="4">
        <v>15</v>
      </c>
      <c r="B20" s="5" t="s">
        <v>19</v>
      </c>
    </row>
    <row r="21" spans="1:2" x14ac:dyDescent="0.25">
      <c r="A21" s="4">
        <v>16</v>
      </c>
      <c r="B21" s="5" t="s">
        <v>20</v>
      </c>
    </row>
    <row r="22" spans="1:2" x14ac:dyDescent="0.25">
      <c r="A22" s="4">
        <v>17</v>
      </c>
      <c r="B22" s="5" t="s">
        <v>21</v>
      </c>
    </row>
    <row r="23" spans="1:2" x14ac:dyDescent="0.25">
      <c r="A23" s="4">
        <v>18</v>
      </c>
      <c r="B23" s="5" t="s">
        <v>22</v>
      </c>
    </row>
    <row r="24" spans="1:2" x14ac:dyDescent="0.25">
      <c r="A24" s="4">
        <v>19</v>
      </c>
      <c r="B24" s="5" t="s">
        <v>23</v>
      </c>
    </row>
    <row r="25" spans="1:2" x14ac:dyDescent="0.25">
      <c r="A25" s="4">
        <v>20</v>
      </c>
      <c r="B25" s="5" t="s">
        <v>24</v>
      </c>
    </row>
    <row r="26" spans="1:2" x14ac:dyDescent="0.25">
      <c r="A26" s="4">
        <v>21</v>
      </c>
      <c r="B26" s="8" t="s">
        <v>25</v>
      </c>
    </row>
  </sheetData>
  <autoFilter ref="A5:B26"/>
  <mergeCells count="2">
    <mergeCell ref="A4:B4"/>
    <mergeCell ref="A2:B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G26"/>
  <sheetViews>
    <sheetView zoomScale="80" zoomScaleNormal="80" workbookViewId="0">
      <pane xSplit="1" ySplit="5" topLeftCell="B18" activePane="bottomRight" state="frozen"/>
      <selection pane="topRight"/>
      <selection pane="bottomLeft"/>
      <selection pane="bottomRight" activeCell="B28" sqref="B28"/>
    </sheetView>
  </sheetViews>
  <sheetFormatPr baseColWidth="10" defaultColWidth="11.42578125" defaultRowHeight="15" x14ac:dyDescent="0.25"/>
  <cols>
    <col min="1" max="1" width="16" style="1" bestFit="1" customWidth="1"/>
    <col min="2" max="2" width="71.28515625" style="16" bestFit="1" customWidth="1"/>
    <col min="3" max="3" width="16.5703125" style="12" bestFit="1" customWidth="1"/>
    <col min="4" max="4" width="25.140625" style="12" customWidth="1"/>
    <col min="5" max="5" width="24.7109375" style="12" customWidth="1"/>
    <col min="6" max="6" width="23.5703125" style="6" bestFit="1" customWidth="1"/>
    <col min="7" max="7" width="76.42578125" style="17" customWidth="1"/>
    <col min="8" max="16384" width="11.42578125" style="1"/>
  </cols>
  <sheetData>
    <row r="1" spans="1:7" s="14" customFormat="1" ht="59.25" customHeight="1" x14ac:dyDescent="0.4">
      <c r="A1" s="55" t="s">
        <v>52</v>
      </c>
      <c r="B1" s="56"/>
      <c r="C1" s="57"/>
      <c r="D1" s="56"/>
      <c r="E1" s="56"/>
      <c r="F1" s="56"/>
      <c r="G1" s="58"/>
    </row>
    <row r="2" spans="1:7" s="15" customFormat="1" ht="35.25" customHeight="1" x14ac:dyDescent="0.4">
      <c r="A2" s="59" t="s">
        <v>31</v>
      </c>
      <c r="B2" s="59"/>
      <c r="C2" s="60"/>
      <c r="D2" s="59"/>
      <c r="E2" s="59"/>
      <c r="F2" s="59"/>
      <c r="G2" s="61"/>
    </row>
    <row r="3" spans="1:7" s="15" customFormat="1" ht="35.25" customHeight="1" x14ac:dyDescent="0.5">
      <c r="A3" s="62" t="s">
        <v>30</v>
      </c>
      <c r="B3" s="62"/>
      <c r="C3" s="63"/>
      <c r="D3" s="62"/>
      <c r="E3" s="62"/>
      <c r="F3" s="62"/>
      <c r="G3" s="64"/>
    </row>
    <row r="4" spans="1:7" ht="44.25" customHeight="1" x14ac:dyDescent="0.25"/>
    <row r="5" spans="1:7" s="10" customFormat="1" ht="18.75" x14ac:dyDescent="0.25">
      <c r="A5" s="18" t="s">
        <v>0</v>
      </c>
      <c r="B5" s="19" t="s">
        <v>2</v>
      </c>
      <c r="C5" s="18" t="s">
        <v>27</v>
      </c>
      <c r="D5" s="18" t="s">
        <v>28</v>
      </c>
      <c r="E5" s="18" t="s">
        <v>29</v>
      </c>
      <c r="F5" s="20" t="s">
        <v>3</v>
      </c>
      <c r="G5" s="20" t="s">
        <v>4</v>
      </c>
    </row>
    <row r="6" spans="1:7" s="6" customFormat="1" x14ac:dyDescent="0.25">
      <c r="A6" s="4">
        <v>1</v>
      </c>
      <c r="B6" s="5" t="str">
        <f>'LISTA DE OFERENTES'!B6</f>
        <v>CONSORCIO INTERVENTORÍA BOGOTÁ 2020</v>
      </c>
      <c r="C6" s="4" t="s">
        <v>6</v>
      </c>
      <c r="D6" s="4" t="s">
        <v>5</v>
      </c>
      <c r="E6" s="4" t="s">
        <v>5</v>
      </c>
      <c r="F6" s="21" t="s">
        <v>6</v>
      </c>
      <c r="G6" s="11"/>
    </row>
    <row r="7" spans="1:7" s="10" customFormat="1" ht="20.100000000000001" customHeight="1" x14ac:dyDescent="0.25">
      <c r="A7" s="4">
        <v>2</v>
      </c>
      <c r="B7" s="5" t="str">
        <f>'LISTA DE OFERENTES'!B7</f>
        <v>CONSORCIO TEUSAQUILLO</v>
      </c>
      <c r="C7" s="4" t="s">
        <v>5</v>
      </c>
      <c r="D7" s="4" t="s">
        <v>5</v>
      </c>
      <c r="E7" s="4" t="s">
        <v>5</v>
      </c>
      <c r="F7" s="21" t="s">
        <v>5</v>
      </c>
      <c r="G7" s="11"/>
    </row>
    <row r="8" spans="1:7" s="10" customFormat="1" ht="20.100000000000001" customHeight="1" x14ac:dyDescent="0.25">
      <c r="A8" s="4">
        <v>3</v>
      </c>
      <c r="B8" s="5" t="str">
        <f>'LISTA DE OFERENTES'!B8</f>
        <v>INTERVENTORIA Y CONSTRUCIVILES SAS</v>
      </c>
      <c r="C8" s="4" t="s">
        <v>6</v>
      </c>
      <c r="D8" s="4" t="s">
        <v>5</v>
      </c>
      <c r="E8" s="4" t="s">
        <v>5</v>
      </c>
      <c r="F8" s="21" t="s">
        <v>6</v>
      </c>
      <c r="G8" s="11"/>
    </row>
    <row r="9" spans="1:7" s="10" customFormat="1" ht="20.100000000000001" customHeight="1" x14ac:dyDescent="0.25">
      <c r="A9" s="4">
        <v>4</v>
      </c>
      <c r="B9" s="5" t="str">
        <f>'LISTA DE OFERENTES'!B9</f>
        <v>CELQO S.A.S.</v>
      </c>
      <c r="C9" s="4" t="s">
        <v>6</v>
      </c>
      <c r="D9" s="4" t="s">
        <v>5</v>
      </c>
      <c r="E9" s="4" t="s">
        <v>5</v>
      </c>
      <c r="F9" s="21" t="s">
        <v>6</v>
      </c>
      <c r="G9" s="11"/>
    </row>
    <row r="10" spans="1:7" s="10" customFormat="1" ht="20.100000000000001" customHeight="1" x14ac:dyDescent="0.25">
      <c r="A10" s="4">
        <v>5</v>
      </c>
      <c r="B10" s="5" t="str">
        <f>'LISTA DE OFERENTES'!B10</f>
        <v>R&amp;M CONSTRUCCIONES E INTERVENTORIAS S.A.S</v>
      </c>
      <c r="C10" s="4" t="s">
        <v>5</v>
      </c>
      <c r="D10" s="4" t="s">
        <v>5</v>
      </c>
      <c r="E10" s="4" t="s">
        <v>5</v>
      </c>
      <c r="F10" s="21" t="s">
        <v>5</v>
      </c>
      <c r="G10" s="11"/>
    </row>
    <row r="11" spans="1:7" s="10" customFormat="1" x14ac:dyDescent="0.25">
      <c r="A11" s="4">
        <v>6</v>
      </c>
      <c r="B11" s="5" t="str">
        <f>'LISTA DE OFERENTES'!B11</f>
        <v>TEUSAQUILLO HC</v>
      </c>
      <c r="C11" s="4" t="s">
        <v>5</v>
      </c>
      <c r="D11" s="4" t="s">
        <v>5</v>
      </c>
      <c r="E11" s="4" t="s">
        <v>5</v>
      </c>
      <c r="F11" s="21" t="s">
        <v>5</v>
      </c>
      <c r="G11" s="11"/>
    </row>
    <row r="12" spans="1:7" s="10" customFormat="1" ht="28.5" customHeight="1" x14ac:dyDescent="0.25">
      <c r="A12" s="4">
        <v>7</v>
      </c>
      <c r="B12" s="5" t="str">
        <f>'LISTA DE OFERENTES'!B12</f>
        <v>CONSORCIO TEUSAQUILLO</v>
      </c>
      <c r="C12" s="4" t="s">
        <v>5</v>
      </c>
      <c r="D12" s="4" t="s">
        <v>5</v>
      </c>
      <c r="E12" s="4" t="s">
        <v>5</v>
      </c>
      <c r="F12" s="21" t="s">
        <v>5</v>
      </c>
      <c r="G12" s="11"/>
    </row>
    <row r="13" spans="1:7" s="10" customFormat="1" ht="20.100000000000001" customHeight="1" x14ac:dyDescent="0.25">
      <c r="A13" s="4">
        <v>8</v>
      </c>
      <c r="B13" s="5" t="str">
        <f>'LISTA DE OFERENTES'!B13</f>
        <v>CONSORCIO RM 2020</v>
      </c>
      <c r="C13" s="4" t="s">
        <v>5</v>
      </c>
      <c r="D13" s="4" t="s">
        <v>5</v>
      </c>
      <c r="E13" s="4" t="s">
        <v>5</v>
      </c>
      <c r="F13" s="21" t="s">
        <v>5</v>
      </c>
      <c r="G13" s="11"/>
    </row>
    <row r="14" spans="1:7" s="10" customFormat="1" ht="20.100000000000001" customHeight="1" x14ac:dyDescent="0.25">
      <c r="A14" s="4">
        <v>9</v>
      </c>
      <c r="B14" s="5" t="str">
        <f>'LISTA DE OFERENTES'!B14</f>
        <v>CONSORCIO INTERMALLA VIAL 2021</v>
      </c>
      <c r="C14" s="4" t="s">
        <v>5</v>
      </c>
      <c r="D14" s="4" t="s">
        <v>5</v>
      </c>
      <c r="E14" s="4" t="s">
        <v>5</v>
      </c>
      <c r="F14" s="21" t="s">
        <v>5</v>
      </c>
      <c r="G14" s="11"/>
    </row>
    <row r="15" spans="1:7" s="10" customFormat="1" ht="20.100000000000001" customHeight="1" x14ac:dyDescent="0.25">
      <c r="A15" s="4">
        <v>10</v>
      </c>
      <c r="B15" s="5" t="str">
        <f>'LISTA DE OFERENTES'!B15</f>
        <v>CONSORCIO VIAL ET</v>
      </c>
      <c r="C15" s="4" t="s">
        <v>5</v>
      </c>
      <c r="D15" s="4" t="s">
        <v>5</v>
      </c>
      <c r="E15" s="4" t="s">
        <v>5</v>
      </c>
      <c r="F15" s="21" t="s">
        <v>5</v>
      </c>
      <c r="G15" s="11"/>
    </row>
    <row r="16" spans="1:7" s="10" customFormat="1" ht="20.100000000000001" customHeight="1" x14ac:dyDescent="0.25">
      <c r="A16" s="4">
        <v>11</v>
      </c>
      <c r="B16" s="5" t="str">
        <f>'LISTA DE OFERENTES'!B16</f>
        <v>CONSORCIO AR-MUR 1</v>
      </c>
      <c r="C16" s="4" t="s">
        <v>5</v>
      </c>
      <c r="D16" s="4" t="s">
        <v>5</v>
      </c>
      <c r="E16" s="4" t="s">
        <v>5</v>
      </c>
      <c r="F16" s="21" t="s">
        <v>5</v>
      </c>
      <c r="G16" s="11"/>
    </row>
    <row r="17" spans="1:7" s="10" customFormat="1" ht="20.100000000000001" customHeight="1" x14ac:dyDescent="0.25">
      <c r="A17" s="4">
        <v>12</v>
      </c>
      <c r="B17" s="5" t="str">
        <f>'LISTA DE OFERENTES'!B17</f>
        <v>CONSORCIO TEUSAQUILLO</v>
      </c>
      <c r="C17" s="4" t="s">
        <v>5</v>
      </c>
      <c r="D17" s="4" t="s">
        <v>5</v>
      </c>
      <c r="E17" s="4" t="s">
        <v>5</v>
      </c>
      <c r="F17" s="21" t="s">
        <v>5</v>
      </c>
      <c r="G17" s="11"/>
    </row>
    <row r="18" spans="1:7" s="10" customFormat="1" x14ac:dyDescent="0.25">
      <c r="A18" s="4">
        <v>13</v>
      </c>
      <c r="B18" s="5" t="str">
        <f>'LISTA DE OFERENTES'!B18</f>
        <v>MIRS</v>
      </c>
      <c r="C18" s="4" t="s">
        <v>5</v>
      </c>
      <c r="D18" s="4" t="s">
        <v>5</v>
      </c>
      <c r="E18" s="4" t="s">
        <v>5</v>
      </c>
      <c r="F18" s="21" t="s">
        <v>5</v>
      </c>
      <c r="G18" s="11"/>
    </row>
    <row r="19" spans="1:7" s="10" customFormat="1" ht="20.100000000000001" customHeight="1" x14ac:dyDescent="0.25">
      <c r="A19" s="4">
        <v>14</v>
      </c>
      <c r="B19" s="5" t="str">
        <f>'LISTA DE OFERENTES'!B19</f>
        <v>HACE INGENIEROS SAS</v>
      </c>
      <c r="C19" s="4" t="s">
        <v>5</v>
      </c>
      <c r="D19" s="4" t="s">
        <v>5</v>
      </c>
      <c r="E19" s="4" t="s">
        <v>5</v>
      </c>
      <c r="F19" s="21" t="s">
        <v>5</v>
      </c>
      <c r="G19" s="11"/>
    </row>
    <row r="20" spans="1:7" s="10" customFormat="1" ht="20.100000000000001" customHeight="1" x14ac:dyDescent="0.25">
      <c r="A20" s="4">
        <v>15</v>
      </c>
      <c r="B20" s="5" t="str">
        <f>'LISTA DE OFERENTES'!B20</f>
        <v>CONSORCIO TEUSA 2021</v>
      </c>
      <c r="C20" s="4" t="s">
        <v>5</v>
      </c>
      <c r="D20" s="7" t="s">
        <v>5</v>
      </c>
      <c r="E20" s="4" t="s">
        <v>5</v>
      </c>
      <c r="F20" s="21" t="s">
        <v>5</v>
      </c>
      <c r="G20" s="11"/>
    </row>
    <row r="21" spans="1:7" s="10" customFormat="1" x14ac:dyDescent="0.25">
      <c r="A21" s="4">
        <v>16</v>
      </c>
      <c r="B21" s="5" t="str">
        <f>'LISTA DE OFERENTES'!B21</f>
        <v>CONSORCIO DS6</v>
      </c>
      <c r="C21" s="4" t="s">
        <v>5</v>
      </c>
      <c r="D21" s="4" t="s">
        <v>5</v>
      </c>
      <c r="E21" s="4" t="s">
        <v>5</v>
      </c>
      <c r="F21" s="21" t="s">
        <v>5</v>
      </c>
      <c r="G21" s="11"/>
    </row>
    <row r="22" spans="1:7" s="10" customFormat="1" ht="20.100000000000001" customHeight="1" x14ac:dyDescent="0.25">
      <c r="A22" s="4">
        <v>17</v>
      </c>
      <c r="B22" s="5" t="str">
        <f>'LISTA DE OFERENTES'!B22</f>
        <v>CB INGENIEROS SAS</v>
      </c>
      <c r="C22" s="4" t="s">
        <v>6</v>
      </c>
      <c r="D22" s="4" t="s">
        <v>5</v>
      </c>
      <c r="E22" s="4" t="s">
        <v>5</v>
      </c>
      <c r="F22" s="21" t="s">
        <v>6</v>
      </c>
      <c r="G22" s="11"/>
    </row>
    <row r="23" spans="1:7" s="10" customFormat="1" x14ac:dyDescent="0.25">
      <c r="A23" s="4">
        <v>18</v>
      </c>
      <c r="B23" s="9" t="str">
        <f>'LISTA DE OFERENTES'!B23</f>
        <v>CONSORCIO INTERVIAL TEUSAQUILLO</v>
      </c>
      <c r="C23" s="4" t="s">
        <v>5</v>
      </c>
      <c r="D23" s="4" t="s">
        <v>5</v>
      </c>
      <c r="E23" s="4" t="s">
        <v>5</v>
      </c>
      <c r="F23" s="21" t="s">
        <v>5</v>
      </c>
      <c r="G23" s="11"/>
    </row>
    <row r="24" spans="1:7" s="10" customFormat="1" x14ac:dyDescent="0.25">
      <c r="A24" s="4">
        <v>19</v>
      </c>
      <c r="B24" s="5" t="str">
        <f>'LISTA DE OFERENTES'!B24</f>
        <v>GNG INGENIERIA S.A.S</v>
      </c>
      <c r="C24" s="4" t="s">
        <v>5</v>
      </c>
      <c r="D24" s="4" t="s">
        <v>5</v>
      </c>
      <c r="E24" s="4" t="s">
        <v>5</v>
      </c>
      <c r="F24" s="21" t="s">
        <v>5</v>
      </c>
      <c r="G24" s="11"/>
    </row>
    <row r="25" spans="1:7" s="10" customFormat="1" ht="20.100000000000001" customHeight="1" x14ac:dyDescent="0.25">
      <c r="A25" s="4">
        <v>20</v>
      </c>
      <c r="B25" s="5" t="str">
        <f>'LISTA DE OFERENTES'!B25</f>
        <v>CONSORCIO VIAS HB 2020</v>
      </c>
      <c r="C25" s="4" t="s">
        <v>5</v>
      </c>
      <c r="D25" s="4" t="s">
        <v>5</v>
      </c>
      <c r="E25" s="4" t="s">
        <v>5</v>
      </c>
      <c r="F25" s="21" t="s">
        <v>5</v>
      </c>
      <c r="G25" s="11"/>
    </row>
    <row r="26" spans="1:7" s="10" customFormat="1" ht="20.100000000000001" customHeight="1" x14ac:dyDescent="0.25">
      <c r="A26" s="4">
        <v>21</v>
      </c>
      <c r="B26" s="5" t="str">
        <f>'LISTA DE OFERENTES'!B26</f>
        <v>CONSORCIO LA GRAN VIA</v>
      </c>
      <c r="C26" s="4" t="s">
        <v>5</v>
      </c>
      <c r="D26" s="4" t="s">
        <v>5</v>
      </c>
      <c r="E26" s="4" t="s">
        <v>5</v>
      </c>
      <c r="F26" s="21" t="s">
        <v>5</v>
      </c>
      <c r="G26" s="11"/>
    </row>
  </sheetData>
  <autoFilter ref="A5:G26"/>
  <mergeCells count="3">
    <mergeCell ref="A1:G1"/>
    <mergeCell ref="A2:G2"/>
    <mergeCell ref="A3:G3"/>
  </mergeCells>
  <conditionalFormatting sqref="F6:F26">
    <cfRule type="containsText" dxfId="1" priority="1" operator="containsText" text="NO CUMPLE">
      <formula>NOT(ISERROR(SEARCH("NO CUMPLE",F6)))</formula>
    </cfRule>
    <cfRule type="containsText" dxfId="0" priority="2" operator="containsText" text="CUMPLE">
      <formula>NOT(ISERROR(SEARCH("CUMPLE",F6)))</formula>
    </cfRule>
  </conditionalFormatting>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B2:G21"/>
  <sheetViews>
    <sheetView topLeftCell="B4" workbookViewId="0">
      <selection activeCell="J11" sqref="J11"/>
    </sheetView>
  </sheetViews>
  <sheetFormatPr baseColWidth="10" defaultRowHeight="15" x14ac:dyDescent="0.25"/>
  <cols>
    <col min="2" max="2" width="11.42578125" style="23"/>
    <col min="3" max="3" width="14.28515625" customWidth="1"/>
    <col min="4" max="4" width="46.5703125" customWidth="1"/>
    <col min="5" max="5" width="14.85546875" style="23" customWidth="1"/>
    <col min="6" max="6" width="12.85546875" style="23" customWidth="1"/>
    <col min="7" max="7" width="14" style="23" customWidth="1"/>
  </cols>
  <sheetData>
    <row r="2" spans="2:7" x14ac:dyDescent="0.25">
      <c r="B2" s="72" t="s">
        <v>53</v>
      </c>
      <c r="C2" s="72"/>
      <c r="D2" s="72"/>
      <c r="E2" s="72"/>
      <c r="F2" s="72"/>
      <c r="G2" s="72"/>
    </row>
    <row r="4" spans="2:7" ht="37.5" x14ac:dyDescent="0.25">
      <c r="B4" s="18" t="s">
        <v>33</v>
      </c>
      <c r="C4" s="18" t="s">
        <v>32</v>
      </c>
      <c r="D4" s="19" t="s">
        <v>2</v>
      </c>
      <c r="E4" s="18" t="s">
        <v>34</v>
      </c>
      <c r="F4" s="47" t="s">
        <v>49</v>
      </c>
      <c r="G4" s="47" t="s">
        <v>50</v>
      </c>
    </row>
    <row r="5" spans="2:7" x14ac:dyDescent="0.25">
      <c r="B5" s="22">
        <v>1</v>
      </c>
      <c r="C5" s="4">
        <v>2</v>
      </c>
      <c r="D5" s="5" t="s">
        <v>9</v>
      </c>
      <c r="E5" s="24">
        <v>1564.22</v>
      </c>
      <c r="F5" s="22">
        <v>2</v>
      </c>
      <c r="G5" s="32">
        <f>E5/F5</f>
        <v>782.11</v>
      </c>
    </row>
    <row r="6" spans="2:7" x14ac:dyDescent="0.25">
      <c r="B6" s="22">
        <v>2</v>
      </c>
      <c r="C6" s="4">
        <v>5</v>
      </c>
      <c r="D6" s="5" t="s">
        <v>12</v>
      </c>
      <c r="E6" s="24">
        <v>2293.87</v>
      </c>
      <c r="F6" s="22">
        <v>4</v>
      </c>
      <c r="G6" s="32">
        <f t="shared" ref="G6:G21" si="0">E6/F6</f>
        <v>573.46749999999997</v>
      </c>
    </row>
    <row r="7" spans="2:7" x14ac:dyDescent="0.25">
      <c r="B7" s="22">
        <v>3</v>
      </c>
      <c r="C7" s="4">
        <v>6</v>
      </c>
      <c r="D7" s="5" t="s">
        <v>13</v>
      </c>
      <c r="E7" s="24">
        <v>2146.85</v>
      </c>
      <c r="F7" s="22">
        <v>5</v>
      </c>
      <c r="G7" s="32">
        <f t="shared" si="0"/>
        <v>429.37</v>
      </c>
    </row>
    <row r="8" spans="2:7" x14ac:dyDescent="0.25">
      <c r="B8" s="22">
        <v>4</v>
      </c>
      <c r="C8" s="4">
        <v>7</v>
      </c>
      <c r="D8" s="5" t="s">
        <v>9</v>
      </c>
      <c r="E8" s="24">
        <v>1545.81</v>
      </c>
      <c r="F8" s="22">
        <v>4</v>
      </c>
      <c r="G8" s="32">
        <f t="shared" si="0"/>
        <v>386.45249999999999</v>
      </c>
    </row>
    <row r="9" spans="2:7" x14ac:dyDescent="0.25">
      <c r="B9" s="22">
        <v>5</v>
      </c>
      <c r="C9" s="4">
        <v>8</v>
      </c>
      <c r="D9" s="5" t="s">
        <v>14</v>
      </c>
      <c r="E9" s="24">
        <v>1319.27</v>
      </c>
      <c r="F9" s="22">
        <v>3</v>
      </c>
      <c r="G9" s="32">
        <f t="shared" si="0"/>
        <v>439.75666666666666</v>
      </c>
    </row>
    <row r="10" spans="2:7" x14ac:dyDescent="0.25">
      <c r="B10" s="22">
        <v>6</v>
      </c>
      <c r="C10" s="4">
        <v>9</v>
      </c>
      <c r="D10" s="5" t="s">
        <v>15</v>
      </c>
      <c r="E10" s="24">
        <v>3910.81</v>
      </c>
      <c r="F10" s="22">
        <v>5</v>
      </c>
      <c r="G10" s="32">
        <f t="shared" si="0"/>
        <v>782.16200000000003</v>
      </c>
    </row>
    <row r="11" spans="2:7" x14ac:dyDescent="0.25">
      <c r="B11" s="22">
        <v>7</v>
      </c>
      <c r="C11" s="4">
        <v>10</v>
      </c>
      <c r="D11" s="5" t="s">
        <v>16</v>
      </c>
      <c r="E11" s="24">
        <v>5528.68</v>
      </c>
      <c r="F11" s="22">
        <v>6</v>
      </c>
      <c r="G11" s="32">
        <f t="shared" si="0"/>
        <v>921.44666666666672</v>
      </c>
    </row>
    <row r="12" spans="2:7" x14ac:dyDescent="0.25">
      <c r="B12" s="22">
        <v>8</v>
      </c>
      <c r="C12" s="4">
        <v>11</v>
      </c>
      <c r="D12" s="5" t="s">
        <v>17</v>
      </c>
      <c r="E12" s="24">
        <v>894.47</v>
      </c>
      <c r="F12" s="22">
        <v>2</v>
      </c>
      <c r="G12" s="32">
        <f t="shared" si="0"/>
        <v>447.23500000000001</v>
      </c>
    </row>
    <row r="13" spans="2:7" x14ac:dyDescent="0.25">
      <c r="B13" s="22">
        <v>9</v>
      </c>
      <c r="C13" s="4">
        <v>12</v>
      </c>
      <c r="D13" s="5" t="s">
        <v>9</v>
      </c>
      <c r="E13" s="24">
        <v>1847.17</v>
      </c>
      <c r="F13" s="22">
        <v>2</v>
      </c>
      <c r="G13" s="32">
        <f t="shared" si="0"/>
        <v>923.58500000000004</v>
      </c>
    </row>
    <row r="14" spans="2:7" x14ac:dyDescent="0.25">
      <c r="B14" s="22">
        <v>10</v>
      </c>
      <c r="C14" s="4">
        <v>13</v>
      </c>
      <c r="D14" s="5" t="s">
        <v>18</v>
      </c>
      <c r="E14" s="24">
        <v>1903.5</v>
      </c>
      <c r="F14" s="22">
        <v>3</v>
      </c>
      <c r="G14" s="32">
        <f t="shared" si="0"/>
        <v>634.5</v>
      </c>
    </row>
    <row r="15" spans="2:7" x14ac:dyDescent="0.25">
      <c r="B15" s="22">
        <v>11</v>
      </c>
      <c r="C15" s="4">
        <v>14</v>
      </c>
      <c r="D15" s="5" t="s">
        <v>7</v>
      </c>
      <c r="E15" s="24">
        <v>3761.11</v>
      </c>
      <c r="F15" s="22">
        <v>6</v>
      </c>
      <c r="G15" s="32">
        <f t="shared" si="0"/>
        <v>626.85166666666669</v>
      </c>
    </row>
    <row r="16" spans="2:7" x14ac:dyDescent="0.25">
      <c r="B16" s="22">
        <v>12</v>
      </c>
      <c r="C16" s="4">
        <v>15</v>
      </c>
      <c r="D16" s="5" t="s">
        <v>19</v>
      </c>
      <c r="E16" s="24">
        <v>2772.48</v>
      </c>
      <c r="F16" s="22">
        <v>2</v>
      </c>
      <c r="G16" s="32">
        <f t="shared" si="0"/>
        <v>1386.24</v>
      </c>
    </row>
    <row r="17" spans="2:7" x14ac:dyDescent="0.25">
      <c r="B17" s="22">
        <v>13</v>
      </c>
      <c r="C17" s="4">
        <v>16</v>
      </c>
      <c r="D17" s="5" t="s">
        <v>20</v>
      </c>
      <c r="E17" s="24">
        <v>3486.63</v>
      </c>
      <c r="F17" s="22">
        <v>5</v>
      </c>
      <c r="G17" s="32">
        <f t="shared" si="0"/>
        <v>697.32600000000002</v>
      </c>
    </row>
    <row r="18" spans="2:7" x14ac:dyDescent="0.25">
      <c r="B18" s="22">
        <v>14</v>
      </c>
      <c r="C18" s="4">
        <v>18</v>
      </c>
      <c r="D18" s="9" t="s">
        <v>22</v>
      </c>
      <c r="E18" s="24">
        <v>2681.58</v>
      </c>
      <c r="F18" s="22">
        <v>4</v>
      </c>
      <c r="G18" s="32">
        <f t="shared" si="0"/>
        <v>670.39499999999998</v>
      </c>
    </row>
    <row r="19" spans="2:7" x14ac:dyDescent="0.25">
      <c r="B19" s="22">
        <v>15</v>
      </c>
      <c r="C19" s="4">
        <v>19</v>
      </c>
      <c r="D19" s="5" t="s">
        <v>23</v>
      </c>
      <c r="E19" s="24">
        <v>4049.31</v>
      </c>
      <c r="F19" s="22">
        <v>6</v>
      </c>
      <c r="G19" s="32">
        <f t="shared" si="0"/>
        <v>674.88499999999999</v>
      </c>
    </row>
    <row r="20" spans="2:7" x14ac:dyDescent="0.25">
      <c r="B20" s="22">
        <v>16</v>
      </c>
      <c r="C20" s="4">
        <v>20</v>
      </c>
      <c r="D20" s="5" t="s">
        <v>24</v>
      </c>
      <c r="E20" s="24">
        <v>1823.28</v>
      </c>
      <c r="F20" s="22">
        <v>3</v>
      </c>
      <c r="G20" s="32">
        <f t="shared" si="0"/>
        <v>607.76</v>
      </c>
    </row>
    <row r="21" spans="2:7" x14ac:dyDescent="0.25">
      <c r="B21" s="22">
        <v>17</v>
      </c>
      <c r="C21" s="4">
        <v>21</v>
      </c>
      <c r="D21" s="5" t="s">
        <v>25</v>
      </c>
      <c r="E21" s="24">
        <v>2326.89</v>
      </c>
      <c r="F21" s="22">
        <v>6</v>
      </c>
      <c r="G21" s="32">
        <f t="shared" si="0"/>
        <v>387.815</v>
      </c>
    </row>
  </sheetData>
  <mergeCells count="1">
    <mergeCell ref="B2:G2"/>
  </mergeCells>
  <pageMargins left="0.7" right="0.7" top="0.75" bottom="0.75" header="0.3" footer="0.3"/>
  <pageSetup orientation="portrait" horizontalDpi="1200" verticalDpi="12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L90"/>
  <sheetViews>
    <sheetView topLeftCell="B73" zoomScale="85" zoomScaleNormal="85" workbookViewId="0">
      <selection activeCell="G89" sqref="G89"/>
    </sheetView>
  </sheetViews>
  <sheetFormatPr baseColWidth="10" defaultRowHeight="15" x14ac:dyDescent="0.25"/>
  <cols>
    <col min="3" max="3" width="14.7109375" customWidth="1"/>
    <col min="4" max="4" width="44.85546875" customWidth="1"/>
    <col min="5" max="5" width="14.85546875" style="23" customWidth="1"/>
    <col min="9" max="9" width="14.42578125" customWidth="1"/>
  </cols>
  <sheetData>
    <row r="2" spans="2:12" ht="37.5" x14ac:dyDescent="0.25">
      <c r="B2" s="18" t="s">
        <v>33</v>
      </c>
      <c r="C2" s="18" t="s">
        <v>32</v>
      </c>
      <c r="D2" s="19" t="s">
        <v>2</v>
      </c>
      <c r="E2" s="18" t="s">
        <v>34</v>
      </c>
    </row>
    <row r="3" spans="2:12" x14ac:dyDescent="0.25">
      <c r="B3" s="22">
        <v>1</v>
      </c>
      <c r="C3" s="4">
        <v>2</v>
      </c>
      <c r="D3" s="5" t="s">
        <v>9</v>
      </c>
      <c r="E3" s="24">
        <v>1564.22</v>
      </c>
    </row>
    <row r="4" spans="2:12" x14ac:dyDescent="0.25">
      <c r="B4" s="22">
        <v>2</v>
      </c>
      <c r="C4" s="4">
        <v>5</v>
      </c>
      <c r="D4" s="5" t="s">
        <v>12</v>
      </c>
      <c r="E4" s="24">
        <v>2293.87</v>
      </c>
    </row>
    <row r="5" spans="2:12" x14ac:dyDescent="0.25">
      <c r="B5" s="22">
        <v>3</v>
      </c>
      <c r="C5" s="4">
        <v>6</v>
      </c>
      <c r="D5" s="5" t="s">
        <v>13</v>
      </c>
      <c r="E5" s="24">
        <v>2146.85</v>
      </c>
    </row>
    <row r="6" spans="2:12" ht="15.75" thickBot="1" x14ac:dyDescent="0.3">
      <c r="B6" s="22">
        <v>4</v>
      </c>
      <c r="C6" s="4">
        <v>7</v>
      </c>
      <c r="D6" s="5" t="s">
        <v>9</v>
      </c>
      <c r="E6" s="24">
        <v>1545.81</v>
      </c>
    </row>
    <row r="7" spans="2:12" ht="16.5" thickBot="1" x14ac:dyDescent="0.3">
      <c r="B7" s="22">
        <v>5</v>
      </c>
      <c r="C7" s="4">
        <v>8</v>
      </c>
      <c r="D7" s="5" t="s">
        <v>14</v>
      </c>
      <c r="E7" s="24">
        <v>1319.27</v>
      </c>
      <c r="G7" s="73" t="s">
        <v>55</v>
      </c>
      <c r="H7" s="74"/>
      <c r="I7" s="74"/>
      <c r="J7" s="75"/>
      <c r="K7" s="76">
        <v>3444.9</v>
      </c>
      <c r="L7" s="77"/>
    </row>
    <row r="8" spans="2:12" x14ac:dyDescent="0.25">
      <c r="B8" s="22">
        <v>6</v>
      </c>
      <c r="C8" s="4">
        <v>9</v>
      </c>
      <c r="D8" s="5" t="s">
        <v>15</v>
      </c>
      <c r="E8" s="24">
        <v>3910.81</v>
      </c>
    </row>
    <row r="9" spans="2:12" x14ac:dyDescent="0.25">
      <c r="B9" s="22">
        <v>7</v>
      </c>
      <c r="C9" s="4">
        <v>10</v>
      </c>
      <c r="D9" s="5" t="s">
        <v>16</v>
      </c>
      <c r="E9" s="24">
        <v>5528.68</v>
      </c>
      <c r="G9" s="72" t="s">
        <v>54</v>
      </c>
      <c r="H9" s="72"/>
      <c r="I9" s="72"/>
      <c r="J9" s="72"/>
      <c r="K9" s="72"/>
      <c r="L9" s="72"/>
    </row>
    <row r="10" spans="2:12" x14ac:dyDescent="0.25">
      <c r="B10" s="22">
        <v>8</v>
      </c>
      <c r="C10" s="4">
        <v>11</v>
      </c>
      <c r="D10" s="5" t="s">
        <v>17</v>
      </c>
      <c r="E10" s="24">
        <v>894.47</v>
      </c>
    </row>
    <row r="11" spans="2:12" x14ac:dyDescent="0.25">
      <c r="B11" s="22">
        <v>9</v>
      </c>
      <c r="C11" s="4">
        <v>12</v>
      </c>
      <c r="D11" s="5" t="s">
        <v>9</v>
      </c>
      <c r="E11" s="24">
        <v>1847.17</v>
      </c>
    </row>
    <row r="12" spans="2:12" ht="19.5" customHeight="1" x14ac:dyDescent="0.25">
      <c r="B12" s="22">
        <v>10</v>
      </c>
      <c r="C12" s="4">
        <v>13</v>
      </c>
      <c r="D12" s="5" t="s">
        <v>18</v>
      </c>
      <c r="E12" s="24">
        <v>1903.5</v>
      </c>
    </row>
    <row r="13" spans="2:12" x14ac:dyDescent="0.25">
      <c r="B13" s="22">
        <v>11</v>
      </c>
      <c r="C13" s="4">
        <v>14</v>
      </c>
      <c r="D13" s="5" t="s">
        <v>7</v>
      </c>
      <c r="E13" s="24">
        <v>3761.11</v>
      </c>
    </row>
    <row r="14" spans="2:12" x14ac:dyDescent="0.25">
      <c r="B14" s="22">
        <v>12</v>
      </c>
      <c r="C14" s="4">
        <v>15</v>
      </c>
      <c r="D14" s="5" t="s">
        <v>19</v>
      </c>
      <c r="E14" s="24">
        <v>2772.48</v>
      </c>
    </row>
    <row r="15" spans="2:12" x14ac:dyDescent="0.25">
      <c r="B15" s="22">
        <v>13</v>
      </c>
      <c r="C15" s="4">
        <v>16</v>
      </c>
      <c r="D15" s="5" t="s">
        <v>20</v>
      </c>
      <c r="E15" s="24">
        <v>3486.63</v>
      </c>
    </row>
    <row r="16" spans="2:12" x14ac:dyDescent="0.25">
      <c r="B16" s="22">
        <v>14</v>
      </c>
      <c r="C16" s="4">
        <v>18</v>
      </c>
      <c r="D16" s="9" t="s">
        <v>22</v>
      </c>
      <c r="E16" s="24">
        <v>2681.58</v>
      </c>
    </row>
    <row r="17" spans="1:7" x14ac:dyDescent="0.25">
      <c r="B17" s="22">
        <v>15</v>
      </c>
      <c r="C17" s="4">
        <v>19</v>
      </c>
      <c r="D17" s="5" t="s">
        <v>23</v>
      </c>
      <c r="E17" s="24">
        <v>4049.31</v>
      </c>
    </row>
    <row r="18" spans="1:7" x14ac:dyDescent="0.25">
      <c r="B18" s="22">
        <v>16</v>
      </c>
      <c r="C18" s="4">
        <v>20</v>
      </c>
      <c r="D18" s="5" t="s">
        <v>24</v>
      </c>
      <c r="E18" s="24">
        <v>1823.28</v>
      </c>
    </row>
    <row r="19" spans="1:7" x14ac:dyDescent="0.25">
      <c r="B19" s="22">
        <v>17</v>
      </c>
      <c r="C19" s="4">
        <v>21</v>
      </c>
      <c r="D19" s="5" t="s">
        <v>25</v>
      </c>
      <c r="E19" s="24">
        <v>2326.89</v>
      </c>
      <c r="G19" s="51" t="s">
        <v>56</v>
      </c>
    </row>
    <row r="22" spans="1:7" x14ac:dyDescent="0.25">
      <c r="A22" s="65" t="s">
        <v>41</v>
      </c>
      <c r="B22" s="65"/>
      <c r="C22" s="65"/>
      <c r="D22" s="65"/>
      <c r="E22" s="65"/>
      <c r="F22" s="65"/>
    </row>
    <row r="24" spans="1:7" ht="37.5" x14ac:dyDescent="0.25">
      <c r="B24" s="18" t="s">
        <v>33</v>
      </c>
      <c r="C24" s="18" t="s">
        <v>32</v>
      </c>
      <c r="D24" s="19" t="s">
        <v>2</v>
      </c>
      <c r="E24" s="18" t="s">
        <v>34</v>
      </c>
    </row>
    <row r="25" spans="1:7" x14ac:dyDescent="0.25">
      <c r="B25" s="22">
        <v>7</v>
      </c>
      <c r="C25" s="4">
        <v>10</v>
      </c>
      <c r="D25" s="5" t="s">
        <v>16</v>
      </c>
      <c r="E25" s="24">
        <v>5528.68</v>
      </c>
    </row>
    <row r="26" spans="1:7" x14ac:dyDescent="0.25">
      <c r="B26" s="22">
        <v>15</v>
      </c>
      <c r="C26" s="4">
        <v>19</v>
      </c>
      <c r="D26" s="5" t="s">
        <v>23</v>
      </c>
      <c r="E26" s="24">
        <v>4049.31</v>
      </c>
    </row>
    <row r="27" spans="1:7" x14ac:dyDescent="0.25">
      <c r="B27" s="22">
        <v>6</v>
      </c>
      <c r="C27" s="4">
        <v>9</v>
      </c>
      <c r="D27" s="5" t="s">
        <v>15</v>
      </c>
      <c r="E27" s="24">
        <v>3910.81</v>
      </c>
    </row>
    <row r="28" spans="1:7" x14ac:dyDescent="0.25">
      <c r="B28" s="22">
        <v>11</v>
      </c>
      <c r="C28" s="4">
        <v>14</v>
      </c>
      <c r="D28" s="5" t="s">
        <v>7</v>
      </c>
      <c r="E28" s="24">
        <v>3761.11</v>
      </c>
    </row>
    <row r="29" spans="1:7" x14ac:dyDescent="0.25">
      <c r="B29" s="22">
        <v>13</v>
      </c>
      <c r="C29" s="4">
        <v>16</v>
      </c>
      <c r="D29" s="5" t="s">
        <v>20</v>
      </c>
      <c r="E29" s="24">
        <v>3486.63</v>
      </c>
    </row>
    <row r="30" spans="1:7" x14ac:dyDescent="0.25">
      <c r="B30" s="22">
        <v>12</v>
      </c>
      <c r="C30" s="4">
        <v>15</v>
      </c>
      <c r="D30" s="5" t="s">
        <v>19</v>
      </c>
      <c r="E30" s="24">
        <v>2772.48</v>
      </c>
    </row>
    <row r="31" spans="1:7" x14ac:dyDescent="0.25">
      <c r="B31" s="22">
        <v>14</v>
      </c>
      <c r="C31" s="4">
        <v>18</v>
      </c>
      <c r="D31" s="9" t="s">
        <v>22</v>
      </c>
      <c r="E31" s="24">
        <v>2681.58</v>
      </c>
    </row>
    <row r="32" spans="1:7" ht="15.75" thickBot="1" x14ac:dyDescent="0.3">
      <c r="B32" s="22">
        <v>17</v>
      </c>
      <c r="C32" s="4">
        <v>21</v>
      </c>
      <c r="D32" s="5" t="s">
        <v>25</v>
      </c>
      <c r="E32" s="24">
        <v>2326.89</v>
      </c>
    </row>
    <row r="33" spans="2:10" ht="19.5" thickBot="1" x14ac:dyDescent="0.3">
      <c r="B33" s="22">
        <v>2</v>
      </c>
      <c r="C33" s="4">
        <v>5</v>
      </c>
      <c r="D33" s="5" t="s">
        <v>12</v>
      </c>
      <c r="E33" s="24">
        <v>2293.87</v>
      </c>
      <c r="G33" s="27" t="s">
        <v>42</v>
      </c>
      <c r="H33" s="28">
        <f>E25</f>
        <v>5528.68</v>
      </c>
    </row>
    <row r="34" spans="2:10" ht="15.75" thickBot="1" x14ac:dyDescent="0.3">
      <c r="B34" s="22">
        <v>3</v>
      </c>
      <c r="C34" s="4">
        <v>6</v>
      </c>
      <c r="D34" s="5" t="s">
        <v>13</v>
      </c>
      <c r="E34" s="24">
        <v>2146.85</v>
      </c>
    </row>
    <row r="35" spans="2:10" ht="19.5" thickBot="1" x14ac:dyDescent="0.3">
      <c r="B35" s="22">
        <v>10</v>
      </c>
      <c r="C35" s="4">
        <v>13</v>
      </c>
      <c r="D35" s="5" t="s">
        <v>18</v>
      </c>
      <c r="E35" s="24">
        <v>1903.5</v>
      </c>
      <c r="G35" s="66" t="s">
        <v>44</v>
      </c>
      <c r="H35" s="67"/>
      <c r="I35" s="68"/>
      <c r="J35" s="29">
        <f>AVERAGE(E25:E41)</f>
        <v>2579.7605882352937</v>
      </c>
    </row>
    <row r="36" spans="2:10" ht="15.75" thickBot="1" x14ac:dyDescent="0.3">
      <c r="B36" s="22">
        <v>9</v>
      </c>
      <c r="C36" s="4">
        <v>12</v>
      </c>
      <c r="D36" s="5" t="s">
        <v>9</v>
      </c>
      <c r="E36" s="24">
        <v>1847.17</v>
      </c>
    </row>
    <row r="37" spans="2:10" ht="19.5" thickBot="1" x14ac:dyDescent="0.3">
      <c r="B37" s="22">
        <v>16</v>
      </c>
      <c r="C37" s="4">
        <v>20</v>
      </c>
      <c r="D37" s="5" t="s">
        <v>24</v>
      </c>
      <c r="E37" s="24">
        <v>1823.28</v>
      </c>
      <c r="G37" s="69" t="s">
        <v>43</v>
      </c>
      <c r="H37" s="70"/>
      <c r="I37" s="71"/>
      <c r="J37" s="30">
        <f>(H33+J35)/2</f>
        <v>4054.220294117647</v>
      </c>
    </row>
    <row r="38" spans="2:10" ht="15.75" thickBot="1" x14ac:dyDescent="0.3">
      <c r="B38" s="22">
        <v>1</v>
      </c>
      <c r="C38" s="4">
        <v>2</v>
      </c>
      <c r="D38" s="5" t="s">
        <v>9</v>
      </c>
      <c r="E38" s="24">
        <v>1564.22</v>
      </c>
    </row>
    <row r="39" spans="2:10" ht="19.5" thickBot="1" x14ac:dyDescent="0.3">
      <c r="B39" s="22">
        <v>4</v>
      </c>
      <c r="C39" s="4">
        <v>7</v>
      </c>
      <c r="D39" s="5" t="s">
        <v>9</v>
      </c>
      <c r="E39" s="24">
        <v>1545.81</v>
      </c>
      <c r="G39" s="27" t="s">
        <v>47</v>
      </c>
      <c r="H39" s="31">
        <v>10</v>
      </c>
    </row>
    <row r="40" spans="2:10" x14ac:dyDescent="0.25">
      <c r="B40" s="22">
        <v>5</v>
      </c>
      <c r="C40" s="4">
        <v>8</v>
      </c>
      <c r="D40" s="5" t="s">
        <v>14</v>
      </c>
      <c r="E40" s="24">
        <v>1319.27</v>
      </c>
    </row>
    <row r="41" spans="2:10" x14ac:dyDescent="0.25">
      <c r="B41" s="22">
        <v>8</v>
      </c>
      <c r="C41" s="4">
        <v>11</v>
      </c>
      <c r="D41" s="5" t="s">
        <v>17</v>
      </c>
      <c r="E41" s="24">
        <v>894.47</v>
      </c>
    </row>
    <row r="51" spans="3:6" ht="37.5" x14ac:dyDescent="0.25">
      <c r="C51" s="18" t="s">
        <v>32</v>
      </c>
      <c r="D51" s="19" t="s">
        <v>2</v>
      </c>
      <c r="E51" s="18" t="s">
        <v>45</v>
      </c>
    </row>
    <row r="52" spans="3:6" x14ac:dyDescent="0.25">
      <c r="C52" s="4">
        <v>19</v>
      </c>
      <c r="D52" s="5" t="s">
        <v>23</v>
      </c>
      <c r="E52" s="22">
        <v>10</v>
      </c>
      <c r="F52" t="s">
        <v>46</v>
      </c>
    </row>
    <row r="53" spans="3:6" x14ac:dyDescent="0.25">
      <c r="C53" s="4">
        <v>10</v>
      </c>
      <c r="D53" s="5" t="s">
        <v>16</v>
      </c>
      <c r="E53" s="32">
        <f>((1-ABS(($J$37-E25)/$J$37))*$H$39)-10</f>
        <v>-3.6368514755393981</v>
      </c>
    </row>
    <row r="54" spans="3:6" x14ac:dyDescent="0.25">
      <c r="C54" s="4">
        <v>9</v>
      </c>
      <c r="D54" s="5" t="s">
        <v>15</v>
      </c>
      <c r="E54" s="32">
        <f t="shared" ref="E54:E68" si="0">((1-ABS(($J$37-E27)/$J$37))*$H$39)-10</f>
        <v>-0.35373088710972134</v>
      </c>
    </row>
    <row r="55" spans="3:6" x14ac:dyDescent="0.25">
      <c r="C55" s="4">
        <v>14</v>
      </c>
      <c r="D55" s="5" t="s">
        <v>7</v>
      </c>
      <c r="E55" s="32">
        <f t="shared" si="0"/>
        <v>-0.72297574589848246</v>
      </c>
    </row>
    <row r="56" spans="3:6" x14ac:dyDescent="0.25">
      <c r="C56" s="4">
        <v>16</v>
      </c>
      <c r="D56" s="5" t="s">
        <v>20</v>
      </c>
      <c r="E56" s="32">
        <f t="shared" si="0"/>
        <v>-1.3999986506435658</v>
      </c>
    </row>
    <row r="57" spans="3:6" x14ac:dyDescent="0.25">
      <c r="C57" s="4">
        <v>15</v>
      </c>
      <c r="D57" s="5" t="s">
        <v>19</v>
      </c>
      <c r="E57" s="32">
        <f t="shared" si="0"/>
        <v>-3.1614964188733179</v>
      </c>
    </row>
    <row r="58" spans="3:6" x14ac:dyDescent="0.25">
      <c r="C58" s="4">
        <v>18</v>
      </c>
      <c r="D58" s="9" t="s">
        <v>22</v>
      </c>
      <c r="E58" s="32">
        <f t="shared" si="0"/>
        <v>-3.3857072249113829</v>
      </c>
    </row>
    <row r="59" spans="3:6" x14ac:dyDescent="0.25">
      <c r="C59" s="4">
        <v>21</v>
      </c>
      <c r="D59" s="5" t="s">
        <v>25</v>
      </c>
      <c r="E59" s="32">
        <f t="shared" si="0"/>
        <v>-4.2605733502539733</v>
      </c>
    </row>
    <row r="60" spans="3:6" x14ac:dyDescent="0.25">
      <c r="C60" s="4">
        <v>5</v>
      </c>
      <c r="D60" s="5" t="s">
        <v>12</v>
      </c>
      <c r="E60" s="32">
        <f t="shared" si="0"/>
        <v>-4.3420193438224768</v>
      </c>
    </row>
    <row r="61" spans="3:6" x14ac:dyDescent="0.25">
      <c r="C61" s="4">
        <v>6</v>
      </c>
      <c r="D61" s="5" t="s">
        <v>13</v>
      </c>
      <c r="E61" s="32">
        <f t="shared" si="0"/>
        <v>-4.7046538070096746</v>
      </c>
    </row>
    <row r="62" spans="3:6" x14ac:dyDescent="0.25">
      <c r="C62" s="4">
        <v>13</v>
      </c>
      <c r="D62" s="5" t="s">
        <v>18</v>
      </c>
      <c r="E62" s="32">
        <f t="shared" si="0"/>
        <v>-5.3048925270246716</v>
      </c>
    </row>
    <row r="63" spans="3:6" x14ac:dyDescent="0.25">
      <c r="C63" s="4">
        <v>12</v>
      </c>
      <c r="D63" s="5" t="s">
        <v>9</v>
      </c>
      <c r="E63" s="32">
        <f t="shared" si="0"/>
        <v>-5.4438341629336282</v>
      </c>
    </row>
    <row r="64" spans="3:6" x14ac:dyDescent="0.25">
      <c r="C64" s="4">
        <v>20</v>
      </c>
      <c r="D64" s="5" t="s">
        <v>24</v>
      </c>
      <c r="E64" s="32">
        <f t="shared" si="0"/>
        <v>-5.5027604132774055</v>
      </c>
    </row>
    <row r="65" spans="2:5" x14ac:dyDescent="0.25">
      <c r="C65" s="4">
        <v>2</v>
      </c>
      <c r="D65" s="5" t="s">
        <v>9</v>
      </c>
      <c r="E65" s="32">
        <f t="shared" si="0"/>
        <v>-6.1417488776582774</v>
      </c>
    </row>
    <row r="66" spans="2:5" x14ac:dyDescent="0.25">
      <c r="C66" s="4">
        <v>7</v>
      </c>
      <c r="D66" s="5" t="s">
        <v>9</v>
      </c>
      <c r="E66" s="32">
        <f t="shared" si="0"/>
        <v>-6.1871583489361734</v>
      </c>
    </row>
    <row r="67" spans="2:5" x14ac:dyDescent="0.25">
      <c r="C67" s="4">
        <v>8</v>
      </c>
      <c r="D67" s="5" t="s">
        <v>14</v>
      </c>
      <c r="E67" s="32">
        <f t="shared" si="0"/>
        <v>-6.7459341025100281</v>
      </c>
    </row>
    <row r="68" spans="2:5" x14ac:dyDescent="0.25">
      <c r="C68" s="4">
        <v>11</v>
      </c>
      <c r="D68" s="5" t="s">
        <v>17</v>
      </c>
      <c r="E68" s="32">
        <f t="shared" si="0"/>
        <v>-7.7937311366681161</v>
      </c>
    </row>
    <row r="71" spans="2:5" x14ac:dyDescent="0.25">
      <c r="B71" t="s">
        <v>59</v>
      </c>
    </row>
    <row r="73" spans="2:5" ht="37.5" x14ac:dyDescent="0.25">
      <c r="C73" s="18" t="s">
        <v>32</v>
      </c>
      <c r="D73" s="19" t="s">
        <v>2</v>
      </c>
      <c r="E73" s="18" t="s">
        <v>45</v>
      </c>
    </row>
    <row r="74" spans="2:5" x14ac:dyDescent="0.25">
      <c r="C74" s="22">
        <v>19</v>
      </c>
      <c r="D74" s="22" t="s">
        <v>23</v>
      </c>
      <c r="E74" s="22">
        <v>10</v>
      </c>
    </row>
    <row r="75" spans="2:5" x14ac:dyDescent="0.25">
      <c r="C75" s="22">
        <v>10</v>
      </c>
      <c r="D75" s="22" t="s">
        <v>16</v>
      </c>
      <c r="E75" s="32">
        <v>0</v>
      </c>
    </row>
    <row r="76" spans="2:5" x14ac:dyDescent="0.25">
      <c r="C76" s="22">
        <v>9</v>
      </c>
      <c r="D76" s="22" t="s">
        <v>15</v>
      </c>
      <c r="E76" s="32">
        <v>0</v>
      </c>
    </row>
    <row r="77" spans="2:5" x14ac:dyDescent="0.25">
      <c r="C77" s="22">
        <v>14</v>
      </c>
      <c r="D77" s="22" t="s">
        <v>7</v>
      </c>
      <c r="E77" s="32">
        <v>0</v>
      </c>
    </row>
    <row r="78" spans="2:5" x14ac:dyDescent="0.25">
      <c r="C78" s="22">
        <v>16</v>
      </c>
      <c r="D78" s="22" t="s">
        <v>20</v>
      </c>
      <c r="E78" s="32">
        <v>0</v>
      </c>
    </row>
    <row r="79" spans="2:5" x14ac:dyDescent="0.25">
      <c r="C79" s="22">
        <v>15</v>
      </c>
      <c r="D79" s="22" t="s">
        <v>19</v>
      </c>
      <c r="E79" s="32">
        <v>0</v>
      </c>
    </row>
    <row r="80" spans="2:5" x14ac:dyDescent="0.25">
      <c r="C80" s="22">
        <v>18</v>
      </c>
      <c r="D80" s="22" t="s">
        <v>22</v>
      </c>
      <c r="E80" s="32">
        <v>0</v>
      </c>
    </row>
    <row r="81" spans="3:5" x14ac:dyDescent="0.25">
      <c r="C81" s="22">
        <v>21</v>
      </c>
      <c r="D81" s="22" t="s">
        <v>25</v>
      </c>
      <c r="E81" s="32">
        <v>0</v>
      </c>
    </row>
    <row r="82" spans="3:5" x14ac:dyDescent="0.25">
      <c r="C82" s="22">
        <v>5</v>
      </c>
      <c r="D82" s="22" t="s">
        <v>12</v>
      </c>
      <c r="E82" s="32">
        <v>0</v>
      </c>
    </row>
    <row r="83" spans="3:5" x14ac:dyDescent="0.25">
      <c r="C83" s="22">
        <v>6</v>
      </c>
      <c r="D83" s="22" t="s">
        <v>13</v>
      </c>
      <c r="E83" s="32">
        <v>0</v>
      </c>
    </row>
    <row r="84" spans="3:5" x14ac:dyDescent="0.25">
      <c r="C84" s="22">
        <v>13</v>
      </c>
      <c r="D84" s="22" t="s">
        <v>18</v>
      </c>
      <c r="E84" s="32">
        <v>0</v>
      </c>
    </row>
    <row r="85" spans="3:5" x14ac:dyDescent="0.25">
      <c r="C85" s="22">
        <v>12</v>
      </c>
      <c r="D85" s="22" t="s">
        <v>9</v>
      </c>
      <c r="E85" s="32">
        <v>0</v>
      </c>
    </row>
    <row r="86" spans="3:5" x14ac:dyDescent="0.25">
      <c r="C86" s="22">
        <v>20</v>
      </c>
      <c r="D86" s="22" t="s">
        <v>24</v>
      </c>
      <c r="E86" s="32">
        <v>0</v>
      </c>
    </row>
    <row r="87" spans="3:5" x14ac:dyDescent="0.25">
      <c r="C87" s="22">
        <v>2</v>
      </c>
      <c r="D87" s="22" t="s">
        <v>9</v>
      </c>
      <c r="E87" s="32">
        <v>0</v>
      </c>
    </row>
    <row r="88" spans="3:5" x14ac:dyDescent="0.25">
      <c r="C88" s="22">
        <v>7</v>
      </c>
      <c r="D88" s="22" t="s">
        <v>9</v>
      </c>
      <c r="E88" s="32">
        <v>0</v>
      </c>
    </row>
    <row r="89" spans="3:5" x14ac:dyDescent="0.25">
      <c r="C89" s="22">
        <v>8</v>
      </c>
      <c r="D89" s="22" t="s">
        <v>14</v>
      </c>
      <c r="E89" s="32">
        <v>0</v>
      </c>
    </row>
    <row r="90" spans="3:5" x14ac:dyDescent="0.25">
      <c r="C90" s="22">
        <v>11</v>
      </c>
      <c r="D90" s="22" t="s">
        <v>17</v>
      </c>
      <c r="E90" s="32">
        <v>0</v>
      </c>
    </row>
  </sheetData>
  <sortState ref="B25:E41">
    <sortCondition descending="1" ref="E25"/>
  </sortState>
  <mergeCells count="6">
    <mergeCell ref="A22:F22"/>
    <mergeCell ref="G35:I35"/>
    <mergeCell ref="G37:I37"/>
    <mergeCell ref="G9:L9"/>
    <mergeCell ref="G7:J7"/>
    <mergeCell ref="K7:L7"/>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2:J23"/>
  <sheetViews>
    <sheetView tabSelected="1" topLeftCell="B1" workbookViewId="0">
      <selection activeCell="H5" sqref="H5"/>
    </sheetView>
  </sheetViews>
  <sheetFormatPr baseColWidth="10" defaultRowHeight="15" x14ac:dyDescent="0.25"/>
  <cols>
    <col min="2" max="2" width="13.42578125" customWidth="1"/>
    <col min="3" max="3" width="45.42578125" customWidth="1"/>
    <col min="4" max="4" width="15.42578125" customWidth="1"/>
    <col min="5" max="5" width="12.7109375" style="23" customWidth="1"/>
    <col min="6" max="6" width="11.42578125" style="23"/>
    <col min="7" max="7" width="13.5703125" style="23" customWidth="1"/>
    <col min="8" max="8" width="11.42578125" style="23"/>
    <col min="10" max="10" width="15.42578125" customWidth="1"/>
  </cols>
  <sheetData>
    <row r="2" spans="1:9" x14ac:dyDescent="0.25">
      <c r="B2" s="72" t="s">
        <v>58</v>
      </c>
      <c r="C2" s="72"/>
      <c r="D2" s="72"/>
      <c r="E2" s="72"/>
      <c r="F2" s="72"/>
      <c r="G2" s="72"/>
      <c r="H2" s="72"/>
      <c r="I2" s="72"/>
    </row>
    <row r="4" spans="1:9" ht="25.5" x14ac:dyDescent="0.25">
      <c r="A4" s="25" t="s">
        <v>33</v>
      </c>
      <c r="B4" s="25" t="s">
        <v>32</v>
      </c>
      <c r="C4" s="26" t="s">
        <v>2</v>
      </c>
      <c r="D4" s="25" t="s">
        <v>35</v>
      </c>
      <c r="E4" s="25" t="s">
        <v>36</v>
      </c>
      <c r="F4" s="25" t="s">
        <v>37</v>
      </c>
      <c r="G4" s="25" t="s">
        <v>38</v>
      </c>
      <c r="H4" s="25" t="s">
        <v>39</v>
      </c>
      <c r="I4" s="25" t="s">
        <v>40</v>
      </c>
    </row>
    <row r="5" spans="1:9" x14ac:dyDescent="0.25">
      <c r="A5" s="22">
        <v>1</v>
      </c>
      <c r="B5" s="4">
        <v>2</v>
      </c>
      <c r="C5" s="5" t="s">
        <v>9</v>
      </c>
      <c r="D5" s="24">
        <v>77</v>
      </c>
      <c r="E5" s="22">
        <v>2</v>
      </c>
      <c r="F5" s="22">
        <v>10</v>
      </c>
      <c r="G5" s="22">
        <v>1</v>
      </c>
      <c r="H5" s="32">
        <f>'FACTOR 2'!E87</f>
        <v>0</v>
      </c>
      <c r="I5" s="32">
        <f>H5+G5+F5+E5+D5</f>
        <v>90</v>
      </c>
    </row>
    <row r="6" spans="1:9" x14ac:dyDescent="0.25">
      <c r="A6" s="22">
        <v>2</v>
      </c>
      <c r="B6" s="4">
        <v>5</v>
      </c>
      <c r="C6" s="5" t="s">
        <v>12</v>
      </c>
      <c r="D6" s="24">
        <v>77</v>
      </c>
      <c r="E6" s="22">
        <v>2</v>
      </c>
      <c r="F6" s="22">
        <v>10</v>
      </c>
      <c r="G6" s="22">
        <v>1</v>
      </c>
      <c r="H6" s="32">
        <f>'FACTOR 2'!E82</f>
        <v>0</v>
      </c>
      <c r="I6" s="32">
        <f t="shared" ref="I6:I21" si="0">H6+G6+F6+E6+D6</f>
        <v>90</v>
      </c>
    </row>
    <row r="7" spans="1:9" x14ac:dyDescent="0.25">
      <c r="A7" s="22">
        <v>3</v>
      </c>
      <c r="B7" s="4">
        <v>6</v>
      </c>
      <c r="C7" s="5" t="s">
        <v>13</v>
      </c>
      <c r="D7" s="24">
        <v>77</v>
      </c>
      <c r="E7" s="22">
        <v>2</v>
      </c>
      <c r="F7" s="22">
        <v>10</v>
      </c>
      <c r="G7" s="22">
        <v>1</v>
      </c>
      <c r="H7" s="32">
        <f>'FACTOR 2'!E83</f>
        <v>0</v>
      </c>
      <c r="I7" s="32">
        <f t="shared" si="0"/>
        <v>90</v>
      </c>
    </row>
    <row r="8" spans="1:9" x14ac:dyDescent="0.25">
      <c r="A8" s="22">
        <v>4</v>
      </c>
      <c r="B8" s="4">
        <v>7</v>
      </c>
      <c r="C8" s="5" t="s">
        <v>9</v>
      </c>
      <c r="D8" s="24">
        <v>77</v>
      </c>
      <c r="E8" s="22">
        <v>2</v>
      </c>
      <c r="F8" s="22">
        <v>10</v>
      </c>
      <c r="G8" s="22">
        <v>1</v>
      </c>
      <c r="H8" s="32">
        <f>'FACTOR 2'!E88</f>
        <v>0</v>
      </c>
      <c r="I8" s="32">
        <f t="shared" si="0"/>
        <v>90</v>
      </c>
    </row>
    <row r="9" spans="1:9" x14ac:dyDescent="0.25">
      <c r="A9" s="22">
        <v>5</v>
      </c>
      <c r="B9" s="4">
        <v>8</v>
      </c>
      <c r="C9" s="5" t="s">
        <v>14</v>
      </c>
      <c r="D9" s="24">
        <v>77</v>
      </c>
      <c r="E9" s="22">
        <v>2</v>
      </c>
      <c r="F9" s="22">
        <v>10</v>
      </c>
      <c r="G9" s="22">
        <v>1</v>
      </c>
      <c r="H9" s="32">
        <f>'FACTOR 2'!E89</f>
        <v>0</v>
      </c>
      <c r="I9" s="32">
        <f t="shared" si="0"/>
        <v>90</v>
      </c>
    </row>
    <row r="10" spans="1:9" x14ac:dyDescent="0.25">
      <c r="A10" s="22">
        <v>6</v>
      </c>
      <c r="B10" s="4">
        <v>9</v>
      </c>
      <c r="C10" s="5" t="s">
        <v>15</v>
      </c>
      <c r="D10" s="24">
        <v>77</v>
      </c>
      <c r="E10" s="22">
        <v>2</v>
      </c>
      <c r="F10" s="22">
        <v>10</v>
      </c>
      <c r="G10" s="22">
        <v>1</v>
      </c>
      <c r="H10" s="32">
        <f>'FACTOR 2'!E76</f>
        <v>0</v>
      </c>
      <c r="I10" s="32">
        <f t="shared" si="0"/>
        <v>90</v>
      </c>
    </row>
    <row r="11" spans="1:9" x14ac:dyDescent="0.25">
      <c r="A11" s="22">
        <v>7</v>
      </c>
      <c r="B11" s="4">
        <v>10</v>
      </c>
      <c r="C11" s="5" t="s">
        <v>16</v>
      </c>
      <c r="D11" s="24">
        <v>77</v>
      </c>
      <c r="E11" s="22">
        <v>2</v>
      </c>
      <c r="F11" s="22">
        <v>10</v>
      </c>
      <c r="G11" s="22">
        <v>1</v>
      </c>
      <c r="H11" s="32">
        <f>'FACTOR 2'!E75</f>
        <v>0</v>
      </c>
      <c r="I11" s="32">
        <f t="shared" si="0"/>
        <v>90</v>
      </c>
    </row>
    <row r="12" spans="1:9" x14ac:dyDescent="0.25">
      <c r="A12" s="22">
        <v>8</v>
      </c>
      <c r="B12" s="4">
        <v>11</v>
      </c>
      <c r="C12" s="5" t="s">
        <v>17</v>
      </c>
      <c r="D12" s="24">
        <v>77</v>
      </c>
      <c r="E12" s="22">
        <v>2</v>
      </c>
      <c r="F12" s="22">
        <v>10</v>
      </c>
      <c r="G12" s="22">
        <v>1</v>
      </c>
      <c r="H12" s="32">
        <f>'FACTOR 2'!E89</f>
        <v>0</v>
      </c>
      <c r="I12" s="32">
        <f t="shared" si="0"/>
        <v>90</v>
      </c>
    </row>
    <row r="13" spans="1:9" x14ac:dyDescent="0.25">
      <c r="A13" s="22">
        <v>9</v>
      </c>
      <c r="B13" s="4">
        <v>12</v>
      </c>
      <c r="C13" s="5" t="s">
        <v>9</v>
      </c>
      <c r="D13" s="24">
        <v>77</v>
      </c>
      <c r="E13" s="22">
        <v>2</v>
      </c>
      <c r="F13" s="22">
        <v>10</v>
      </c>
      <c r="G13" s="22">
        <v>1</v>
      </c>
      <c r="H13" s="32">
        <f>'FACTOR 2'!E85</f>
        <v>0</v>
      </c>
      <c r="I13" s="32">
        <f t="shared" si="0"/>
        <v>90</v>
      </c>
    </row>
    <row r="14" spans="1:9" x14ac:dyDescent="0.25">
      <c r="A14" s="22">
        <v>10</v>
      </c>
      <c r="B14" s="4">
        <v>13</v>
      </c>
      <c r="C14" s="5" t="s">
        <v>18</v>
      </c>
      <c r="D14" s="24">
        <v>77</v>
      </c>
      <c r="E14" s="22">
        <v>2</v>
      </c>
      <c r="F14" s="22">
        <v>10</v>
      </c>
      <c r="G14" s="22">
        <v>1</v>
      </c>
      <c r="H14" s="32">
        <f>'FACTOR 2'!E84</f>
        <v>0</v>
      </c>
      <c r="I14" s="32">
        <f t="shared" si="0"/>
        <v>90</v>
      </c>
    </row>
    <row r="15" spans="1:9" x14ac:dyDescent="0.25">
      <c r="A15" s="22">
        <v>11</v>
      </c>
      <c r="B15" s="4">
        <v>14</v>
      </c>
      <c r="C15" s="5" t="s">
        <v>7</v>
      </c>
      <c r="D15" s="24">
        <v>77</v>
      </c>
      <c r="E15" s="22">
        <v>2</v>
      </c>
      <c r="F15" s="22">
        <v>10</v>
      </c>
      <c r="G15" s="22">
        <v>1</v>
      </c>
      <c r="H15" s="32">
        <f>'FACTOR 2'!E77</f>
        <v>0</v>
      </c>
      <c r="I15" s="32">
        <f t="shared" si="0"/>
        <v>90</v>
      </c>
    </row>
    <row r="16" spans="1:9" x14ac:dyDescent="0.25">
      <c r="A16" s="22">
        <v>12</v>
      </c>
      <c r="B16" s="4">
        <v>15</v>
      </c>
      <c r="C16" s="5" t="s">
        <v>19</v>
      </c>
      <c r="D16" s="24">
        <v>77</v>
      </c>
      <c r="E16" s="22">
        <v>2</v>
      </c>
      <c r="F16" s="22">
        <v>10</v>
      </c>
      <c r="G16" s="22">
        <v>1</v>
      </c>
      <c r="H16" s="32">
        <f>'FACTOR 2'!E79</f>
        <v>0</v>
      </c>
      <c r="I16" s="32">
        <f t="shared" si="0"/>
        <v>90</v>
      </c>
    </row>
    <row r="17" spans="1:10" x14ac:dyDescent="0.25">
      <c r="A17" s="22">
        <v>13</v>
      </c>
      <c r="B17" s="4">
        <v>16</v>
      </c>
      <c r="C17" s="5" t="s">
        <v>20</v>
      </c>
      <c r="D17" s="24">
        <v>77</v>
      </c>
      <c r="E17" s="22">
        <v>2</v>
      </c>
      <c r="F17" s="22">
        <v>10</v>
      </c>
      <c r="G17" s="22">
        <v>1</v>
      </c>
      <c r="H17" s="32">
        <f>'FACTOR 2'!E78</f>
        <v>0</v>
      </c>
      <c r="I17" s="32">
        <f t="shared" si="0"/>
        <v>90</v>
      </c>
    </row>
    <row r="18" spans="1:10" ht="15.75" thickBot="1" x14ac:dyDescent="0.3">
      <c r="A18" s="22">
        <v>14</v>
      </c>
      <c r="B18" s="34">
        <v>18</v>
      </c>
      <c r="C18" s="35" t="s">
        <v>22</v>
      </c>
      <c r="D18" s="36">
        <v>77</v>
      </c>
      <c r="E18" s="37">
        <v>2</v>
      </c>
      <c r="F18" s="37">
        <v>10</v>
      </c>
      <c r="G18" s="37">
        <v>1</v>
      </c>
      <c r="H18" s="48">
        <f>'FACTOR 2'!E80</f>
        <v>0</v>
      </c>
      <c r="I18" s="48">
        <f t="shared" si="0"/>
        <v>90</v>
      </c>
    </row>
    <row r="19" spans="1:10" ht="15.75" thickBot="1" x14ac:dyDescent="0.3">
      <c r="A19" s="33">
        <v>15</v>
      </c>
      <c r="B19" s="43">
        <v>19</v>
      </c>
      <c r="C19" s="44" t="s">
        <v>23</v>
      </c>
      <c r="D19" s="45">
        <v>77</v>
      </c>
      <c r="E19" s="46">
        <v>2</v>
      </c>
      <c r="F19" s="46">
        <v>10</v>
      </c>
      <c r="G19" s="46">
        <v>1</v>
      </c>
      <c r="H19" s="49">
        <f>'FACTOR 2'!E74</f>
        <v>10</v>
      </c>
      <c r="I19" s="49">
        <f t="shared" si="0"/>
        <v>100</v>
      </c>
      <c r="J19" s="42" t="s">
        <v>48</v>
      </c>
    </row>
    <row r="20" spans="1:10" x14ac:dyDescent="0.25">
      <c r="A20" s="22">
        <v>16</v>
      </c>
      <c r="B20" s="38">
        <v>20</v>
      </c>
      <c r="C20" s="39" t="s">
        <v>24</v>
      </c>
      <c r="D20" s="40">
        <v>77</v>
      </c>
      <c r="E20" s="41">
        <v>2</v>
      </c>
      <c r="F20" s="41">
        <v>10</v>
      </c>
      <c r="G20" s="41">
        <v>1</v>
      </c>
      <c r="H20" s="50">
        <f>'FACTOR 2'!E86</f>
        <v>0</v>
      </c>
      <c r="I20" s="50">
        <f t="shared" si="0"/>
        <v>90</v>
      </c>
    </row>
    <row r="21" spans="1:10" x14ac:dyDescent="0.25">
      <c r="A21" s="22">
        <v>17</v>
      </c>
      <c r="B21" s="4">
        <v>21</v>
      </c>
      <c r="C21" s="5" t="s">
        <v>25</v>
      </c>
      <c r="D21" s="24">
        <v>77</v>
      </c>
      <c r="E21" s="22">
        <v>2</v>
      </c>
      <c r="F21" s="22">
        <v>10</v>
      </c>
      <c r="G21" s="22">
        <v>1</v>
      </c>
      <c r="H21" s="32">
        <f>'FACTOR 2'!E81</f>
        <v>0</v>
      </c>
      <c r="I21" s="32">
        <f t="shared" si="0"/>
        <v>90</v>
      </c>
    </row>
    <row r="23" spans="1:10" ht="127.5" customHeight="1" x14ac:dyDescent="0.25">
      <c r="B23" s="78" t="s">
        <v>57</v>
      </c>
      <c r="C23" s="79"/>
      <c r="D23" s="79"/>
      <c r="E23" s="79"/>
      <c r="F23" s="79"/>
      <c r="G23" s="79"/>
      <c r="H23" s="79"/>
      <c r="I23" s="79"/>
    </row>
  </sheetData>
  <mergeCells count="2">
    <mergeCell ref="B23:I23"/>
    <mergeCell ref="B2:I2"/>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BB375352CD749D459A7B8005EF9FD8E7" ma:contentTypeVersion="13" ma:contentTypeDescription="Crear nuevo documento." ma:contentTypeScope="" ma:versionID="f4e623f5b1e0533c37e059d4abab3a4d">
  <xsd:schema xmlns:xsd="http://www.w3.org/2001/XMLSchema" xmlns:xs="http://www.w3.org/2001/XMLSchema" xmlns:p="http://schemas.microsoft.com/office/2006/metadata/properties" xmlns:ns3="e4dbb700-c511-4ee3-a312-b224bf564eff" xmlns:ns4="badd6a06-ad6f-4965-a6f2-eec033803b2b" targetNamespace="http://schemas.microsoft.com/office/2006/metadata/properties" ma:root="true" ma:fieldsID="dac93a41348b066fa2bf7fdc7d5b06b6" ns3:_="" ns4:_="">
    <xsd:import namespace="e4dbb700-c511-4ee3-a312-b224bf564eff"/>
    <xsd:import namespace="badd6a06-ad6f-4965-a6f2-eec033803b2b"/>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AutoKeyPoints" minOccurs="0"/>
                <xsd:element ref="ns3:MediaServiceKeyPoints" minOccurs="0"/>
                <xsd:element ref="ns3: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dbb700-c511-4ee3-a312-b224bf564ef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3" nillable="true" ma:displayName="Tags" ma:internalName="MediaServiceAutoTags"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DateTaken" ma:index="17" nillable="true" ma:displayName="MediaServiceDateTaken" ma:hidden="true" ma:internalName="MediaServiceDateTaken" ma:readOnly="true">
      <xsd:simpleType>
        <xsd:restriction base="dms:Text"/>
      </xsd:simpleType>
    </xsd:element>
    <xsd:element name="MediaServiceAutoKeyPoints" ma:index="18" nillable="true" ma:displayName="MediaServiceAutoKeyPoints" ma:hidden="true" ma:internalName="MediaServiceAutoKeyPoints" ma:readOnly="true">
      <xsd:simpleType>
        <xsd:restriction base="dms:Note"/>
      </xsd:simpleType>
    </xsd:element>
    <xsd:element name="MediaServiceKeyPoints" ma:index="19" nillable="true" ma:displayName="KeyPoints" ma:internalName="MediaServiceKeyPoints" ma:readOnly="true">
      <xsd:simpleType>
        <xsd:restriction base="dms:Note">
          <xsd:maxLength value="255"/>
        </xsd:restriction>
      </xsd:simpleType>
    </xsd:element>
    <xsd:element name="MediaServiceLocation" ma:index="20"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add6a06-ad6f-4965-a6f2-eec033803b2b"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129DF3D-6C0A-4081-8557-D66B4BB1F31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dbb700-c511-4ee3-a312-b224bf564eff"/>
    <ds:schemaRef ds:uri="badd6a06-ad6f-4965-a6f2-eec033803b2b"/>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652F2A9-DFB2-4F34-8F48-ED14F2AF3854}">
  <ds:schemaRefs>
    <ds:schemaRef ds:uri="http://schemas.microsoft.com/sharepoint/v3/contenttype/forms"/>
  </ds:schemaRefs>
</ds:datastoreItem>
</file>

<file path=customXml/itemProps3.xml><?xml version="1.0" encoding="utf-8"?>
<ds:datastoreItem xmlns:ds="http://schemas.openxmlformats.org/officeDocument/2006/customXml" ds:itemID="{C03F0E43-118A-40DD-AFC7-5BA1F0667C72}">
  <ds:schemaRefs>
    <ds:schemaRef ds:uri="http://www.w3.org/XML/1998/namespace"/>
    <ds:schemaRef ds:uri="badd6a06-ad6f-4965-a6f2-eec033803b2b"/>
    <ds:schemaRef ds:uri="http://schemas.microsoft.com/office/2006/documentManagement/types"/>
    <ds:schemaRef ds:uri="http://schemas.microsoft.com/office/infopath/2007/PartnerControls"/>
    <ds:schemaRef ds:uri="e4dbb700-c511-4ee3-a312-b224bf564eff"/>
    <ds:schemaRef ds:uri="http://schemas.microsoft.com/office/2006/metadata/properties"/>
    <ds:schemaRef ds:uri="http://purl.org/dc/elements/1.1/"/>
    <ds:schemaRef ds:uri="http://purl.org/dc/dcmitype/"/>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LISTA DE OFERENTES</vt:lpstr>
      <vt:lpstr>REQUISITOS HAB</vt:lpstr>
      <vt:lpstr>FACTOR 1</vt:lpstr>
      <vt:lpstr>FACTOR 2</vt:lpstr>
      <vt:lpstr>PONDERABLES</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Fabian Ricardo Cruz Gonzalez</dc:creator>
  <cp:keywords/>
  <dc:description/>
  <cp:lastModifiedBy>J A V I</cp:lastModifiedBy>
  <cp:revision>3</cp:revision>
  <dcterms:created xsi:type="dcterms:W3CDTF">2016-11-29T14:57:14Z</dcterms:created>
  <dcterms:modified xsi:type="dcterms:W3CDTF">2020-12-27T21:45:46Z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16.0300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y fmtid="{D5CDD505-2E9C-101B-9397-08002B2CF9AE}" pid="8" name="ContentTypeId">
    <vt:lpwstr>0x010100BB375352CD749D459A7B8005EF9FD8E7</vt:lpwstr>
  </property>
</Properties>
</file>