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ASUS - NERA - 1\GOBERNACION DEL ATLANTICO\PROCESOS 2020\CM-004-2020 - PAOLA - INST EDUC\"/>
    </mc:Choice>
  </mc:AlternateContent>
  <bookViews>
    <workbookView xWindow="0" yWindow="0" windowWidth="20490" windowHeight="7650" activeTab="2"/>
  </bookViews>
  <sheets>
    <sheet name="EXP. HABILITANTE" sheetId="5" r:id="rId1"/>
    <sheet name="EXP. PONDERABLE" sheetId="4" r:id="rId2"/>
    <sheet name="EQUIPO DE TRABAJO" sheetId="2" r:id="rId3"/>
  </sheets>
  <definedNames>
    <definedName name="_xlnm.Print_Area" localSheetId="2">'EQUIPO DE TRABAJO'!$B$1:$M$29</definedName>
    <definedName name="_xlnm.Print_Area" localSheetId="1">'EXP. PONDERABLE'!$A$2:$Q$14</definedName>
    <definedName name="_xlnm.Print_Titles" localSheetId="2">'EQUIPO DE TRABAJO'!$1:$5</definedName>
    <definedName name="_xlnm.Print_Titles" localSheetId="1">'EXP. PONDERABLE'!$2:$5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55" i="2" l="1"/>
  <c r="M75" i="2"/>
  <c r="M71" i="2"/>
  <c r="M67" i="2"/>
  <c r="M63" i="2"/>
  <c r="M59" i="2"/>
  <c r="M55" i="2"/>
  <c r="P10" i="4"/>
  <c r="O10" i="5"/>
  <c r="P10" i="5" s="1"/>
  <c r="O10" i="4"/>
  <c r="O30" i="2"/>
  <c r="M50" i="2"/>
  <c r="M46" i="2"/>
  <c r="M42" i="2"/>
  <c r="M38" i="2"/>
  <c r="M34" i="2"/>
  <c r="M30" i="2"/>
  <c r="Q8" i="4"/>
  <c r="O9" i="4"/>
  <c r="P9" i="4" s="1"/>
  <c r="P8" i="4"/>
  <c r="O8" i="4"/>
  <c r="O8" i="5"/>
  <c r="P8" i="5" s="1"/>
  <c r="Q8" i="5" s="1"/>
  <c r="M25" i="2"/>
  <c r="O5" i="2"/>
  <c r="M5" i="2"/>
  <c r="M9" i="2"/>
  <c r="O6" i="4"/>
  <c r="P6" i="4" s="1"/>
  <c r="Q6" i="4" s="1"/>
  <c r="P6" i="5"/>
  <c r="Q6" i="5" s="1"/>
  <c r="O6" i="5"/>
</calcChain>
</file>

<file path=xl/sharedStrings.xml><?xml version="1.0" encoding="utf-8"?>
<sst xmlns="http://schemas.openxmlformats.org/spreadsheetml/2006/main" count="365" uniqueCount="197">
  <si>
    <t>CARGO</t>
  </si>
  <si>
    <t>CONTRATISTA</t>
  </si>
  <si>
    <t xml:space="preserve">OBJETO </t>
  </si>
  <si>
    <t>FECHA DE INICIO</t>
  </si>
  <si>
    <t>FECHA DE TERMINACION</t>
  </si>
  <si>
    <t>DOCUMENTOS QUE APORTA</t>
  </si>
  <si>
    <t>DIRECTOR DE INTERVENTORIA</t>
  </si>
  <si>
    <t xml:space="preserve">No. CONTRATOS </t>
  </si>
  <si>
    <t>ENTIDAD CONTRATANTE</t>
  </si>
  <si>
    <t>PROPONENTE</t>
  </si>
  <si>
    <t>PROPONENTES</t>
  </si>
  <si>
    <t>No. de orden en la propuesta</t>
  </si>
  <si>
    <t>No.  de orden en el RUP</t>
  </si>
  <si>
    <t>Entidad Contratante</t>
  </si>
  <si>
    <t>Contrato o Resolución</t>
  </si>
  <si>
    <t xml:space="preserve">FORMAS DE EJECUCIÓN </t>
  </si>
  <si>
    <t xml:space="preserve">Fecha de Iniciación
</t>
  </si>
  <si>
    <t xml:space="preserve">Fecha de Terminación
</t>
  </si>
  <si>
    <t xml:space="preserve">VALOR TOTAL DEL CONTRATO EN SMMLV </t>
  </si>
  <si>
    <t xml:space="preserve">VALOR TOTAL DEL CONTRATO EN SMMLV AFECTADO POR EL PORCENTAJE DE PARTICIPACIÓN  </t>
  </si>
  <si>
    <t>No. del contrato</t>
  </si>
  <si>
    <t xml:space="preserve">VALOR TOTAL REPORTADO EN EL RUP </t>
  </si>
  <si>
    <t>I,C,UT, OTRA</t>
  </si>
  <si>
    <t>%</t>
  </si>
  <si>
    <t>CONCURSO DE MÉRITOS ABIERTO No. CM-004-2020 
OBJETO: INTERVENTORÍA TECNICA, ADMINISTRATIVA, AMBIENTAL, FINANCIERA Y JURIDICA DEL PROYECTO QUE TIENE POR OBJETO LA CONSTRUCCIÓN, MEJORAMIENTO, ADECUACIÓN Y MANTENIMIENTO DE LAS INSTITUCCIONES EDUCATIVAS OFICIALES DE LOS MUNICIPIOS NO CERTIFICADOS DEL DEPARTAMENTO DEL ATLANTICO</t>
  </si>
  <si>
    <t>EXPERIENCIA HABILITANTE</t>
  </si>
  <si>
    <t>VALOR TOTAL ACREDITADO: Igual o superior al presupuesto oficial de 537,71  SMMLV</t>
  </si>
  <si>
    <t xml:space="preserve">Clasificación UNSPSC en alguno: 
80 10 16 00
81 10 15 00
</t>
  </si>
  <si>
    <t>DOCUMENTOS QUE APORTA: Se debe aportar con su propuesta copia del contrato, acompañada del certificado de ejecución a satisfacción expedido por la entidad contratante, y/o acta de recibo final y/o acta de liquidación</t>
  </si>
  <si>
    <t>INTEGRANTE QUE APORTA EXPERIENCIA  
NOTA 1: Si el contrato aportado para acreditar la experiencia se ejecutó bajo la modalidad de consorcio o
unión temporal, el valor del contrato a considerar será el equivalente al porcentaje de participación que tuvo el integrante o los integrantes que lo pretendan hacer valer.</t>
  </si>
  <si>
    <t>EVALUACION                          (HABIL / NO HABIL)</t>
  </si>
  <si>
    <t>El proponente deberá acreditar máximo un (1) contrato de
INTERVENTORÍA celebrado y terminado a satisfacción antes a la fecha de cierre del presente proceso de selección y cuyo objeto corresponda a la INTERVENTORIA PARA LA CONSTRUCCIÓN Y/O AMPLIACIÓN Y/O MANTENIMIENTO Y/O REHABILITACIÓN DE EDIFICACIONES INSTITUCIONALES.</t>
  </si>
  <si>
    <t>El proponente deberá acreditar máximo  DOS (02) contratos de INTERVENTORÍA celebrados y terminados a satisfacción antes a la fecha de cierre del presente proceso de selección y cuyo objeto corresponda a la INTERVENTORIA PARA LA CONSTRUCCIÓN Y/O AMPLIACIÓN Y/O MANTENIMIENTO Y/O
REHABILITACIÓN DE EDIFICACIONES INSTITUCIONALES.</t>
  </si>
  <si>
    <t>EXPERIENCIA PONDERABLE: La experiencia será validad bajo los mismos criterios establecidos en el numeral 4.14 ACREDITACIÓN DE LA EXPERIENCIA HABILITANTE DEL PROPONENTE del presente proceso.</t>
  </si>
  <si>
    <t>PUNTAJE
500 PUNTOS</t>
  </si>
  <si>
    <t>VÀLIDOS / NO VÀLIDOS</t>
  </si>
  <si>
    <t>CONCURSO DE MÉRITOS ABIERTO No. CM-004-2020 
OBJETO: INTERVENTORÍA TECNICA, ADMINISTRATIVA, AMBIENTAL, FINANCIERA Y JURIDICA DEL PROYECTO QUE TIENE POR OBJETO LA CONSTRUCCIÓN, MEJORAMIENTO, ADECUACIÓN Y  MANTENIMIENTO DE LAS INSTITUCCIONES EDUCATIVAS OFICIALES DE LOS MUNICIPIOS NO CERTIFICADOS DEL DEPARTAMENTO DEL ATLANTICO</t>
  </si>
  <si>
    <t>ESPECIALISTA ESTRUCTURAL</t>
  </si>
  <si>
    <t>INGENIERO ESPECIALISTA EN TRATAMIENTO DE AGUAS</t>
  </si>
  <si>
    <t>CARGO ACREDITADO</t>
  </si>
  <si>
    <t>TIEMPO DE LABOR ACREDITADO</t>
  </si>
  <si>
    <t>RESIDENTE INTERVENTORIA 2</t>
  </si>
  <si>
    <t>RESIDENTE INTERVENTORIA 3</t>
  </si>
  <si>
    <t>RESIDENTE INTERVENTORIA   1</t>
  </si>
  <si>
    <t>EXPERIENCIA EQUIPO DE TRABAJO (MAXIMO 390 PUNTOS)</t>
  </si>
  <si>
    <t>PUNTAJE POR PROFESIONAL</t>
  </si>
  <si>
    <t>PUNTAJE TOTAL</t>
  </si>
  <si>
    <t>17. SOTA LTDA</t>
  </si>
  <si>
    <t xml:space="preserve">2123101
</t>
  </si>
  <si>
    <t>SOCIEDAD TECNICA SOTA LTDA</t>
  </si>
  <si>
    <t>FONDO FINANCIERO DE PROYECTOS DE DESARROLLO-FONADE.</t>
  </si>
  <si>
    <t>INTERVENTORIA TECNICA ADMINISTRATIVA Y DE CONTROL PRESUPUESTAL PARA CONSTRUCCION A LA TERMINACION DE LA INFRAESTRUCTURA EDUCATIVA ANTIGUO IDEMA,LOCALIZADA EN EL MUNICIPIO DE BARRANCABERMEJA,SANTANDER.</t>
  </si>
  <si>
    <t>COPIA DE CONTRATO Y ACTA DE LIQUIDACION</t>
  </si>
  <si>
    <t>OK</t>
  </si>
  <si>
    <t xml:space="preserve">26/12/2012
</t>
  </si>
  <si>
    <t>0042001</t>
  </si>
  <si>
    <t>0122003</t>
  </si>
  <si>
    <t>ALCALDIA DE AIPE</t>
  </si>
  <si>
    <t>CONSORCIO SAN JAVIER</t>
  </si>
  <si>
    <t>INTERVENTORIA TECNICA Y PRESUPUESTAL PARA LA ADECUACION DE LAS AREAS LOCATIVAS DE LA ALCALDIA DEL MUNICIPIO DE AIPE</t>
  </si>
  <si>
    <t>INTERVENTORIA TECNICA A LA CONSTRUCCION DE LA ESTACION DE POLICIA, UBICADA EN EL PERIMETRO CENTRO DEL MUNICIPIO DE AIPE</t>
  </si>
  <si>
    <t>CONSORCIO A.C.M</t>
  </si>
  <si>
    <t>RESIDENTE DE INTERVENTORIA</t>
  </si>
  <si>
    <t>INTERVENTORIA INTEGRAL  DE LA CONSTRUCCION DE 27 PROYECTOS EDUCATIVOS</t>
  </si>
  <si>
    <t>CONSORCIO INDEPORTES</t>
  </si>
  <si>
    <t xml:space="preserve">06/04/18
</t>
  </si>
  <si>
    <t xml:space="preserve">INTERVENTORIA TECNICA Y
ADMINISTRATIVA DEL CONTRATO
CELBRADO PARA LA OCNSTRUCCION
DE LA INSTITUCION EDUCATIVA LA
DANTA </t>
  </si>
  <si>
    <t xml:space="preserve">INTERVENTORIA DURANTE LA
CONSTRUCCION Y DOTACION SEDE
SECCIONAL CALDAS DEL INSTITUTO
NACIONAL DE MEDICINA LEGAL Y
CIENCIAS FORENSES EN MANIZALES
- ETAPA I </t>
  </si>
  <si>
    <t>GUTIERREZ DIAZ Y CIA S. A.</t>
  </si>
  <si>
    <t>FONADE</t>
  </si>
  <si>
    <t>I</t>
  </si>
  <si>
    <t>HÀBIL</t>
  </si>
  <si>
    <t xml:space="preserve">Interventoría técnica, administrativa y de
control presupuestal para la construcción
de la infraestructura educativa tipo A
localizada Enel predio rio frio, en el
municipio de Floridablanca, Santander. </t>
  </si>
  <si>
    <t>ACTA DE LIQUIDACION Y CONTRATO</t>
  </si>
  <si>
    <t xml:space="preserve"> SOTA LTDA</t>
  </si>
  <si>
    <t>VÀLIDO</t>
  </si>
  <si>
    <t>TIEMPO DE LABOR POR CONTRATO</t>
  </si>
  <si>
    <t>NOMBRE DEL PROFESIONAL Y FORMACION ACADEMICA</t>
  </si>
  <si>
    <t>CARTA DE COMPROMISO
TITULO PROFESIONAL
CEDULA
TITULO POSGRADO
COPNIA
MATRICULA PROFESIONAL</t>
  </si>
  <si>
    <t>SAUL DAVID ECHEVERRIA GUZMAN
INGENIERO CIVIL</t>
  </si>
  <si>
    <t>013-2014</t>
  </si>
  <si>
    <t>FONDO DE ADAPTACION</t>
  </si>
  <si>
    <t>NO SE EVIDENCIA</t>
  </si>
  <si>
    <t xml:space="preserve">ALBEIRO SUAREZ OCHOA
INGENIERO CIVIL </t>
  </si>
  <si>
    <r>
      <t xml:space="preserve">INTERVENTORIA TECNICA, </t>
    </r>
    <r>
      <rPr>
        <b/>
        <sz val="10"/>
        <rFont val="Arial"/>
        <family val="2"/>
      </rPr>
      <t xml:space="preserve">ADMINISTRATIVA, FINANCIERA LEGAL, AMBIENTAL Y CONTROL
PRESUPUESTAL Y DE PROGRAMACION DEL CONTRATO DE ADMINISTRACION DELEGADA DE
CONSTRUCCION DE 614 APARTAMENTOS DE ALTURA BAJO LA TIPOLOGIA DE MULTIFAMILIARES DENOMINADO TIROL III
NO CUMPLE LA EXPERIENCIA - NO CORRESPONDE A INFRAESTRUCTURA EDUCATIVA
</t>
    </r>
  </si>
  <si>
    <t>CARTA DE COMPROMISO
TITULO PROFESIONAL
CEDULA
COPNIA
MATRICULA PROFESIONAL</t>
  </si>
  <si>
    <t>DIEGO HERNANDO ORTIZ ALTURO 
ARQUITECTO</t>
  </si>
  <si>
    <t>APORTA 18 CERTIFICACIONES LABORALES LAS CUALES NO CUMPLEN CON LA TOTALIDAD DE LOS ELEMENTOS REQUERIDOS, ESTO ES, INFORMACIONRELACIONADA EN EL el numeral 5.2. EXPERIENCIA EQUIPO DE TRABAJO (390 puntos),</t>
  </si>
  <si>
    <t>LUISA FERNANDA GUZMAN ARAGON
INGENIERA CIVIL
ESP. EN INGENIERIA AMBIENTAL</t>
  </si>
  <si>
    <t>CARTA DE COMPROMISO
TITULO PROFESIONAL
TITULO POSGRADO
CEDULA
COPNIA
MATRICULA PROFESIONAL</t>
  </si>
  <si>
    <t>CARTA DE COMPROMISO
TITULO PROFESIONAL
CEDULA
VIGENCIA
MATRICULA PROFESIONAL</t>
  </si>
  <si>
    <t>SOTA LTDA</t>
  </si>
  <si>
    <t>EXP. DEP PROPONENTE</t>
  </si>
  <si>
    <t>ESP. AMBINTAL Y DE TRATAMIENTO DE AGUAS</t>
  </si>
  <si>
    <t>SENA</t>
  </si>
  <si>
    <t>INTERVENTORIA A LA CONSTRUCCION DEL COMPLEJO AGROINDUSTRIAL</t>
  </si>
  <si>
    <t>ORLANDO VARGAS CEBALLOS
INGENIERO CIVIL
ESP. EN CALCULO ESTRUCTURAL</t>
  </si>
  <si>
    <t>JAIRO ISAAC GAMEZ BARRERO
INGENIERO CIVIL ESPECIALISTA EN GERENCIA DE PROYECTOS</t>
  </si>
  <si>
    <t>INTERVENTORIA A LA CONSTRUCCION Y REMODELACION DEL PARQUE EL SLEEP EN EL PERIMETRO URBANO DEL MUNICIPIO DE CALAMAR,BOLIVAR.   
NO CUMPLE LA EXPERIENCIA - NO CORRESPONDE A INFRAESTRUCTURA EDUCATIVA</t>
  </si>
  <si>
    <t>INTERVENTORIA TECNICA, ADMINISTRATIVA, FINANCIERA Y PRESUPUESTAL A PRIMER SEGMENTO DE OBRAS CONTRATADAS Y POR CONTRATAR POR PARTE DEL INSTITUTO DE DESARROLLO DEL META</t>
  </si>
  <si>
    <t>18. CONSORCIO SUCHIIMMA 2. (50% INGECINCO LTDA  y 50% J &amp; J INGENIERIA Y CONSTRUCCION S.A.S.)</t>
  </si>
  <si>
    <t>INGECINCO LTDA</t>
  </si>
  <si>
    <t>C</t>
  </si>
  <si>
    <t>INSTITUTO DE DESARROLLO
DEL META</t>
  </si>
  <si>
    <t xml:space="preserve"> 29/12/2009 </t>
  </si>
  <si>
    <t>400-2009</t>
  </si>
  <si>
    <t xml:space="preserve">CERTIFICACION DE EJECUCION, ACTA DE LIQUIDACION, DOCUMENTO CONSORCIAL, </t>
  </si>
  <si>
    <t>INTERVENTORIA TECNICA, ADMINISTRATIVA, FINANCIERA Y
PRESUPUESTAL A PRIMER SEGMENTO DE OBRAS
CONTRATADAS Y POR CONTRATAR POR PARTE DEL INSTITUTO
DE DESARROLLO DEL META</t>
  </si>
  <si>
    <t>398-2009</t>
  </si>
  <si>
    <t>INSTITUTO DE DESARROLLO DEL META</t>
  </si>
  <si>
    <t>UT</t>
  </si>
  <si>
    <t xml:space="preserve"> 30/12/2009 </t>
  </si>
  <si>
    <t>ALCALDIA DE VILLAVICENCIO</t>
  </si>
  <si>
    <t>CERTIFICACION DE EJECUCION, DOCUMENTO UT, ACTA DE LIQUIDACION, Y CONTRATO</t>
  </si>
  <si>
    <t>944 -2011</t>
  </si>
  <si>
    <t>CERTIFICACION DE EJECUCION, DOCUMENTO , CONTRATO Y ACTA DE RECIBO</t>
  </si>
  <si>
    <t>INTERVENTORIA TECNICA, FINANCIERA Y ADMINISTRATIVA PARA LA EJECUCION DEL PROYECTO CONSTRUCCION DE INFRAESTRUCTURA EDUCATIVA OFICIAL EN EL COLEGIO MANUELA BELTRAN SEDE PRINCIPAL EN EL MUNICIPIO DE VILLAVICENCIO</t>
  </si>
  <si>
    <t>CARTA DE COMPROMISO
TITULO PROFESIONAL
TITULO POSGRADO
CEDULA
VIGENCIA
MATRICULA PROFESIONAL</t>
  </si>
  <si>
    <t xml:space="preserve"> HECTOR RAMON AGUILAR CUADRADO
ARQUITECTO</t>
  </si>
  <si>
    <t>ADALCIMENES FRANCISCO BRITO MENDOZA,
INGENIERO CIVIL</t>
  </si>
  <si>
    <t>RONAL ROSADO
INGENIERO CIVIL</t>
  </si>
  <si>
    <t>CARTA DE COMPROMISO
TITULO PROFESIONAL
CEDULA
VIGENCIA
MATRICULA PROFESIONAL
CONVALIDACION</t>
  </si>
  <si>
    <t>JOSE ANTONIO BERARDINELLI GARRIDO
INGENIERO CIVIL
ESPERICIALISTA EN INGENIERIIS DE SANEAMIENTO AMBIENTAL</t>
  </si>
  <si>
    <t>15-2010</t>
  </si>
  <si>
    <t>MPIO DE URIBIA</t>
  </si>
  <si>
    <t xml:space="preserve">INTERVENTORIA TECNICA A LOS PROYECTOS DE "CONSTRUCCION DE VEINTICUATRO
(24) AULAS ESCOLARES EN LAS INSTUTUCIONES EDUCATIVAS DE LA ALTA Y MEDIA
GUAJIRA MUNICIPIO DE URIBIA" Y "AMPLIACION DE INFRAESTRUCTURA EN LA
INSTITUCION ETNOEDUCATIVA CAMINO VERDE SEDE PRINCIPAL"
</t>
  </si>
  <si>
    <t>MUNICIPIO DE
MANAURE, LA
GUAJIRA</t>
  </si>
  <si>
    <t>INTERVENTORIA A LA CONSTRUCCION Y DOTACION DE UN CENTRO DE DESARROLLO
INFANTIL EN LA MUNICPIO DE MANAURE</t>
  </si>
  <si>
    <t>INTERVENTORIA TECNICA DE LOS PROYECTOS DE LA ATENCION A LA COMUNIDAD A
TRAVES DE LA ADECUACION Y MODERNIZACION DE LA REDES DE SERVICIOS Y
ESPACIOS FISICOS DE LA ALCALDIA DEL MUNICPIO DE MANAURE, DEPARTAMENTO
DE LA GUAJIRA Y LA ADECUACION DE LOS PARQUES CRISPIN LOPEZ, BERLIN, 20 DE
ENERO Y PRINCIPAL DEL CASCO URBANO DEL MUNICPIO DE MANAURE</t>
  </si>
  <si>
    <t>“INTERVENTORIA TÉCNICA, ADMINISTRATIVA Y FINANCIERA AL PROYECTO
ADECUACIÓN Y MANTENIMIENTO DE LOS DORMITORIOS DE LOS ALUMNOS EN LA
SEDE PRINCIPAL Y LAS SEDES DE MANZANA, CHISPANA Y BUENA VISTA DEL CENTRO
ETNO EDUCATIVO LAACHON - MAYAPO, MANAURE, LA GUAJIRA</t>
  </si>
  <si>
    <t>CONSORCIO CONSTRUIR PARA EDUCAR</t>
  </si>
  <si>
    <t>129-2014</t>
  </si>
  <si>
    <t>JUAN CASTRO</t>
  </si>
  <si>
    <t>141-214</t>
  </si>
  <si>
    <t>073-2016</t>
  </si>
  <si>
    <t>INTERVENTORIA, TECNICA, ADMINISTRATIVA Y FINACIERA A LA CONSTRUCCION,
ADECUACION Y MANTENIMIENTO DE LAS DIFERENTES SEDES DE LA FUERZA PUBLICA,
QUE POSEE JURISDICCION EN EL MUNICIPIO DE URIBIA, CONFORMADA POR EL
GRUPO BLINDADO MATAMOROS DEL EJERCITO NACIONAL, POLICIA NACIONA Y
ARMANDA NACIONAL.</t>
  </si>
  <si>
    <t>296-2016</t>
  </si>
  <si>
    <t>ASOTRAINDAL</t>
  </si>
  <si>
    <t>INTERVENTORIA TECNICA, ADMINISTRATIVA, Y FINANCIERA PARA LA
CONSTRUCCCION DE INFRAESTRUCTURA PARA EL MEJORAMIENTO DE LA CALIDAD
EDUCATIVA DEL COLEGIO MARACAI EN LA ZONA RURAL DEL MUNICIPIO DE
MANAURE , LA GUAJIRA.</t>
  </si>
  <si>
    <t>109-2017</t>
  </si>
  <si>
    <t xml:space="preserve">INTERVENTORIA TECNICA AL PROYECTO DE ESTUDIO, DISEÑO Y CONSTRUCCION DE
LA NUEVA SEDE LA UNIDAD INTEGRAL EDUCATIVA JULIA SIERRA IGUARAN
</t>
  </si>
  <si>
    <t>Contrato de consultoría No. 104 de 2014 “INTERVENTORIA TECNICA,
ADMINISTRATIVA Y FINANCIERA A LOS PROYECTOS DE OBRA APROBADOS POR EL
OCAD EN EL MUNCIPIO DE URIBIA” ; 2-AMPLIACION DE LA INFRAESTRUCTURA
ESCOLAR DE LA NORMAL SUPERIOR INDIGENA DEL MUNICPIO DE URIBIA,
DEPARTAMENTO DE LA GUAJIRA.</t>
  </si>
  <si>
    <t>103 DE 2014</t>
  </si>
  <si>
    <t>UT J&amp;J CONSULTORIA</t>
  </si>
  <si>
    <t>G Y V LTDA</t>
  </si>
  <si>
    <t>03 DE 2010</t>
  </si>
  <si>
    <t>ESP. HIDRAULICO PARA EL TRATAMIENTO DE AGUAS Y REDES HIDROSANITARIAS</t>
  </si>
  <si>
    <t>ESTECIALISTA ESTRUCTURAL</t>
  </si>
  <si>
    <t>“INTERVENTORIA TÉCNICA A LOS PROYECTOS FINANCIADOS CON RECURSOS DE
REGALÍAS SECTOR EDUCACIÓN Y SECTORES PRIORITARIOS” (CONSTRUCCION
SEGUNDA ETAPA DE LA NUEVA SEDE - UNIDAD INTEGRAL EDUCATIVA JULIA SIERRA
IGUARAN)</t>
  </si>
  <si>
    <t>OSWALDO MELENDEZ CARABALLO
INGENIERO CIVIL
ESP. EN ANALISIS Y DISEÑO ESTRUCTURAL</t>
  </si>
  <si>
    <t xml:space="preserve">CARTA DE COMPROMISO
TITULO PROFESIONAL
TITULO POSGRADO
CEDULA
VIGENCIA
MATRICULA PROFESIONAL
</t>
  </si>
  <si>
    <t>NO SE APORTA CERTIFICACION LABORAL</t>
  </si>
  <si>
    <t>19. CONSORCIO INTERCOLEGIOS 2020 (PROYECTOS URBANOS &amp; CONSTRUCCIONES DEL  CARIBE S.A.S. 50%  - INEICA LTDA. 50%)</t>
  </si>
  <si>
    <t>INTERVENTORIA TECNICA, ADMINISTRATIVA, FINANCIERA Y CONTABLE PARA LA CONSTRUCCIÓN DEL NUEVO
HOSPITAL DE TIMOTHY BRITTON DEL DEPARTAMENTO ARCHIPIELAGO DE SAN ANDRES , PROVIDENCIA Y SANTA
CATALINA</t>
  </si>
  <si>
    <t>INEICA LTDA</t>
  </si>
  <si>
    <r>
      <t xml:space="preserve">CERTIFICACION DE EJECUCION.
</t>
    </r>
    <r>
      <rPr>
        <b/>
        <sz val="10"/>
        <rFont val="Arial"/>
        <family val="2"/>
      </rPr>
      <t>NO APORTA COPIA DEL CONTRATO</t>
    </r>
  </si>
  <si>
    <t>GOBERNACION DE CORDOBA</t>
  </si>
  <si>
    <t>691-11</t>
  </si>
  <si>
    <t>INTERVENTORIA TECNICA A LAS OBRAS DE CONSTRUCCION Y DOTACION DE LA UNIDAD MATERNO INFANTIL Y
MANTENIMIENTO DE LAS UNIDADES DE APOYO UBICADAS EN EL BLOQUE B DE LA E.S.E HOSPITAL SAN JERONIMO DE
MONTERIA</t>
  </si>
  <si>
    <t>NO VALIDO 
NO APORTA COPIA DEL CONTRATO</t>
  </si>
  <si>
    <t>PENDIENTE</t>
  </si>
  <si>
    <t>MANUEL LUIS BALLESTEROS CHASSAIGNE
ARQUITECTO
ESPECIALISTA EN GERENCIA DE PROYECTOS DE LA CONSTRUCCION</t>
  </si>
  <si>
    <t>FREDDY ALEJANDRO COVILLA MARTINEZ
ING. CIVIL
ESP. EN GERENCIA DE PROYECTOS</t>
  </si>
  <si>
    <t>7-306-50-2014</t>
  </si>
  <si>
    <t>CONSORCIO UNTERVENTORIA EDUCATIVA</t>
  </si>
  <si>
    <t>SECRETARIA DE EDUC DISTRITAL - cartagena</t>
  </si>
  <si>
    <t>DIRECTOR DE INTERVENNTORIA</t>
  </si>
  <si>
    <t>INTERVENTORIA A LA ADECUACION DE 13 SEDES EDUCATIVAS</t>
  </si>
  <si>
    <t>CMA-SI-2335-218</t>
  </si>
  <si>
    <t>CINTERV. A LA CONSTRUCCION DE BATALLONES MILITARES</t>
  </si>
  <si>
    <t>COBERNACION DEL BOLIBAR</t>
  </si>
  <si>
    <t>PROYECTOS URBANOS Y CONSTR, DEL CARIBE</t>
  </si>
  <si>
    <r>
      <t xml:space="preserve">TITULO PROFESIONAL
TITULO POSGRADO
CEDULA
VIGENCIA
MATRICULA PROFESIONAL
</t>
    </r>
    <r>
      <rPr>
        <b/>
        <sz val="10"/>
        <rFont val="Arial"/>
        <family val="2"/>
      </rPr>
      <t xml:space="preserve">
NO APORTA CARTA DE COMPROMISO</t>
    </r>
  </si>
  <si>
    <r>
      <t xml:space="preserve">TITULO PROFESIONAL
CEDULA
VIGENCIA
MATRICULA PROFESIONAL
</t>
    </r>
    <r>
      <rPr>
        <b/>
        <sz val="10"/>
        <rFont val="Arial"/>
        <family val="2"/>
      </rPr>
      <t xml:space="preserve">
NO APORTA CARTA DE COMPROMISO</t>
    </r>
  </si>
  <si>
    <t>CONSORCIO DEL CARIBE</t>
  </si>
  <si>
    <t>INTERVENTORIA PARA LAS OBRAS DE REFORZAMIENTO
ESTRUCTURAL Y REMODELACION DE LA INFRAESTRUCTURA DE LA CASA
VECINAL CLASS, EN LA CIUDAD DE BOGOTA</t>
  </si>
  <si>
    <t>6-207- 929 DE 2010.</t>
  </si>
  <si>
    <t xml:space="preserve">ALCALDIA DE CARTAGENA </t>
  </si>
  <si>
    <t>INEICA</t>
  </si>
  <si>
    <t>INTERVENTORÍA DE LA OBRA DE
CONSTRUCCIÓN DE 22 AULAS, 2
LABORATORIOS Y 3 BATERÍAS SANITARIAS
EN LA I.E. NUEVO BOSQUE</t>
  </si>
  <si>
    <t xml:space="preserve"> JOSE DE JESUS GUARDO POLO
INGENIERO CIVIL</t>
  </si>
  <si>
    <t xml:space="preserve"> 2046 DE 2008</t>
  </si>
  <si>
    <t>CONSORCIO SAN CARLOS</t>
  </si>
  <si>
    <t>INVIAS</t>
  </si>
  <si>
    <t>INTERVENTORÍA TÉCNICA, ADMINISTRATIVA Y FINANCIERA A LAS OBRAS DE
MANTENIMIENTO DE LA ESTACIÓN DE LA SABANA EN BOGOTÁ -
CUNDINAMARCA</t>
  </si>
  <si>
    <t>CMA-SI-2335-2018</t>
  </si>
  <si>
    <t>ALEXANDER FUJIO TANAKA TANAKA
INGENIERO CIVIL</t>
  </si>
  <si>
    <t>INTERVENTORIA TÉCNICA,
ADMINISTRATIVA, FINANCIERA Y CONTABLE PARA LA RESTAURACION DE LA CASA DE
TIPOLOGIA BAJA EN LA CALLE DE LA CARBONERA Nº 31-38 EN LA CIUDAD DE CARTAGENA
DE INDIAS</t>
  </si>
  <si>
    <t>02 DE 2006</t>
  </si>
  <si>
    <t>GOBERNACION DEL BOLIBAR</t>
  </si>
  <si>
    <t>FREDY ABELARDO COVILLA LICERO
INGENIERO CIVIL</t>
  </si>
  <si>
    <t>RESIDENTE DE INTERVENTORIA 1</t>
  </si>
  <si>
    <t>RESIDENTE DE INTERVENTORIA 2</t>
  </si>
  <si>
    <t>ARNOLDO BERROCAL OLAVE
INGENIERO CIVIL
ESP.EN ESTRUCTURAS</t>
  </si>
  <si>
    <t>ING. ESPECIALISTA EN ESTRUCTURAS</t>
  </si>
  <si>
    <t>ALFONSO ECHEVERRIA SUAREZ
INGENIERO CIVIL
MAGISTER EN RECURSOS HIDRICOS</t>
  </si>
  <si>
    <t>ING. ESPECIALISTA EN HIDRAULICO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</si>
</sst>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b/>
      <sz val="10"/>
      <name val="Calibri"/>
      <family val="2"/>
      <scheme val="minor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Arial"/>
      <family val="2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tted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tted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ouble">
        <color auto="1"/>
      </bottom>
      <diagonal/>
    </border>
    <border>
      <left/>
      <right style="thin">
        <color indexed="64"/>
      </right>
      <top style="double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60">
    <xf numFmtId="0" fontId="0" fillId="0" borderId="0" xfId="0"/>
    <xf numFmtId="0" fontId="4" fillId="2" borderId="0" xfId="0" applyFont="1" applyFill="1"/>
    <xf numFmtId="0" fontId="3" fillId="2" borderId="0" xfId="0" applyFont="1" applyFill="1" applyAlignment="1">
      <alignment horizontal="center" vertical="center"/>
    </xf>
    <xf numFmtId="0" fontId="3" fillId="2" borderId="0" xfId="0" applyFont="1" applyFill="1"/>
    <xf numFmtId="0" fontId="4" fillId="2" borderId="0" xfId="0" applyFont="1" applyFill="1" applyAlignment="1">
      <alignment wrapText="1"/>
    </xf>
    <xf numFmtId="4" fontId="4" fillId="2" borderId="0" xfId="0" applyNumberFormat="1" applyFont="1" applyFill="1"/>
    <xf numFmtId="0" fontId="2" fillId="2" borderId="6" xfId="2" applyFont="1" applyFill="1" applyBorder="1" applyAlignment="1">
      <alignment horizontal="justify" vertical="top" wrapText="1"/>
    </xf>
    <xf numFmtId="0" fontId="2" fillId="2" borderId="8" xfId="2" applyFont="1" applyFill="1" applyBorder="1" applyAlignment="1">
      <alignment horizontal="justify" vertical="top" wrapText="1"/>
    </xf>
    <xf numFmtId="0" fontId="2" fillId="2" borderId="3" xfId="2" applyFont="1" applyFill="1" applyBorder="1" applyAlignment="1">
      <alignment horizontal="justify" vertical="top" wrapText="1"/>
    </xf>
    <xf numFmtId="0" fontId="5" fillId="2" borderId="3" xfId="2" applyFont="1" applyFill="1" applyBorder="1" applyAlignment="1">
      <alignment horizontal="center" vertical="center" wrapText="1"/>
    </xf>
    <xf numFmtId="9" fontId="8" fillId="2" borderId="1" xfId="4" applyFont="1" applyFill="1" applyBorder="1" applyAlignment="1">
      <alignment horizontal="center" vertical="center" wrapText="1"/>
    </xf>
    <xf numFmtId="9" fontId="2" fillId="2" borderId="32" xfId="4" applyFont="1" applyFill="1" applyBorder="1" applyAlignment="1">
      <alignment horizontal="center" vertical="center" wrapText="1"/>
    </xf>
    <xf numFmtId="3" fontId="2" fillId="2" borderId="33" xfId="5" applyNumberFormat="1" applyFont="1" applyFill="1" applyBorder="1" applyAlignment="1">
      <alignment horizontal="center" vertical="center" wrapText="1"/>
    </xf>
    <xf numFmtId="4" fontId="2" fillId="2" borderId="33" xfId="5" applyNumberFormat="1" applyFont="1" applyFill="1" applyBorder="1" applyAlignment="1">
      <alignment horizontal="center" vertical="center" wrapText="1"/>
    </xf>
    <xf numFmtId="9" fontId="2" fillId="2" borderId="37" xfId="4" applyFont="1" applyFill="1" applyBorder="1" applyAlignment="1">
      <alignment horizontal="center" vertical="center" wrapText="1"/>
    </xf>
    <xf numFmtId="3" fontId="2" fillId="2" borderId="38" xfId="5" applyNumberFormat="1" applyFont="1" applyFill="1" applyBorder="1" applyAlignment="1">
      <alignment horizontal="center" vertical="center" wrapText="1"/>
    </xf>
    <xf numFmtId="4" fontId="2" fillId="2" borderId="38" xfId="5" applyNumberFormat="1" applyFont="1" applyFill="1" applyBorder="1" applyAlignment="1">
      <alignment horizontal="center" vertical="center" wrapText="1"/>
    </xf>
    <xf numFmtId="4" fontId="2" fillId="2" borderId="42" xfId="5" applyNumberFormat="1" applyFont="1" applyFill="1" applyBorder="1" applyAlignment="1">
      <alignment horizontal="center" vertical="center" wrapText="1"/>
    </xf>
    <xf numFmtId="4" fontId="2" fillId="2" borderId="43" xfId="5" applyNumberFormat="1" applyFont="1" applyFill="1" applyBorder="1" applyAlignment="1">
      <alignment horizontal="center" vertical="center" wrapText="1"/>
    </xf>
    <xf numFmtId="3" fontId="2" fillId="2" borderId="38" xfId="5" applyNumberFormat="1" applyFont="1" applyFill="1" applyBorder="1" applyAlignment="1">
      <alignment horizontal="right" wrapText="1"/>
    </xf>
    <xf numFmtId="4" fontId="2" fillId="2" borderId="39" xfId="5" applyNumberFormat="1" applyFont="1" applyFill="1" applyBorder="1" applyAlignment="1">
      <alignment horizontal="center" vertical="center" wrapText="1"/>
    </xf>
    <xf numFmtId="0" fontId="11" fillId="2" borderId="0" xfId="0" applyFont="1" applyFill="1"/>
    <xf numFmtId="3" fontId="4" fillId="2" borderId="0" xfId="0" applyNumberFormat="1" applyFont="1" applyFill="1"/>
    <xf numFmtId="4" fontId="2" fillId="2" borderId="34" xfId="5" applyNumberFormat="1" applyFont="1" applyFill="1" applyBorder="1" applyAlignment="1">
      <alignment horizontal="center" vertical="center" wrapText="1"/>
    </xf>
    <xf numFmtId="4" fontId="2" fillId="2" borderId="39" xfId="5" applyNumberFormat="1" applyFont="1" applyFill="1" applyBorder="1" applyAlignment="1">
      <alignment horizontal="right" wrapText="1"/>
    </xf>
    <xf numFmtId="0" fontId="5" fillId="2" borderId="17" xfId="2" applyFont="1" applyFill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justify" vertical="top" wrapText="1"/>
    </xf>
    <xf numFmtId="0" fontId="2" fillId="2" borderId="1" xfId="2" applyFont="1" applyFill="1" applyBorder="1" applyAlignment="1">
      <alignment horizontal="center" vertical="center" wrapText="1"/>
    </xf>
    <xf numFmtId="0" fontId="2" fillId="2" borderId="1" xfId="2" applyFont="1" applyFill="1" applyBorder="1" applyAlignment="1">
      <alignment horizontal="justify" vertical="top" wrapText="1"/>
    </xf>
    <xf numFmtId="0" fontId="2" fillId="2" borderId="12" xfId="2" applyFont="1" applyFill="1" applyBorder="1" applyAlignment="1">
      <alignment horizontal="justify" vertical="top" wrapText="1"/>
    </xf>
    <xf numFmtId="0" fontId="8" fillId="2" borderId="16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2" fontId="2" fillId="2" borderId="16" xfId="2" applyNumberFormat="1" applyFont="1" applyFill="1" applyBorder="1" applyAlignment="1">
      <alignment horizontal="center" vertical="center" wrapText="1"/>
    </xf>
    <xf numFmtId="2" fontId="2" fillId="2" borderId="6" xfId="2" applyNumberFormat="1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49" fontId="2" fillId="2" borderId="3" xfId="2" applyNumberFormat="1" applyFont="1" applyFill="1" applyBorder="1" applyAlignment="1">
      <alignment horizontal="center" vertical="center" wrapText="1"/>
    </xf>
    <xf numFmtId="49" fontId="2" fillId="2" borderId="17" xfId="2" applyNumberFormat="1" applyFont="1" applyFill="1" applyBorder="1" applyAlignment="1">
      <alignment horizontal="center" vertical="center" wrapText="1"/>
    </xf>
    <xf numFmtId="14" fontId="2" fillId="2" borderId="3" xfId="2" applyNumberFormat="1" applyFont="1" applyFill="1" applyBorder="1" applyAlignment="1">
      <alignment horizontal="center" vertical="center" wrapText="1"/>
    </xf>
    <xf numFmtId="14" fontId="2" fillId="2" borderId="17" xfId="2" applyNumberFormat="1" applyFont="1" applyFill="1" applyBorder="1" applyAlignment="1">
      <alignment horizontal="center" vertical="center" wrapText="1"/>
    </xf>
    <xf numFmtId="14" fontId="2" fillId="2" borderId="6" xfId="2" applyNumberFormat="1" applyFont="1" applyFill="1" applyBorder="1" applyAlignment="1">
      <alignment horizontal="center" vertical="center" wrapText="1"/>
    </xf>
    <xf numFmtId="14" fontId="2" fillId="2" borderId="8" xfId="2" applyNumberFormat="1" applyFont="1" applyFill="1" applyBorder="1" applyAlignment="1">
      <alignment horizontal="center" vertical="center" wrapText="1"/>
    </xf>
    <xf numFmtId="14" fontId="2" fillId="2" borderId="11" xfId="2" applyNumberFormat="1" applyFont="1" applyFill="1" applyBorder="1" applyAlignment="1">
      <alignment horizontal="center" vertical="center" wrapText="1"/>
    </xf>
    <xf numFmtId="3" fontId="7" fillId="2" borderId="25" xfId="5" applyNumberFormat="1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3" fontId="7" fillId="2" borderId="40" xfId="5" applyNumberFormat="1" applyFont="1" applyFill="1" applyBorder="1" applyAlignment="1">
      <alignment horizontal="center" vertical="center" wrapText="1"/>
    </xf>
    <xf numFmtId="0" fontId="8" fillId="2" borderId="25" xfId="2" applyFont="1" applyFill="1" applyBorder="1" applyAlignment="1">
      <alignment horizontal="center" vertical="center" wrapText="1"/>
    </xf>
    <xf numFmtId="0" fontId="8" fillId="2" borderId="16" xfId="2" applyFont="1" applyFill="1" applyBorder="1" applyAlignment="1">
      <alignment horizontal="center" vertical="center" wrapText="1"/>
    </xf>
    <xf numFmtId="0" fontId="8" fillId="2" borderId="17" xfId="3" applyFont="1" applyFill="1" applyBorder="1" applyAlignment="1">
      <alignment horizontal="center" vertical="center" wrapText="1"/>
    </xf>
    <xf numFmtId="0" fontId="8" fillId="2" borderId="28" xfId="2" applyFont="1" applyFill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8" fillId="2" borderId="22" xfId="2" applyFont="1" applyFill="1" applyBorder="1" applyAlignment="1">
      <alignment horizontal="center" vertical="center" wrapText="1"/>
    </xf>
    <xf numFmtId="0" fontId="8" fillId="2" borderId="16" xfId="3" applyFont="1" applyFill="1" applyBorder="1" applyAlignment="1">
      <alignment horizontal="center" vertical="center" wrapText="1"/>
    </xf>
    <xf numFmtId="0" fontId="8" fillId="2" borderId="23" xfId="2" applyFont="1" applyFill="1" applyBorder="1" applyAlignment="1">
      <alignment horizontal="center" vertical="center"/>
    </xf>
    <xf numFmtId="0" fontId="8" fillId="2" borderId="24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center" vertical="center"/>
    </xf>
    <xf numFmtId="9" fontId="8" fillId="2" borderId="26" xfId="4" applyFont="1" applyFill="1" applyBorder="1" applyAlignment="1">
      <alignment horizontal="center" vertical="center" wrapText="1"/>
    </xf>
    <xf numFmtId="9" fontId="8" fillId="2" borderId="27" xfId="4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0" xfId="2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vertical="center" wrapText="1"/>
    </xf>
    <xf numFmtId="0" fontId="8" fillId="2" borderId="1" xfId="3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4" fontId="8" fillId="2" borderId="1" xfId="3" applyNumberFormat="1" applyFont="1" applyFill="1" applyBorder="1" applyAlignment="1">
      <alignment horizontal="center" vertical="center" wrapText="1"/>
    </xf>
    <xf numFmtId="4" fontId="11" fillId="2" borderId="16" xfId="0" applyNumberFormat="1" applyFont="1" applyFill="1" applyBorder="1" applyAlignment="1">
      <alignment horizontal="center" vertical="center" wrapText="1"/>
    </xf>
    <xf numFmtId="0" fontId="9" fillId="2" borderId="19" xfId="1" applyFont="1" applyFill="1" applyBorder="1" applyAlignment="1">
      <alignment horizontal="center" vertical="center" wrapText="1"/>
    </xf>
    <xf numFmtId="0" fontId="9" fillId="2" borderId="20" xfId="1" applyFont="1" applyFill="1" applyBorder="1" applyAlignment="1">
      <alignment horizontal="center" vertical="center" wrapText="1"/>
    </xf>
    <xf numFmtId="0" fontId="8" fillId="2" borderId="29" xfId="2" applyFont="1" applyFill="1" applyBorder="1" applyAlignment="1">
      <alignment horizontal="center" vertical="center" wrapText="1"/>
    </xf>
    <xf numFmtId="0" fontId="8" fillId="2" borderId="40" xfId="2" applyFont="1" applyFill="1" applyBorder="1" applyAlignment="1">
      <alignment horizontal="center" vertical="center" wrapText="1"/>
    </xf>
    <xf numFmtId="0" fontId="8" fillId="2" borderId="25" xfId="3" applyFont="1" applyFill="1" applyBorder="1" applyAlignment="1">
      <alignment horizontal="center" vertical="center" wrapText="1"/>
    </xf>
    <xf numFmtId="0" fontId="8" fillId="2" borderId="40" xfId="3" applyFont="1" applyFill="1" applyBorder="1" applyAlignment="1">
      <alignment horizontal="center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4" fontId="7" fillId="2" borderId="4" xfId="2" applyNumberFormat="1" applyFont="1" applyFill="1" applyBorder="1" applyAlignment="1">
      <alignment horizontal="center" vertical="center" wrapText="1"/>
    </xf>
    <xf numFmtId="4" fontId="7" fillId="2" borderId="10" xfId="2" applyNumberFormat="1" applyFont="1" applyFill="1" applyBorder="1" applyAlignment="1">
      <alignment horizontal="center" vertical="center" wrapText="1"/>
    </xf>
    <xf numFmtId="0" fontId="2" fillId="2" borderId="3" xfId="2" applyFont="1" applyFill="1" applyBorder="1" applyAlignment="1">
      <alignment horizontal="center" vertical="center" wrapText="1"/>
    </xf>
    <xf numFmtId="0" fontId="2" fillId="2" borderId="1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8" xfId="2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2" fontId="2" fillId="2" borderId="3" xfId="2" applyNumberFormat="1" applyFont="1" applyFill="1" applyBorder="1" applyAlignment="1">
      <alignment horizontal="center" vertical="center" wrapText="1"/>
    </xf>
    <xf numFmtId="2" fontId="2" fillId="2" borderId="17" xfId="2" applyNumberFormat="1" applyFont="1" applyFill="1" applyBorder="1" applyAlignment="1">
      <alignment horizontal="center" vertical="center" wrapText="1"/>
    </xf>
    <xf numFmtId="2" fontId="2" fillId="2" borderId="6" xfId="2" applyNumberFormat="1" applyFont="1" applyFill="1" applyBorder="1" applyAlignment="1">
      <alignment horizontal="center" vertical="center" wrapText="1"/>
    </xf>
    <xf numFmtId="2" fontId="2" fillId="2" borderId="8" xfId="2" applyNumberFormat="1" applyFont="1" applyFill="1" applyBorder="1" applyAlignment="1">
      <alignment horizontal="center" vertical="center" wrapText="1"/>
    </xf>
    <xf numFmtId="0" fontId="7" fillId="2" borderId="3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1" xfId="2" applyFont="1" applyFill="1" applyBorder="1" applyAlignment="1">
      <alignment horizontal="center" vertical="center" wrapText="1"/>
    </xf>
    <xf numFmtId="4" fontId="7" fillId="2" borderId="11" xfId="2" applyNumberFormat="1" applyFont="1" applyFill="1" applyBorder="1" applyAlignment="1">
      <alignment horizontal="center" vertical="center" wrapText="1"/>
    </xf>
    <xf numFmtId="4" fontId="7" fillId="2" borderId="12" xfId="2" applyNumberFormat="1" applyFont="1" applyFill="1" applyBorder="1" applyAlignment="1">
      <alignment horizontal="center" vertical="center" wrapText="1"/>
    </xf>
    <xf numFmtId="2" fontId="2" fillId="2" borderId="16" xfId="2" applyNumberFormat="1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2" fillId="2" borderId="12" xfId="2" applyFont="1" applyFill="1" applyBorder="1" applyAlignment="1">
      <alignment horizontal="center" vertical="center" wrapText="1"/>
    </xf>
    <xf numFmtId="14" fontId="2" fillId="2" borderId="16" xfId="2" applyNumberFormat="1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justify" vertical="top" wrapText="1"/>
    </xf>
    <xf numFmtId="14" fontId="2" fillId="2" borderId="12" xfId="2" applyNumberFormat="1" applyFont="1" applyFill="1" applyBorder="1" applyAlignment="1">
      <alignment horizontal="center" vertical="center" wrapText="1"/>
    </xf>
    <xf numFmtId="0" fontId="7" fillId="2" borderId="12" xfId="2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7" fillId="2" borderId="6" xfId="2" applyFont="1" applyFill="1" applyBorder="1" applyAlignment="1">
      <alignment horizontal="justify" vertical="top" wrapText="1"/>
    </xf>
    <xf numFmtId="2" fontId="2" fillId="2" borderId="11" xfId="2" applyNumberFormat="1" applyFont="1" applyFill="1" applyBorder="1" applyAlignment="1">
      <alignment horizontal="center" vertical="center" wrapText="1"/>
    </xf>
    <xf numFmtId="2" fontId="2" fillId="2" borderId="12" xfId="2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14" fontId="2" fillId="2" borderId="3" xfId="2" applyNumberFormat="1" applyFont="1" applyFill="1" applyBorder="1" applyAlignment="1">
      <alignment horizontal="justify" vertical="top" wrapText="1"/>
    </xf>
    <xf numFmtId="14" fontId="2" fillId="2" borderId="17" xfId="2" applyNumberFormat="1" applyFont="1" applyFill="1" applyBorder="1" applyAlignment="1">
      <alignment horizontal="justify" vertical="top" wrapText="1"/>
    </xf>
    <xf numFmtId="10" fontId="2" fillId="2" borderId="32" xfId="4" applyNumberFormat="1" applyFont="1" applyFill="1" applyBorder="1" applyAlignment="1">
      <alignment horizontal="center" vertical="center" wrapText="1"/>
    </xf>
    <xf numFmtId="1" fontId="7" fillId="2" borderId="35" xfId="5" applyNumberFormat="1" applyFont="1" applyFill="1" applyBorder="1" applyAlignment="1">
      <alignment horizontal="center" vertical="center" wrapText="1"/>
    </xf>
    <xf numFmtId="1" fontId="7" fillId="2" borderId="41" xfId="5" applyNumberFormat="1" applyFont="1" applyFill="1" applyBorder="1" applyAlignment="1">
      <alignment horizontal="center" vertical="center" wrapText="1"/>
    </xf>
    <xf numFmtId="2" fontId="2" fillId="2" borderId="11" xfId="2" applyNumberFormat="1" applyFont="1" applyFill="1" applyBorder="1" applyAlignment="1">
      <alignment horizontal="center" vertical="center" wrapText="1"/>
    </xf>
    <xf numFmtId="2" fontId="2" fillId="2" borderId="12" xfId="2" applyNumberFormat="1" applyFont="1" applyFill="1" applyBorder="1" applyAlignment="1">
      <alignment horizontal="center" vertical="center" wrapText="1"/>
    </xf>
    <xf numFmtId="0" fontId="7" fillId="2" borderId="17" xfId="2" applyFont="1" applyFill="1" applyBorder="1" applyAlignment="1">
      <alignment horizontal="center" vertical="center" wrapText="1"/>
    </xf>
    <xf numFmtId="3" fontId="7" fillId="2" borderId="33" xfId="5" applyNumberFormat="1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2" fillId="2" borderId="18" xfId="1" applyFont="1" applyFill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2" xfId="2" applyFont="1" applyFill="1" applyBorder="1" applyAlignment="1">
      <alignment horizontal="center" vertical="center" wrapText="1"/>
    </xf>
    <xf numFmtId="14" fontId="2" fillId="2" borderId="33" xfId="2" quotePrefix="1" applyNumberFormat="1" applyFont="1" applyFill="1" applyBorder="1" applyAlignment="1">
      <alignment horizontal="center" vertical="center" wrapText="1"/>
    </xf>
    <xf numFmtId="0" fontId="2" fillId="2" borderId="37" xfId="2" applyFont="1" applyFill="1" applyBorder="1" applyAlignment="1">
      <alignment horizontal="center" vertical="center"/>
    </xf>
    <xf numFmtId="0" fontId="2" fillId="2" borderId="37" xfId="2" applyFont="1" applyFill="1" applyBorder="1" applyAlignment="1">
      <alignment horizontal="center" vertical="center" wrapText="1"/>
    </xf>
    <xf numFmtId="0" fontId="2" fillId="2" borderId="37" xfId="2" quotePrefix="1" applyFont="1" applyFill="1" applyBorder="1" applyAlignment="1">
      <alignment horizontal="center" vertical="center" wrapText="1"/>
    </xf>
    <xf numFmtId="14" fontId="2" fillId="2" borderId="38" xfId="2" applyNumberFormat="1" applyFont="1" applyFill="1" applyBorder="1" applyAlignment="1">
      <alignment horizontal="center" vertical="center" wrapText="1"/>
    </xf>
    <xf numFmtId="0" fontId="2" fillId="2" borderId="33" xfId="2" applyFont="1" applyFill="1" applyBorder="1" applyAlignment="1">
      <alignment horizontal="center" vertical="center"/>
    </xf>
    <xf numFmtId="0" fontId="2" fillId="2" borderId="32" xfId="2" applyFont="1" applyFill="1" applyBorder="1" applyAlignment="1">
      <alignment horizontal="justify" vertical="top" wrapText="1"/>
    </xf>
    <xf numFmtId="14" fontId="2" fillId="2" borderId="33" xfId="2" applyNumberFormat="1" applyFont="1" applyFill="1" applyBorder="1" applyAlignment="1">
      <alignment horizontal="center" vertical="center" wrapText="1"/>
    </xf>
    <xf numFmtId="0" fontId="2" fillId="2" borderId="38" xfId="2" applyFont="1" applyFill="1" applyBorder="1" applyAlignment="1">
      <alignment horizontal="center" vertical="center"/>
    </xf>
    <xf numFmtId="0" fontId="2" fillId="2" borderId="38" xfId="2" applyFont="1" applyFill="1" applyBorder="1" applyAlignment="1">
      <alignment horizontal="justify" vertical="top" wrapText="1"/>
    </xf>
    <xf numFmtId="0" fontId="2" fillId="2" borderId="37" xfId="2" applyFont="1" applyFill="1" applyBorder="1" applyAlignment="1">
      <alignment horizontal="justify" vertical="center" wrapText="1"/>
    </xf>
    <xf numFmtId="0" fontId="2" fillId="2" borderId="32" xfId="2" applyFont="1" applyFill="1" applyBorder="1" applyAlignment="1">
      <alignment horizontal="justify" vertical="center" wrapText="1"/>
    </xf>
    <xf numFmtId="0" fontId="2" fillId="2" borderId="37" xfId="2" applyFont="1" applyFill="1" applyBorder="1" applyAlignment="1">
      <alignment horizontal="justify" vertical="top" wrapText="1"/>
    </xf>
    <xf numFmtId="0" fontId="2" fillId="2" borderId="37" xfId="2" applyFont="1" applyFill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1" fillId="0" borderId="14" xfId="0" applyFont="1" applyBorder="1" applyAlignment="1">
      <alignment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1" fillId="0" borderId="15" xfId="0" applyFont="1" applyBorder="1" applyAlignment="1">
      <alignment wrapText="1"/>
    </xf>
  </cellXfs>
  <cellStyles count="6">
    <cellStyle name="Moneda" xfId="5" builtinId="4"/>
    <cellStyle name="Normal" xfId="0" builtinId="0"/>
    <cellStyle name="Normal 2" xfId="2"/>
    <cellStyle name="Normal 2 2" xfId="3"/>
    <cellStyle name="Normal_FORMULARIO EXPERIENCIA" xfId="1"/>
    <cellStyle name="Porcentual 2" xfId="4"/>
  </cellStyles>
  <dxfs count="1"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zoomScale="62" zoomScaleNormal="62" workbookViewId="0">
      <pane xSplit="3" ySplit="5" topLeftCell="L6" activePane="bottomRight" state="frozen"/>
      <selection pane="topRight" activeCell="D1" sqref="D1"/>
      <selection pane="bottomLeft" activeCell="A6" sqref="A6"/>
      <selection pane="bottomRight" activeCell="T7" sqref="T7"/>
    </sheetView>
  </sheetViews>
  <sheetFormatPr baseColWidth="10" defaultColWidth="11.42578125" defaultRowHeight="15" x14ac:dyDescent="0.25"/>
  <cols>
    <col min="1" max="1" width="23.42578125" style="4" customWidth="1"/>
    <col min="2" max="3" width="14.42578125" style="1" customWidth="1"/>
    <col min="4" max="4" width="24.5703125" style="1" customWidth="1"/>
    <col min="5" max="5" width="15.85546875" style="1" customWidth="1"/>
    <col min="6" max="6" width="79.42578125" style="1" customWidth="1"/>
    <col min="7" max="7" width="39.7109375" style="1" customWidth="1"/>
    <col min="8" max="8" width="30.42578125" style="1" customWidth="1"/>
    <col min="9" max="10" width="11.42578125" style="1"/>
    <col min="11" max="11" width="46.28515625" style="1" customWidth="1"/>
    <col min="12" max="12" width="15.42578125" style="1" customWidth="1"/>
    <col min="13" max="13" width="16.140625" style="1" customWidth="1"/>
    <col min="14" max="14" width="22.42578125" style="1" customWidth="1"/>
    <col min="15" max="15" width="22.42578125" style="5" customWidth="1"/>
    <col min="16" max="18" width="29.42578125" style="1" customWidth="1"/>
    <col min="19" max="19" width="21.140625" style="1" customWidth="1"/>
    <col min="20" max="16384" width="11.42578125" style="1"/>
  </cols>
  <sheetData>
    <row r="1" spans="1:19" ht="60" customHeight="1" thickTop="1" thickBot="1" x14ac:dyDescent="0.3">
      <c r="A1" s="59" t="s">
        <v>24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22"/>
    </row>
    <row r="2" spans="1:19" ht="36" customHeight="1" thickTop="1" thickBot="1" x14ac:dyDescent="0.3">
      <c r="A2" s="134" t="s">
        <v>25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6"/>
      <c r="S2" s="22"/>
    </row>
    <row r="3" spans="1:19" ht="43.5" customHeight="1" thickTop="1" x14ac:dyDescent="0.25">
      <c r="A3" s="60" t="s">
        <v>10</v>
      </c>
      <c r="B3" s="61" t="s">
        <v>11</v>
      </c>
      <c r="C3" s="62" t="s">
        <v>12</v>
      </c>
      <c r="D3" s="56" t="s">
        <v>13</v>
      </c>
      <c r="E3" s="63" t="s">
        <v>14</v>
      </c>
      <c r="F3" s="64"/>
      <c r="G3" s="55" t="s">
        <v>28</v>
      </c>
      <c r="H3" s="56" t="s">
        <v>27</v>
      </c>
      <c r="I3" s="66" t="s">
        <v>15</v>
      </c>
      <c r="J3" s="67"/>
      <c r="K3" s="56" t="s">
        <v>29</v>
      </c>
      <c r="L3" s="56" t="s">
        <v>16</v>
      </c>
      <c r="M3" s="56" t="s">
        <v>17</v>
      </c>
      <c r="N3" s="57" t="s">
        <v>18</v>
      </c>
      <c r="O3" s="57"/>
      <c r="P3" s="58" t="s">
        <v>19</v>
      </c>
      <c r="Q3" s="55" t="s">
        <v>26</v>
      </c>
      <c r="R3" s="55" t="s">
        <v>30</v>
      </c>
      <c r="S3" s="22"/>
    </row>
    <row r="4" spans="1:19" ht="74.25" customHeight="1" x14ac:dyDescent="0.25">
      <c r="A4" s="60"/>
      <c r="B4" s="61"/>
      <c r="C4" s="62"/>
      <c r="D4" s="56"/>
      <c r="E4" s="70" t="s">
        <v>20</v>
      </c>
      <c r="F4" s="71" t="s">
        <v>31</v>
      </c>
      <c r="G4" s="56"/>
      <c r="H4" s="56"/>
      <c r="I4" s="68"/>
      <c r="J4" s="69"/>
      <c r="K4" s="56"/>
      <c r="L4" s="56"/>
      <c r="M4" s="56"/>
      <c r="N4" s="73" t="s">
        <v>21</v>
      </c>
      <c r="O4" s="75" t="s">
        <v>18</v>
      </c>
      <c r="P4" s="58"/>
      <c r="Q4" s="56"/>
      <c r="R4" s="137"/>
    </row>
    <row r="5" spans="1:19" ht="33.75" customHeight="1" thickBot="1" x14ac:dyDescent="0.3">
      <c r="A5" s="60"/>
      <c r="B5" s="61"/>
      <c r="C5" s="62"/>
      <c r="D5" s="56"/>
      <c r="E5" s="56"/>
      <c r="F5" s="72"/>
      <c r="G5" s="56"/>
      <c r="H5" s="65"/>
      <c r="I5" s="31" t="s">
        <v>22</v>
      </c>
      <c r="J5" s="10" t="s">
        <v>23</v>
      </c>
      <c r="K5" s="56"/>
      <c r="L5" s="56"/>
      <c r="M5" s="56"/>
      <c r="N5" s="74"/>
      <c r="O5" s="76"/>
      <c r="P5" s="58"/>
      <c r="Q5" s="56"/>
      <c r="R5" s="30"/>
    </row>
    <row r="6" spans="1:19" s="2" customFormat="1" ht="63" customHeight="1" thickTop="1" x14ac:dyDescent="0.25">
      <c r="A6" s="52" t="s">
        <v>47</v>
      </c>
      <c r="B6" s="138">
        <v>1</v>
      </c>
      <c r="C6" s="138">
        <v>72</v>
      </c>
      <c r="D6" s="139" t="s">
        <v>50</v>
      </c>
      <c r="E6" s="139" t="s">
        <v>48</v>
      </c>
      <c r="F6" s="139" t="s">
        <v>51</v>
      </c>
      <c r="G6" s="139" t="s">
        <v>52</v>
      </c>
      <c r="H6" s="139" t="s">
        <v>53</v>
      </c>
      <c r="I6" s="139" t="s">
        <v>70</v>
      </c>
      <c r="J6" s="11">
        <v>1</v>
      </c>
      <c r="K6" s="11" t="s">
        <v>49</v>
      </c>
      <c r="L6" s="140" t="s">
        <v>54</v>
      </c>
      <c r="M6" s="140">
        <v>41635</v>
      </c>
      <c r="N6" s="12">
        <v>690</v>
      </c>
      <c r="O6" s="23">
        <f>406759974/589500</f>
        <v>690.00843765903312</v>
      </c>
      <c r="P6" s="12">
        <f>O6*J6</f>
        <v>690.00843765903312</v>
      </c>
      <c r="Q6" s="51">
        <f>P6</f>
        <v>690.00843765903312</v>
      </c>
      <c r="R6" s="51" t="s">
        <v>71</v>
      </c>
    </row>
    <row r="7" spans="1:19" s="3" customFormat="1" ht="34.5" customHeight="1" thickBot="1" x14ac:dyDescent="0.25">
      <c r="A7" s="53"/>
      <c r="B7" s="141">
        <v>2</v>
      </c>
      <c r="C7" s="141"/>
      <c r="D7" s="142"/>
      <c r="E7" s="143"/>
      <c r="F7" s="142"/>
      <c r="G7" s="142"/>
      <c r="H7" s="142"/>
      <c r="I7" s="142"/>
      <c r="J7" s="14"/>
      <c r="K7" s="14"/>
      <c r="L7" s="144"/>
      <c r="M7" s="144"/>
      <c r="N7" s="15"/>
      <c r="O7" s="20"/>
      <c r="P7" s="15"/>
      <c r="Q7" s="54"/>
      <c r="R7" s="54"/>
    </row>
    <row r="8" spans="1:19" s="3" customFormat="1" ht="69.75" customHeight="1" thickTop="1" x14ac:dyDescent="0.2">
      <c r="A8" s="52" t="s">
        <v>100</v>
      </c>
      <c r="B8" s="145">
        <v>1</v>
      </c>
      <c r="C8" s="138">
        <v>74</v>
      </c>
      <c r="D8" s="139" t="s">
        <v>109</v>
      </c>
      <c r="E8" s="139" t="s">
        <v>105</v>
      </c>
      <c r="F8" s="146" t="s">
        <v>99</v>
      </c>
      <c r="G8" s="139" t="s">
        <v>106</v>
      </c>
      <c r="H8" s="139" t="s">
        <v>53</v>
      </c>
      <c r="I8" s="139" t="s">
        <v>102</v>
      </c>
      <c r="J8" s="126">
        <v>0.495</v>
      </c>
      <c r="K8" s="11" t="s">
        <v>101</v>
      </c>
      <c r="L8" s="140" t="s">
        <v>104</v>
      </c>
      <c r="M8" s="147">
        <v>40983</v>
      </c>
      <c r="N8" s="12">
        <v>8681.1299999999992</v>
      </c>
      <c r="O8" s="23">
        <f>4919596007.84/566700</f>
        <v>8681.1293591671074</v>
      </c>
      <c r="P8" s="12">
        <f>O8*J8</f>
        <v>4297.1590327877184</v>
      </c>
      <c r="Q8" s="51">
        <f>P8</f>
        <v>4297.1590327877184</v>
      </c>
      <c r="R8" s="51" t="s">
        <v>71</v>
      </c>
    </row>
    <row r="9" spans="1:19" s="3" customFormat="1" ht="29.25" customHeight="1" thickBot="1" x14ac:dyDescent="0.25">
      <c r="A9" s="53"/>
      <c r="B9" s="148">
        <v>2</v>
      </c>
      <c r="C9" s="141"/>
      <c r="D9" s="142"/>
      <c r="E9" s="142"/>
      <c r="F9" s="149"/>
      <c r="G9" s="150"/>
      <c r="H9" s="142"/>
      <c r="I9" s="142"/>
      <c r="J9" s="14"/>
      <c r="K9" s="14"/>
      <c r="L9" s="144"/>
      <c r="M9" s="144"/>
      <c r="N9" s="15"/>
      <c r="O9" s="20"/>
      <c r="P9" s="15"/>
      <c r="Q9" s="54"/>
      <c r="R9" s="54"/>
    </row>
    <row r="10" spans="1:19" s="3" customFormat="1" ht="60" customHeight="1" thickTop="1" x14ac:dyDescent="0.2">
      <c r="A10" s="52" t="s">
        <v>152</v>
      </c>
      <c r="B10" s="138">
        <v>1</v>
      </c>
      <c r="C10" s="138">
        <v>18</v>
      </c>
      <c r="D10" s="139" t="s">
        <v>69</v>
      </c>
      <c r="E10" s="139">
        <v>2051964</v>
      </c>
      <c r="F10" s="151" t="s">
        <v>153</v>
      </c>
      <c r="G10" s="151" t="s">
        <v>155</v>
      </c>
      <c r="H10" s="139" t="s">
        <v>53</v>
      </c>
      <c r="I10" s="139" t="s">
        <v>102</v>
      </c>
      <c r="J10" s="11">
        <v>0.3</v>
      </c>
      <c r="K10" s="11" t="s">
        <v>154</v>
      </c>
      <c r="L10" s="140">
        <v>38551</v>
      </c>
      <c r="M10" s="147">
        <v>39358</v>
      </c>
      <c r="N10" s="12">
        <v>3059</v>
      </c>
      <c r="O10" s="23">
        <f>1327047500/344700</f>
        <v>3849.8621990136348</v>
      </c>
      <c r="P10" s="12">
        <f>O10*J10</f>
        <v>1154.9586597040905</v>
      </c>
      <c r="Q10" s="51"/>
      <c r="R10" s="51" t="s">
        <v>160</v>
      </c>
    </row>
    <row r="11" spans="1:19" s="3" customFormat="1" ht="35.1" customHeight="1" thickBot="1" x14ac:dyDescent="0.25">
      <c r="A11" s="53"/>
      <c r="B11" s="141">
        <v>2</v>
      </c>
      <c r="C11" s="141"/>
      <c r="D11" s="142"/>
      <c r="E11" s="142"/>
      <c r="F11" s="152"/>
      <c r="G11" s="152"/>
      <c r="H11" s="150"/>
      <c r="I11" s="152"/>
      <c r="J11" s="14"/>
      <c r="K11" s="14"/>
      <c r="L11" s="144"/>
      <c r="M11" s="144"/>
      <c r="N11" s="19"/>
      <c r="O11" s="24"/>
      <c r="P11" s="19"/>
      <c r="Q11" s="54"/>
      <c r="R11" s="54"/>
    </row>
    <row r="12" spans="1:19" ht="15.75" thickTop="1" x14ac:dyDescent="0.25"/>
  </sheetData>
  <mergeCells count="30">
    <mergeCell ref="R6:R7"/>
    <mergeCell ref="R8:R9"/>
    <mergeCell ref="R10:R11"/>
    <mergeCell ref="A1:R1"/>
    <mergeCell ref="A2:R2"/>
    <mergeCell ref="A3:A5"/>
    <mergeCell ref="B3:B5"/>
    <mergeCell ref="C3:C5"/>
    <mergeCell ref="D3:D5"/>
    <mergeCell ref="E3:F3"/>
    <mergeCell ref="G3:G5"/>
    <mergeCell ref="H3:H5"/>
    <mergeCell ref="I3:J4"/>
    <mergeCell ref="R3:R4"/>
    <mergeCell ref="E4:E5"/>
    <mergeCell ref="F4:F5"/>
    <mergeCell ref="N4:N5"/>
    <mergeCell ref="O4:O5"/>
    <mergeCell ref="K3:K5"/>
    <mergeCell ref="A10:A11"/>
    <mergeCell ref="Q10:Q11"/>
    <mergeCell ref="A8:A9"/>
    <mergeCell ref="Q8:Q9"/>
    <mergeCell ref="A6:A7"/>
    <mergeCell ref="Q6:Q7"/>
    <mergeCell ref="L3:L5"/>
    <mergeCell ref="M3:M5"/>
    <mergeCell ref="N3:O3"/>
    <mergeCell ref="P3:P5"/>
    <mergeCell ref="Q3:Q5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"/>
  <sheetViews>
    <sheetView topLeftCell="L1" zoomScale="66" zoomScaleNormal="66" workbookViewId="0">
      <selection activeCell="A3" sqref="A1:XFD1048576"/>
    </sheetView>
  </sheetViews>
  <sheetFormatPr baseColWidth="10" defaultColWidth="11.42578125" defaultRowHeight="15" x14ac:dyDescent="0.25"/>
  <cols>
    <col min="1" max="1" width="23.42578125" style="4" customWidth="1"/>
    <col min="2" max="2" width="14.42578125" style="1" customWidth="1"/>
    <col min="3" max="3" width="10" style="1" customWidth="1"/>
    <col min="4" max="4" width="24.5703125" style="1" customWidth="1"/>
    <col min="5" max="5" width="15.85546875" style="1" customWidth="1"/>
    <col min="6" max="6" width="79.42578125" style="1" customWidth="1"/>
    <col min="7" max="7" width="39.7109375" style="1" customWidth="1"/>
    <col min="8" max="8" width="30.42578125" style="1" customWidth="1"/>
    <col min="9" max="10" width="11.42578125" style="1"/>
    <col min="11" max="11" width="46.28515625" style="1" customWidth="1"/>
    <col min="12" max="12" width="15.42578125" style="1" customWidth="1"/>
    <col min="13" max="13" width="16.140625" style="1" customWidth="1"/>
    <col min="14" max="14" width="22.42578125" style="1" customWidth="1"/>
    <col min="15" max="15" width="22.42578125" style="5" customWidth="1"/>
    <col min="16" max="17" width="29.42578125" style="1" customWidth="1"/>
    <col min="18" max="18" width="61.28515625" style="5" customWidth="1"/>
    <col min="19" max="19" width="24" style="21" customWidth="1"/>
    <col min="20" max="20" width="11.42578125" style="1"/>
    <col min="21" max="21" width="18.28515625" style="1" customWidth="1"/>
    <col min="22" max="22" width="21.140625" style="1" customWidth="1"/>
    <col min="23" max="16384" width="11.42578125" style="1"/>
  </cols>
  <sheetData>
    <row r="1" spans="1:22" ht="60" customHeight="1" thickTop="1" thickBot="1" x14ac:dyDescent="0.3">
      <c r="A1" s="59" t="s">
        <v>36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V1" s="22"/>
    </row>
    <row r="2" spans="1:22" ht="36" customHeight="1" thickTop="1" thickBot="1" x14ac:dyDescent="0.3">
      <c r="A2" s="134" t="s">
        <v>33</v>
      </c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32"/>
      <c r="S2" s="33"/>
      <c r="V2" s="22"/>
    </row>
    <row r="3" spans="1:22" ht="43.5" customHeight="1" thickTop="1" x14ac:dyDescent="0.25">
      <c r="A3" s="60" t="s">
        <v>10</v>
      </c>
      <c r="B3" s="61" t="s">
        <v>11</v>
      </c>
      <c r="C3" s="62" t="s">
        <v>12</v>
      </c>
      <c r="D3" s="56" t="s">
        <v>13</v>
      </c>
      <c r="E3" s="63" t="s">
        <v>14</v>
      </c>
      <c r="F3" s="64"/>
      <c r="G3" s="55" t="s">
        <v>28</v>
      </c>
      <c r="H3" s="56" t="s">
        <v>27</v>
      </c>
      <c r="I3" s="66" t="s">
        <v>15</v>
      </c>
      <c r="J3" s="67"/>
      <c r="K3" s="56" t="s">
        <v>29</v>
      </c>
      <c r="L3" s="56" t="s">
        <v>16</v>
      </c>
      <c r="M3" s="56" t="s">
        <v>17</v>
      </c>
      <c r="N3" s="57" t="s">
        <v>18</v>
      </c>
      <c r="O3" s="57"/>
      <c r="P3" s="58" t="s">
        <v>19</v>
      </c>
      <c r="Q3" s="55" t="s">
        <v>26</v>
      </c>
      <c r="R3" s="81" t="s">
        <v>35</v>
      </c>
      <c r="S3" s="79" t="s">
        <v>34</v>
      </c>
      <c r="V3" s="22"/>
    </row>
    <row r="4" spans="1:22" ht="90" customHeight="1" x14ac:dyDescent="0.25">
      <c r="A4" s="60"/>
      <c r="B4" s="61"/>
      <c r="C4" s="62"/>
      <c r="D4" s="56"/>
      <c r="E4" s="70" t="s">
        <v>20</v>
      </c>
      <c r="F4" s="71" t="s">
        <v>32</v>
      </c>
      <c r="G4" s="56"/>
      <c r="H4" s="56"/>
      <c r="I4" s="68"/>
      <c r="J4" s="69"/>
      <c r="K4" s="56"/>
      <c r="L4" s="56"/>
      <c r="M4" s="56"/>
      <c r="N4" s="73" t="s">
        <v>21</v>
      </c>
      <c r="O4" s="75" t="s">
        <v>18</v>
      </c>
      <c r="P4" s="58"/>
      <c r="Q4" s="56"/>
      <c r="R4" s="62"/>
      <c r="S4" s="79"/>
    </row>
    <row r="5" spans="1:22" ht="39.75" customHeight="1" thickBot="1" x14ac:dyDescent="0.3">
      <c r="A5" s="60"/>
      <c r="B5" s="61"/>
      <c r="C5" s="62"/>
      <c r="D5" s="56"/>
      <c r="E5" s="80"/>
      <c r="F5" s="72"/>
      <c r="G5" s="56"/>
      <c r="H5" s="65"/>
      <c r="I5" s="31" t="s">
        <v>22</v>
      </c>
      <c r="J5" s="10" t="s">
        <v>23</v>
      </c>
      <c r="K5" s="56"/>
      <c r="L5" s="56"/>
      <c r="M5" s="56"/>
      <c r="N5" s="74"/>
      <c r="O5" s="76"/>
      <c r="P5" s="58"/>
      <c r="Q5" s="80"/>
      <c r="R5" s="82"/>
      <c r="S5" s="79"/>
    </row>
    <row r="6" spans="1:22" s="2" customFormat="1" ht="35.1" customHeight="1" thickTop="1" x14ac:dyDescent="0.25">
      <c r="A6" s="52" t="s">
        <v>47</v>
      </c>
      <c r="B6" s="138">
        <v>1</v>
      </c>
      <c r="C6" s="138">
        <v>74</v>
      </c>
      <c r="D6" s="139" t="s">
        <v>69</v>
      </c>
      <c r="E6" s="139">
        <v>2123102</v>
      </c>
      <c r="F6" s="139" t="s">
        <v>72</v>
      </c>
      <c r="G6" s="139" t="s">
        <v>73</v>
      </c>
      <c r="H6" s="139" t="s">
        <v>53</v>
      </c>
      <c r="I6" s="139" t="s">
        <v>70</v>
      </c>
      <c r="J6" s="11">
        <v>1</v>
      </c>
      <c r="K6" s="11" t="s">
        <v>74</v>
      </c>
      <c r="L6" s="140">
        <v>41239</v>
      </c>
      <c r="M6" s="140">
        <v>41822</v>
      </c>
      <c r="N6" s="12">
        <v>901</v>
      </c>
      <c r="O6" s="23">
        <f>555351624/616000</f>
        <v>901.5448441558442</v>
      </c>
      <c r="P6" s="12">
        <f>O6*J6</f>
        <v>901.5448441558442</v>
      </c>
      <c r="Q6" s="51">
        <f>P6</f>
        <v>901.5448441558442</v>
      </c>
      <c r="R6" s="13" t="s">
        <v>75</v>
      </c>
      <c r="S6" s="127">
        <v>500</v>
      </c>
    </row>
    <row r="7" spans="1:22" s="3" customFormat="1" ht="35.1" customHeight="1" thickBot="1" x14ac:dyDescent="0.25">
      <c r="A7" s="53"/>
      <c r="B7" s="141">
        <v>2</v>
      </c>
      <c r="C7" s="141"/>
      <c r="D7" s="142"/>
      <c r="E7" s="143"/>
      <c r="F7" s="152"/>
      <c r="G7" s="153"/>
      <c r="H7" s="142"/>
      <c r="I7" s="142"/>
      <c r="J7" s="14"/>
      <c r="K7" s="14"/>
      <c r="L7" s="144"/>
      <c r="M7" s="144"/>
      <c r="N7" s="15"/>
      <c r="O7" s="20"/>
      <c r="P7" s="15"/>
      <c r="Q7" s="54"/>
      <c r="R7" s="16"/>
      <c r="S7" s="128"/>
    </row>
    <row r="8" spans="1:22" s="3" customFormat="1" ht="50.25" customHeight="1" thickTop="1" x14ac:dyDescent="0.2">
      <c r="A8" s="52" t="s">
        <v>100</v>
      </c>
      <c r="B8" s="145">
        <v>1</v>
      </c>
      <c r="C8" s="138">
        <v>73</v>
      </c>
      <c r="D8" s="139" t="s">
        <v>103</v>
      </c>
      <c r="E8" s="139" t="s">
        <v>108</v>
      </c>
      <c r="F8" s="146" t="s">
        <v>107</v>
      </c>
      <c r="G8" s="139" t="s">
        <v>113</v>
      </c>
      <c r="H8" s="139" t="s">
        <v>53</v>
      </c>
      <c r="I8" s="139" t="s">
        <v>110</v>
      </c>
      <c r="J8" s="11">
        <v>0.45</v>
      </c>
      <c r="K8" s="11" t="s">
        <v>101</v>
      </c>
      <c r="L8" s="140" t="s">
        <v>111</v>
      </c>
      <c r="M8" s="147">
        <v>41113</v>
      </c>
      <c r="N8" s="12">
        <v>8036.22</v>
      </c>
      <c r="O8" s="23">
        <f>4554125928.36/566700</f>
        <v>8036.2200959237689</v>
      </c>
      <c r="P8" s="12">
        <f>O8*J8</f>
        <v>3616.2990431656963</v>
      </c>
      <c r="Q8" s="51">
        <f>P8+P9</f>
        <v>4023.6998981275283</v>
      </c>
      <c r="R8" s="17" t="s">
        <v>75</v>
      </c>
      <c r="S8" s="127">
        <v>500</v>
      </c>
    </row>
    <row r="9" spans="1:22" s="3" customFormat="1" ht="56.25" customHeight="1" thickBot="1" x14ac:dyDescent="0.25">
      <c r="A9" s="53"/>
      <c r="B9" s="148">
        <v>2</v>
      </c>
      <c r="C9" s="141">
        <v>78</v>
      </c>
      <c r="D9" s="142" t="s">
        <v>112</v>
      </c>
      <c r="E9" s="142" t="s">
        <v>114</v>
      </c>
      <c r="F9" s="149" t="s">
        <v>116</v>
      </c>
      <c r="G9" s="150" t="s">
        <v>115</v>
      </c>
      <c r="H9" s="142" t="s">
        <v>53</v>
      </c>
      <c r="I9" s="142" t="s">
        <v>70</v>
      </c>
      <c r="J9" s="14">
        <v>1</v>
      </c>
      <c r="K9" s="14" t="s">
        <v>101</v>
      </c>
      <c r="L9" s="144">
        <v>40945</v>
      </c>
      <c r="M9" s="144">
        <v>41421</v>
      </c>
      <c r="N9" s="15">
        <v>407</v>
      </c>
      <c r="O9" s="20">
        <f>240162804/589500</f>
        <v>407.40085496183207</v>
      </c>
      <c r="P9" s="15">
        <f>O9*J9</f>
        <v>407.40085496183207</v>
      </c>
      <c r="Q9" s="54"/>
      <c r="R9" s="18" t="s">
        <v>75</v>
      </c>
      <c r="S9" s="128"/>
    </row>
    <row r="10" spans="1:22" s="3" customFormat="1" ht="35.1" customHeight="1" thickTop="1" x14ac:dyDescent="0.2">
      <c r="A10" s="52" t="s">
        <v>152</v>
      </c>
      <c r="B10" s="138">
        <v>1</v>
      </c>
      <c r="C10" s="138">
        <v>97</v>
      </c>
      <c r="D10" s="139" t="s">
        <v>156</v>
      </c>
      <c r="E10" s="139" t="s">
        <v>157</v>
      </c>
      <c r="F10" s="151" t="s">
        <v>158</v>
      </c>
      <c r="G10" s="151" t="s">
        <v>155</v>
      </c>
      <c r="H10" s="139" t="s">
        <v>53</v>
      </c>
      <c r="I10" s="139" t="s">
        <v>102</v>
      </c>
      <c r="J10" s="11">
        <v>0.5</v>
      </c>
      <c r="K10" s="11" t="s">
        <v>154</v>
      </c>
      <c r="L10" s="140">
        <v>41248</v>
      </c>
      <c r="M10" s="147">
        <v>42355</v>
      </c>
      <c r="N10" s="12">
        <v>2337</v>
      </c>
      <c r="O10" s="23">
        <f>797285332/644350</f>
        <v>1237.348229999224</v>
      </c>
      <c r="P10" s="12">
        <f>O10*J10</f>
        <v>618.67411499961202</v>
      </c>
      <c r="Q10" s="51"/>
      <c r="R10" s="132" t="s">
        <v>159</v>
      </c>
      <c r="S10" s="127">
        <v>0</v>
      </c>
    </row>
    <row r="11" spans="1:22" s="3" customFormat="1" ht="35.1" customHeight="1" thickBot="1" x14ac:dyDescent="0.25">
      <c r="A11" s="53"/>
      <c r="B11" s="141">
        <v>2</v>
      </c>
      <c r="C11" s="141"/>
      <c r="D11" s="142"/>
      <c r="E11" s="142"/>
      <c r="F11" s="152"/>
      <c r="G11" s="152"/>
      <c r="H11" s="150"/>
      <c r="I11" s="152"/>
      <c r="J11" s="14"/>
      <c r="K11" s="14"/>
      <c r="L11" s="144"/>
      <c r="M11" s="144"/>
      <c r="N11" s="19"/>
      <c r="O11" s="24"/>
      <c r="P11" s="19"/>
      <c r="Q11" s="54"/>
      <c r="R11" s="19"/>
      <c r="S11" s="128"/>
    </row>
    <row r="12" spans="1:22" ht="15.75" thickTop="1" x14ac:dyDescent="0.25"/>
  </sheetData>
  <mergeCells count="31">
    <mergeCell ref="Q6:Q7"/>
    <mergeCell ref="S6:S7"/>
    <mergeCell ref="A3:A5"/>
    <mergeCell ref="B3:B5"/>
    <mergeCell ref="C3:C5"/>
    <mergeCell ref="D3:D5"/>
    <mergeCell ref="E3:F3"/>
    <mergeCell ref="G3:G5"/>
    <mergeCell ref="H3:H5"/>
    <mergeCell ref="I3:J4"/>
    <mergeCell ref="A6:A7"/>
    <mergeCell ref="R3:R5"/>
    <mergeCell ref="A10:A11"/>
    <mergeCell ref="Q10:Q11"/>
    <mergeCell ref="S10:S11"/>
    <mergeCell ref="A1:S1"/>
    <mergeCell ref="A8:A9"/>
    <mergeCell ref="Q8:Q9"/>
    <mergeCell ref="S8:S9"/>
    <mergeCell ref="S3:S5"/>
    <mergeCell ref="E4:E5"/>
    <mergeCell ref="F4:F5"/>
    <mergeCell ref="N4:N5"/>
    <mergeCell ref="O4:O5"/>
    <mergeCell ref="K3:K5"/>
    <mergeCell ref="L3:L5"/>
    <mergeCell ref="M3:M5"/>
    <mergeCell ref="N3:O3"/>
    <mergeCell ref="P3:P5"/>
    <mergeCell ref="A2:Q2"/>
    <mergeCell ref="Q3:Q5"/>
  </mergeCells>
  <printOptions horizontalCentered="1" verticalCentered="1"/>
  <pageMargins left="0" right="0.11811023622047245" top="0.35433070866141736" bottom="0.35433070866141736" header="0.31496062992125984" footer="0.31496062992125984"/>
  <pageSetup paperSize="5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8"/>
  <sheetViews>
    <sheetView tabSelected="1" zoomScale="78" zoomScaleNormal="78" workbookViewId="0">
      <pane xSplit="2" ySplit="4" topLeftCell="I50" activePane="bottomRight" state="frozen"/>
      <selection pane="topRight" activeCell="C1" sqref="C1"/>
      <selection pane="bottomLeft" activeCell="A5" sqref="A5"/>
      <selection pane="bottomRight" activeCell="D5" sqref="D5:D8"/>
    </sheetView>
  </sheetViews>
  <sheetFormatPr baseColWidth="10" defaultColWidth="11.42578125" defaultRowHeight="15" x14ac:dyDescent="0.25"/>
  <cols>
    <col min="1" max="1" width="21.28515625" style="1" customWidth="1"/>
    <col min="2" max="2" width="19.28515625" style="4" customWidth="1"/>
    <col min="3" max="3" width="27.28515625" style="1" customWidth="1"/>
    <col min="4" max="4" width="33" style="1" customWidth="1"/>
    <col min="5" max="5" width="16" style="1" customWidth="1"/>
    <col min="6" max="6" width="23.28515625" style="1" customWidth="1"/>
    <col min="7" max="7" width="28.7109375" style="1" customWidth="1"/>
    <col min="8" max="8" width="50.7109375" style="1" customWidth="1"/>
    <col min="9" max="9" width="31" style="1" customWidth="1"/>
    <col min="10" max="10" width="17.28515625" style="1" customWidth="1"/>
    <col min="11" max="12" width="18.28515625" style="1" customWidth="1"/>
    <col min="13" max="13" width="38.7109375" style="1" customWidth="1"/>
    <col min="14" max="14" width="25.28515625" style="117" customWidth="1"/>
    <col min="15" max="15" width="25.28515625" style="1" customWidth="1"/>
    <col min="16" max="16384" width="11.42578125" style="1"/>
  </cols>
  <sheetData>
    <row r="1" spans="1:15" ht="39" customHeight="1" x14ac:dyDescent="0.25">
      <c r="A1" s="83" t="s">
        <v>36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</row>
    <row r="2" spans="1:15" ht="24" customHeight="1" thickBot="1" x14ac:dyDescent="0.3">
      <c r="B2" s="83" t="s">
        <v>44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</row>
    <row r="3" spans="1:15" ht="18.75" customHeight="1" x14ac:dyDescent="0.25">
      <c r="A3" s="84" t="s">
        <v>9</v>
      </c>
      <c r="B3" s="84" t="s">
        <v>0</v>
      </c>
      <c r="C3" s="103" t="s">
        <v>77</v>
      </c>
      <c r="D3" s="105" t="s">
        <v>5</v>
      </c>
      <c r="E3" s="103" t="s">
        <v>7</v>
      </c>
      <c r="F3" s="103" t="s">
        <v>8</v>
      </c>
      <c r="G3" s="103" t="s">
        <v>1</v>
      </c>
      <c r="H3" s="103" t="s">
        <v>2</v>
      </c>
      <c r="I3" s="103" t="s">
        <v>39</v>
      </c>
      <c r="J3" s="103" t="s">
        <v>3</v>
      </c>
      <c r="K3" s="103" t="s">
        <v>4</v>
      </c>
      <c r="L3" s="105" t="s">
        <v>76</v>
      </c>
      <c r="M3" s="106" t="s">
        <v>40</v>
      </c>
      <c r="N3" s="90" t="s">
        <v>45</v>
      </c>
      <c r="O3" s="90" t="s">
        <v>46</v>
      </c>
    </row>
    <row r="4" spans="1:15" ht="27.75" customHeight="1" thickBot="1" x14ac:dyDescent="0.3">
      <c r="A4" s="85" t="s">
        <v>9</v>
      </c>
      <c r="B4" s="85"/>
      <c r="C4" s="104"/>
      <c r="D4" s="154"/>
      <c r="E4" s="104"/>
      <c r="F4" s="155"/>
      <c r="G4" s="155"/>
      <c r="H4" s="104"/>
      <c r="I4" s="155"/>
      <c r="J4" s="155"/>
      <c r="K4" s="155"/>
      <c r="L4" s="116"/>
      <c r="M4" s="107"/>
      <c r="N4" s="91"/>
      <c r="O4" s="91"/>
    </row>
    <row r="5" spans="1:15" s="2" customFormat="1" ht="53.45" customHeight="1" x14ac:dyDescent="0.25">
      <c r="A5" s="86" t="s">
        <v>47</v>
      </c>
      <c r="B5" s="84" t="s">
        <v>6</v>
      </c>
      <c r="C5" s="99" t="s">
        <v>97</v>
      </c>
      <c r="D5" s="99" t="s">
        <v>78</v>
      </c>
      <c r="E5" s="44" t="s">
        <v>55</v>
      </c>
      <c r="F5" s="34" t="s">
        <v>57</v>
      </c>
      <c r="G5" s="9" t="s">
        <v>58</v>
      </c>
      <c r="H5" s="34" t="s">
        <v>60</v>
      </c>
      <c r="I5" s="34" t="s">
        <v>6</v>
      </c>
      <c r="J5" s="46">
        <v>37015</v>
      </c>
      <c r="K5" s="46">
        <v>37506</v>
      </c>
      <c r="L5" s="50">
        <v>16.399999999999999</v>
      </c>
      <c r="M5" s="88">
        <f>L5+L6</f>
        <v>20.729999999999997</v>
      </c>
      <c r="N5" s="118">
        <v>35</v>
      </c>
      <c r="O5" s="118">
        <f>SUM(N5:N28)</f>
        <v>200</v>
      </c>
    </row>
    <row r="6" spans="1:15" s="2" customFormat="1" ht="57.6" customHeight="1" x14ac:dyDescent="0.25">
      <c r="A6" s="87"/>
      <c r="B6" s="96"/>
      <c r="C6" s="100"/>
      <c r="D6" s="100"/>
      <c r="E6" s="45" t="s">
        <v>56</v>
      </c>
      <c r="F6" s="35" t="s">
        <v>57</v>
      </c>
      <c r="G6" s="25" t="s">
        <v>58</v>
      </c>
      <c r="H6" s="35" t="s">
        <v>59</v>
      </c>
      <c r="I6" s="35" t="s">
        <v>6</v>
      </c>
      <c r="J6" s="47">
        <v>37932</v>
      </c>
      <c r="K6" s="47">
        <v>38061</v>
      </c>
      <c r="L6" s="48">
        <v>4.33</v>
      </c>
      <c r="M6" s="89"/>
      <c r="N6" s="119"/>
      <c r="O6" s="119"/>
    </row>
    <row r="7" spans="1:15" s="3" customFormat="1" ht="45" customHeight="1" x14ac:dyDescent="0.2">
      <c r="A7" s="156"/>
      <c r="B7" s="97"/>
      <c r="C7" s="101"/>
      <c r="D7" s="101"/>
      <c r="E7" s="36"/>
      <c r="F7" s="35"/>
      <c r="G7" s="36"/>
      <c r="H7" s="6"/>
      <c r="I7" s="6"/>
      <c r="J7" s="6"/>
      <c r="K7" s="6"/>
      <c r="L7" s="6"/>
      <c r="M7" s="89"/>
      <c r="N7" s="157"/>
      <c r="O7" s="119"/>
    </row>
    <row r="8" spans="1:15" s="3" customFormat="1" ht="35.1" customHeight="1" thickBot="1" x14ac:dyDescent="0.25">
      <c r="A8" s="156"/>
      <c r="B8" s="98"/>
      <c r="C8" s="102"/>
      <c r="D8" s="102"/>
      <c r="E8" s="37"/>
      <c r="F8" s="37"/>
      <c r="G8" s="37"/>
      <c r="H8" s="7"/>
      <c r="I8" s="7"/>
      <c r="J8" s="7"/>
      <c r="K8" s="7"/>
      <c r="L8" s="29"/>
      <c r="M8" s="112"/>
      <c r="N8" s="158"/>
      <c r="O8" s="119"/>
    </row>
    <row r="9" spans="1:15" s="3" customFormat="1" ht="35.1" customHeight="1" x14ac:dyDescent="0.2">
      <c r="A9" s="156"/>
      <c r="B9" s="96" t="s">
        <v>43</v>
      </c>
      <c r="C9" s="108" t="s">
        <v>79</v>
      </c>
      <c r="D9" s="99" t="s">
        <v>85</v>
      </c>
      <c r="E9" s="45" t="s">
        <v>80</v>
      </c>
      <c r="F9" s="35" t="s">
        <v>81</v>
      </c>
      <c r="G9" s="35" t="s">
        <v>61</v>
      </c>
      <c r="H9" s="26" t="s">
        <v>63</v>
      </c>
      <c r="I9" s="35" t="s">
        <v>62</v>
      </c>
      <c r="J9" s="47">
        <v>41760</v>
      </c>
      <c r="K9" s="47">
        <v>42444</v>
      </c>
      <c r="L9" s="40">
        <v>22.83</v>
      </c>
      <c r="M9" s="121">
        <f>L9</f>
        <v>22.83</v>
      </c>
      <c r="N9" s="118">
        <v>35</v>
      </c>
      <c r="O9" s="119"/>
    </row>
    <row r="10" spans="1:15" s="3" customFormat="1" ht="78.75" customHeight="1" x14ac:dyDescent="0.2">
      <c r="A10" s="156"/>
      <c r="B10" s="96"/>
      <c r="C10" s="108"/>
      <c r="D10" s="100"/>
      <c r="E10" s="35" t="s">
        <v>82</v>
      </c>
      <c r="F10" s="36" t="s">
        <v>82</v>
      </c>
      <c r="G10" s="36" t="s">
        <v>64</v>
      </c>
      <c r="H10" s="120" t="s">
        <v>98</v>
      </c>
      <c r="I10" s="36" t="s">
        <v>62</v>
      </c>
      <c r="J10" s="48">
        <v>42598</v>
      </c>
      <c r="K10" s="48">
        <v>43676</v>
      </c>
      <c r="L10" s="48"/>
      <c r="M10" s="108"/>
      <c r="N10" s="119"/>
      <c r="O10" s="119"/>
    </row>
    <row r="11" spans="1:15" s="3" customFormat="1" ht="35.1" customHeight="1" x14ac:dyDescent="0.2">
      <c r="A11" s="156"/>
      <c r="B11" s="97"/>
      <c r="C11" s="108"/>
      <c r="D11" s="101"/>
      <c r="E11" s="36"/>
      <c r="F11" s="36"/>
      <c r="G11" s="36"/>
      <c r="H11" s="6"/>
      <c r="I11" s="6"/>
      <c r="J11" s="6"/>
      <c r="K11" s="6"/>
      <c r="L11" s="6"/>
      <c r="M11" s="108"/>
      <c r="N11" s="157"/>
      <c r="O11" s="119"/>
    </row>
    <row r="12" spans="1:15" s="3" customFormat="1" ht="35.1" customHeight="1" thickBot="1" x14ac:dyDescent="0.25">
      <c r="A12" s="156"/>
      <c r="B12" s="85"/>
      <c r="C12" s="108"/>
      <c r="D12" s="102"/>
      <c r="E12" s="27"/>
      <c r="F12" s="27"/>
      <c r="G12" s="27"/>
      <c r="H12" s="28"/>
      <c r="I12" s="28"/>
      <c r="J12" s="28"/>
      <c r="K12" s="28"/>
      <c r="L12" s="114"/>
      <c r="M12" s="122"/>
      <c r="N12" s="158"/>
      <c r="O12" s="119"/>
    </row>
    <row r="13" spans="1:15" s="3" customFormat="1" ht="69" customHeight="1" thickBot="1" x14ac:dyDescent="0.25">
      <c r="A13" s="156"/>
      <c r="B13" s="84" t="s">
        <v>41</v>
      </c>
      <c r="C13" s="92" t="s">
        <v>83</v>
      </c>
      <c r="D13" s="99" t="s">
        <v>85</v>
      </c>
      <c r="E13" s="43" t="s">
        <v>82</v>
      </c>
      <c r="F13" s="43" t="s">
        <v>82</v>
      </c>
      <c r="G13" s="34" t="s">
        <v>68</v>
      </c>
      <c r="H13" s="34" t="s">
        <v>66</v>
      </c>
      <c r="I13" s="34" t="s">
        <v>62</v>
      </c>
      <c r="J13" s="46">
        <v>42878</v>
      </c>
      <c r="K13" s="34" t="s">
        <v>65</v>
      </c>
      <c r="L13" s="38"/>
      <c r="M13" s="88"/>
      <c r="N13" s="118">
        <v>0</v>
      </c>
      <c r="O13" s="119"/>
    </row>
    <row r="14" spans="1:15" s="3" customFormat="1" ht="81" customHeight="1" thickBot="1" x14ac:dyDescent="0.25">
      <c r="A14" s="156"/>
      <c r="B14" s="96"/>
      <c r="C14" s="93"/>
      <c r="D14" s="100"/>
      <c r="E14" s="43" t="s">
        <v>82</v>
      </c>
      <c r="F14" s="43" t="s">
        <v>82</v>
      </c>
      <c r="G14" s="35" t="s">
        <v>68</v>
      </c>
      <c r="H14" s="35" t="s">
        <v>67</v>
      </c>
      <c r="I14" s="35" t="s">
        <v>62</v>
      </c>
      <c r="J14" s="47">
        <v>41939</v>
      </c>
      <c r="K14" s="47">
        <v>42120</v>
      </c>
      <c r="L14" s="48"/>
      <c r="M14" s="89"/>
      <c r="N14" s="119"/>
      <c r="O14" s="119"/>
    </row>
    <row r="15" spans="1:15" s="3" customFormat="1" ht="151.15" customHeight="1" x14ac:dyDescent="0.2">
      <c r="A15" s="156"/>
      <c r="B15" s="97"/>
      <c r="C15" s="94"/>
      <c r="D15" s="101"/>
      <c r="E15" s="43" t="s">
        <v>82</v>
      </c>
      <c r="F15" s="43" t="s">
        <v>82</v>
      </c>
      <c r="G15" s="36" t="s">
        <v>68</v>
      </c>
      <c r="H15" s="36" t="s">
        <v>84</v>
      </c>
      <c r="I15" s="36" t="s">
        <v>62</v>
      </c>
      <c r="J15" s="48">
        <v>41436</v>
      </c>
      <c r="K15" s="48">
        <v>41903</v>
      </c>
      <c r="L15" s="48"/>
      <c r="M15" s="89"/>
      <c r="N15" s="157"/>
      <c r="O15" s="119"/>
    </row>
    <row r="16" spans="1:15" s="3" customFormat="1" ht="35.1" customHeight="1" thickBot="1" x14ac:dyDescent="0.25">
      <c r="A16" s="156"/>
      <c r="B16" s="98"/>
      <c r="C16" s="95"/>
      <c r="D16" s="102"/>
      <c r="E16" s="37"/>
      <c r="F16" s="37"/>
      <c r="G16" s="37"/>
      <c r="H16" s="7"/>
      <c r="I16" s="7"/>
      <c r="J16" s="7"/>
      <c r="K16" s="7"/>
      <c r="L16" s="29"/>
      <c r="M16" s="112"/>
      <c r="N16" s="158"/>
      <c r="O16" s="119"/>
    </row>
    <row r="17" spans="1:15" s="3" customFormat="1" ht="84.75" customHeight="1" thickBot="1" x14ac:dyDescent="0.25">
      <c r="A17" s="156"/>
      <c r="B17" s="84" t="s">
        <v>42</v>
      </c>
      <c r="C17" s="92" t="s">
        <v>86</v>
      </c>
      <c r="D17" s="99" t="s">
        <v>90</v>
      </c>
      <c r="E17" s="34"/>
      <c r="F17" s="34"/>
      <c r="G17" s="34"/>
      <c r="H17" s="43" t="s">
        <v>87</v>
      </c>
      <c r="I17" s="34"/>
      <c r="J17" s="46"/>
      <c r="K17" s="46"/>
      <c r="L17" s="50"/>
      <c r="M17" s="88">
        <v>0</v>
      </c>
      <c r="N17" s="118">
        <v>0</v>
      </c>
      <c r="O17" s="119"/>
    </row>
    <row r="18" spans="1:15" s="3" customFormat="1" ht="31.5" customHeight="1" x14ac:dyDescent="0.2">
      <c r="A18" s="156"/>
      <c r="B18" s="96"/>
      <c r="C18" s="93"/>
      <c r="D18" s="100"/>
      <c r="E18" s="43"/>
      <c r="F18" s="43"/>
      <c r="G18" s="35"/>
      <c r="H18" s="35"/>
      <c r="I18" s="35"/>
      <c r="J18" s="47"/>
      <c r="K18" s="46"/>
      <c r="L18" s="113"/>
      <c r="M18" s="89"/>
      <c r="N18" s="119"/>
      <c r="O18" s="119"/>
    </row>
    <row r="19" spans="1:15" s="3" customFormat="1" ht="24" customHeight="1" x14ac:dyDescent="0.2">
      <c r="A19" s="156"/>
      <c r="B19" s="97"/>
      <c r="C19" s="94"/>
      <c r="D19" s="101"/>
      <c r="E19" s="36"/>
      <c r="F19" s="36"/>
      <c r="G19" s="36"/>
      <c r="H19" s="36"/>
      <c r="I19" s="36"/>
      <c r="J19" s="48"/>
      <c r="K19" s="48"/>
      <c r="L19" s="113"/>
      <c r="M19" s="89"/>
      <c r="N19" s="157"/>
      <c r="O19" s="119"/>
    </row>
    <row r="20" spans="1:15" s="3" customFormat="1" ht="27" customHeight="1" thickBot="1" x14ac:dyDescent="0.25">
      <c r="A20" s="156"/>
      <c r="B20" s="98"/>
      <c r="C20" s="95"/>
      <c r="D20" s="102"/>
      <c r="E20" s="37"/>
      <c r="F20" s="37"/>
      <c r="G20" s="37"/>
      <c r="H20" s="37"/>
      <c r="I20" s="37"/>
      <c r="J20" s="49"/>
      <c r="K20" s="49"/>
      <c r="L20" s="115"/>
      <c r="M20" s="112"/>
      <c r="N20" s="158"/>
      <c r="O20" s="119"/>
    </row>
    <row r="21" spans="1:15" s="3" customFormat="1" ht="75" customHeight="1" thickBot="1" x14ac:dyDescent="0.25">
      <c r="A21" s="156"/>
      <c r="B21" s="109" t="s">
        <v>37</v>
      </c>
      <c r="C21" s="88" t="s">
        <v>96</v>
      </c>
      <c r="D21" s="99" t="s">
        <v>89</v>
      </c>
      <c r="E21" s="34">
        <v>2123101</v>
      </c>
      <c r="F21" s="34" t="s">
        <v>69</v>
      </c>
      <c r="G21" s="34" t="s">
        <v>91</v>
      </c>
      <c r="H21" s="8" t="s">
        <v>92</v>
      </c>
      <c r="I21" s="38" t="s">
        <v>37</v>
      </c>
      <c r="J21" s="124">
        <v>41269</v>
      </c>
      <c r="K21" s="124">
        <v>41610</v>
      </c>
      <c r="L21" s="38">
        <v>11.4</v>
      </c>
      <c r="M21" s="88">
        <v>21.6</v>
      </c>
      <c r="N21" s="118">
        <v>65</v>
      </c>
      <c r="O21" s="119"/>
    </row>
    <row r="22" spans="1:15" s="3" customFormat="1" ht="35.1" customHeight="1" x14ac:dyDescent="0.2">
      <c r="A22" s="156"/>
      <c r="B22" s="110"/>
      <c r="C22" s="89"/>
      <c r="D22" s="100"/>
      <c r="E22" s="35">
        <v>1591</v>
      </c>
      <c r="F22" s="35" t="s">
        <v>94</v>
      </c>
      <c r="G22" s="34" t="s">
        <v>91</v>
      </c>
      <c r="H22" s="26" t="s">
        <v>95</v>
      </c>
      <c r="I22" s="38" t="s">
        <v>37</v>
      </c>
      <c r="J22" s="125">
        <v>42369</v>
      </c>
      <c r="K22" s="125">
        <v>42674</v>
      </c>
      <c r="L22" s="36">
        <v>10.199999999999999</v>
      </c>
      <c r="M22" s="89"/>
      <c r="N22" s="119"/>
      <c r="O22" s="119"/>
    </row>
    <row r="23" spans="1:15" s="3" customFormat="1" ht="35.1" customHeight="1" x14ac:dyDescent="0.2">
      <c r="A23" s="156"/>
      <c r="B23" s="110"/>
      <c r="C23" s="89"/>
      <c r="D23" s="101"/>
      <c r="E23" s="36"/>
      <c r="F23" s="36"/>
      <c r="G23" s="36"/>
      <c r="H23" s="6"/>
      <c r="I23" s="6"/>
      <c r="J23" s="6"/>
      <c r="K23" s="6"/>
      <c r="L23" s="6"/>
      <c r="M23" s="89"/>
      <c r="N23" s="157"/>
      <c r="O23" s="119"/>
    </row>
    <row r="24" spans="1:15" s="3" customFormat="1" ht="35.1" customHeight="1" thickBot="1" x14ac:dyDescent="0.25">
      <c r="A24" s="156"/>
      <c r="B24" s="111"/>
      <c r="C24" s="112"/>
      <c r="D24" s="102"/>
      <c r="E24" s="42"/>
      <c r="F24" s="42"/>
      <c r="G24" s="42"/>
      <c r="H24" s="29"/>
      <c r="I24" s="29"/>
      <c r="J24" s="29"/>
      <c r="K24" s="29"/>
      <c r="L24" s="29"/>
      <c r="M24" s="112"/>
      <c r="N24" s="158"/>
      <c r="O24" s="119"/>
    </row>
    <row r="25" spans="1:15" s="3" customFormat="1" ht="35.1" customHeight="1" thickBot="1" x14ac:dyDescent="0.25">
      <c r="A25" s="156"/>
      <c r="B25" s="84" t="s">
        <v>38</v>
      </c>
      <c r="C25" s="92" t="s">
        <v>88</v>
      </c>
      <c r="D25" s="99" t="s">
        <v>89</v>
      </c>
      <c r="E25" s="34">
        <v>2123101</v>
      </c>
      <c r="F25" s="34" t="s">
        <v>69</v>
      </c>
      <c r="G25" s="34" t="s">
        <v>91</v>
      </c>
      <c r="H25" s="8" t="s">
        <v>92</v>
      </c>
      <c r="I25" s="8" t="s">
        <v>93</v>
      </c>
      <c r="J25" s="124">
        <v>41269</v>
      </c>
      <c r="K25" s="124">
        <v>41610</v>
      </c>
      <c r="L25" s="38">
        <v>11.4</v>
      </c>
      <c r="M25" s="88">
        <f>L25+L26</f>
        <v>21.6</v>
      </c>
      <c r="N25" s="118">
        <v>65</v>
      </c>
      <c r="O25" s="119"/>
    </row>
    <row r="26" spans="1:15" s="3" customFormat="1" ht="35.1" customHeight="1" x14ac:dyDescent="0.2">
      <c r="A26" s="156"/>
      <c r="B26" s="96"/>
      <c r="C26" s="93"/>
      <c r="D26" s="100"/>
      <c r="E26" s="35">
        <v>1591</v>
      </c>
      <c r="F26" s="35" t="s">
        <v>94</v>
      </c>
      <c r="G26" s="34" t="s">
        <v>91</v>
      </c>
      <c r="H26" s="26" t="s">
        <v>95</v>
      </c>
      <c r="I26" s="8" t="s">
        <v>93</v>
      </c>
      <c r="J26" s="125">
        <v>42369</v>
      </c>
      <c r="K26" s="125">
        <v>42674</v>
      </c>
      <c r="L26" s="36">
        <v>10.199999999999999</v>
      </c>
      <c r="M26" s="89"/>
      <c r="N26" s="119"/>
      <c r="O26" s="119"/>
    </row>
    <row r="27" spans="1:15" s="3" customFormat="1" ht="35.1" customHeight="1" x14ac:dyDescent="0.2">
      <c r="A27" s="156"/>
      <c r="B27" s="97"/>
      <c r="C27" s="94"/>
      <c r="D27" s="101"/>
      <c r="E27" s="36"/>
      <c r="F27" s="36"/>
      <c r="G27" s="36"/>
      <c r="H27" s="6"/>
      <c r="I27" s="6"/>
      <c r="J27" s="6"/>
      <c r="K27" s="6"/>
      <c r="L27" s="6"/>
      <c r="M27" s="89"/>
      <c r="N27" s="157"/>
      <c r="O27" s="119"/>
    </row>
    <row r="28" spans="1:15" s="3" customFormat="1" ht="35.1" customHeight="1" thickBot="1" x14ac:dyDescent="0.25">
      <c r="A28" s="159"/>
      <c r="B28" s="98"/>
      <c r="C28" s="95"/>
      <c r="D28" s="102"/>
      <c r="E28" s="37"/>
      <c r="F28" s="37"/>
      <c r="G28" s="37"/>
      <c r="H28" s="7"/>
      <c r="I28" s="7"/>
      <c r="J28" s="7"/>
      <c r="K28" s="7"/>
      <c r="L28" s="6"/>
      <c r="M28" s="112"/>
      <c r="N28" s="158"/>
      <c r="O28" s="123"/>
    </row>
    <row r="29" spans="1:15" ht="15.75" thickBot="1" x14ac:dyDescent="0.3"/>
    <row r="30" spans="1:15" s="2" customFormat="1" ht="35.1" customHeight="1" x14ac:dyDescent="0.25">
      <c r="A30" s="86" t="s">
        <v>100</v>
      </c>
      <c r="B30" s="84" t="s">
        <v>6</v>
      </c>
      <c r="C30" s="99" t="s">
        <v>161</v>
      </c>
      <c r="D30" s="99" t="s">
        <v>117</v>
      </c>
      <c r="E30" s="34" t="s">
        <v>123</v>
      </c>
      <c r="F30" s="34" t="s">
        <v>124</v>
      </c>
      <c r="G30" s="9" t="s">
        <v>130</v>
      </c>
      <c r="H30" s="34" t="s">
        <v>125</v>
      </c>
      <c r="I30" s="34" t="s">
        <v>6</v>
      </c>
      <c r="J30" s="46">
        <v>40547</v>
      </c>
      <c r="K30" s="46">
        <v>40790</v>
      </c>
      <c r="L30" s="129">
        <v>8.1333333333333329</v>
      </c>
      <c r="M30" s="121">
        <f>L30+L31+L32+L33</f>
        <v>39.700000000000003</v>
      </c>
      <c r="N30" s="118">
        <v>65</v>
      </c>
      <c r="O30" s="118">
        <f>SUM(N30:N53)</f>
        <v>390</v>
      </c>
    </row>
    <row r="31" spans="1:15" s="2" customFormat="1" ht="35.1" customHeight="1" x14ac:dyDescent="0.25">
      <c r="A31" s="87"/>
      <c r="B31" s="96"/>
      <c r="C31" s="100"/>
      <c r="D31" s="100"/>
      <c r="E31" s="35" t="s">
        <v>131</v>
      </c>
      <c r="F31" s="35" t="s">
        <v>126</v>
      </c>
      <c r="G31" s="25" t="s">
        <v>132</v>
      </c>
      <c r="H31" s="35" t="s">
        <v>127</v>
      </c>
      <c r="I31" s="36" t="s">
        <v>6</v>
      </c>
      <c r="J31" s="47">
        <v>42013</v>
      </c>
      <c r="K31" s="47">
        <v>42304</v>
      </c>
      <c r="L31" s="41">
        <v>9.7333333333333325</v>
      </c>
      <c r="M31" s="89"/>
      <c r="N31" s="119"/>
      <c r="O31" s="119"/>
    </row>
    <row r="32" spans="1:15" s="3" customFormat="1" ht="35.1" customHeight="1" x14ac:dyDescent="0.2">
      <c r="A32" s="156"/>
      <c r="B32" s="97"/>
      <c r="C32" s="101"/>
      <c r="D32" s="101"/>
      <c r="E32" s="36" t="s">
        <v>133</v>
      </c>
      <c r="F32" s="35" t="s">
        <v>126</v>
      </c>
      <c r="G32" s="25" t="s">
        <v>132</v>
      </c>
      <c r="H32" s="6" t="s">
        <v>128</v>
      </c>
      <c r="I32" s="36" t="s">
        <v>6</v>
      </c>
      <c r="J32" s="48">
        <v>42041</v>
      </c>
      <c r="K32" s="48">
        <v>42572</v>
      </c>
      <c r="L32" s="41">
        <v>17.733333333333334</v>
      </c>
      <c r="M32" s="89"/>
      <c r="N32" s="157"/>
      <c r="O32" s="119"/>
    </row>
    <row r="33" spans="1:15" s="3" customFormat="1" ht="35.1" customHeight="1" thickBot="1" x14ac:dyDescent="0.25">
      <c r="A33" s="156"/>
      <c r="B33" s="98"/>
      <c r="C33" s="102"/>
      <c r="D33" s="102"/>
      <c r="E33" s="37" t="s">
        <v>134</v>
      </c>
      <c r="F33" s="35" t="s">
        <v>126</v>
      </c>
      <c r="G33" s="25" t="s">
        <v>132</v>
      </c>
      <c r="H33" s="7" t="s">
        <v>129</v>
      </c>
      <c r="I33" s="37" t="s">
        <v>6</v>
      </c>
      <c r="J33" s="49">
        <v>42584</v>
      </c>
      <c r="K33" s="49">
        <v>42706</v>
      </c>
      <c r="L33" s="130">
        <v>4.0999999999999996</v>
      </c>
      <c r="M33" s="112"/>
      <c r="N33" s="158"/>
      <c r="O33" s="119"/>
    </row>
    <row r="34" spans="1:15" s="3" customFormat="1" ht="35.1" customHeight="1" x14ac:dyDescent="0.2">
      <c r="A34" s="156"/>
      <c r="B34" s="96" t="s">
        <v>43</v>
      </c>
      <c r="C34" s="99" t="s">
        <v>118</v>
      </c>
      <c r="D34" s="99" t="s">
        <v>90</v>
      </c>
      <c r="E34" s="34" t="s">
        <v>123</v>
      </c>
      <c r="F34" s="34" t="s">
        <v>124</v>
      </c>
      <c r="G34" s="9" t="s">
        <v>130</v>
      </c>
      <c r="H34" s="34" t="s">
        <v>125</v>
      </c>
      <c r="I34" s="34" t="s">
        <v>62</v>
      </c>
      <c r="J34" s="46">
        <v>40547</v>
      </c>
      <c r="K34" s="46">
        <v>40790</v>
      </c>
      <c r="L34" s="129">
        <v>8.1333333333333329</v>
      </c>
      <c r="M34" s="121">
        <f>L34+L35+L36+L37</f>
        <v>29.736666666666668</v>
      </c>
      <c r="N34" s="118">
        <v>65</v>
      </c>
      <c r="O34" s="119"/>
    </row>
    <row r="35" spans="1:15" s="3" customFormat="1" ht="35.1" customHeight="1" x14ac:dyDescent="0.2">
      <c r="A35" s="156"/>
      <c r="B35" s="96"/>
      <c r="C35" s="100"/>
      <c r="D35" s="100"/>
      <c r="E35" s="35" t="s">
        <v>131</v>
      </c>
      <c r="F35" s="35" t="s">
        <v>126</v>
      </c>
      <c r="G35" s="25" t="s">
        <v>132</v>
      </c>
      <c r="H35" s="35" t="s">
        <v>127</v>
      </c>
      <c r="I35" s="36" t="s">
        <v>62</v>
      </c>
      <c r="J35" s="47">
        <v>42013</v>
      </c>
      <c r="K35" s="47">
        <v>42304</v>
      </c>
      <c r="L35" s="41">
        <v>9.7333333333333325</v>
      </c>
      <c r="M35" s="89"/>
      <c r="N35" s="119"/>
      <c r="O35" s="119"/>
    </row>
    <row r="36" spans="1:15" s="3" customFormat="1" ht="35.1" customHeight="1" thickBot="1" x14ac:dyDescent="0.25">
      <c r="A36" s="156"/>
      <c r="B36" s="97"/>
      <c r="C36" s="101"/>
      <c r="D36" s="101"/>
      <c r="E36" s="37" t="s">
        <v>134</v>
      </c>
      <c r="F36" s="35" t="s">
        <v>126</v>
      </c>
      <c r="G36" s="25" t="s">
        <v>132</v>
      </c>
      <c r="H36" s="7" t="s">
        <v>129</v>
      </c>
      <c r="I36" s="37" t="s">
        <v>62</v>
      </c>
      <c r="J36" s="49">
        <v>42584</v>
      </c>
      <c r="K36" s="49">
        <v>42706</v>
      </c>
      <c r="L36" s="130">
        <v>4.0999999999999996</v>
      </c>
      <c r="M36" s="89"/>
      <c r="N36" s="157"/>
      <c r="O36" s="119"/>
    </row>
    <row r="37" spans="1:15" s="3" customFormat="1" ht="35.1" customHeight="1" thickBot="1" x14ac:dyDescent="0.25">
      <c r="A37" s="156"/>
      <c r="B37" s="85"/>
      <c r="C37" s="102"/>
      <c r="D37" s="102"/>
      <c r="E37" s="37" t="s">
        <v>136</v>
      </c>
      <c r="F37" s="35" t="s">
        <v>124</v>
      </c>
      <c r="G37" s="25" t="s">
        <v>137</v>
      </c>
      <c r="H37" s="7" t="s">
        <v>135</v>
      </c>
      <c r="I37" s="37" t="s">
        <v>62</v>
      </c>
      <c r="J37" s="49">
        <v>42909</v>
      </c>
      <c r="K37" s="49">
        <v>43141</v>
      </c>
      <c r="L37" s="130">
        <v>7.77</v>
      </c>
      <c r="M37" s="112"/>
      <c r="N37" s="158"/>
      <c r="O37" s="119"/>
    </row>
    <row r="38" spans="1:15" s="3" customFormat="1" ht="35.1" customHeight="1" x14ac:dyDescent="0.2">
      <c r="A38" s="156"/>
      <c r="B38" s="109" t="s">
        <v>41</v>
      </c>
      <c r="C38" s="99" t="s">
        <v>119</v>
      </c>
      <c r="D38" s="99" t="s">
        <v>90</v>
      </c>
      <c r="E38" s="34" t="s">
        <v>123</v>
      </c>
      <c r="F38" s="34" t="s">
        <v>124</v>
      </c>
      <c r="G38" s="9" t="s">
        <v>130</v>
      </c>
      <c r="H38" s="34" t="s">
        <v>125</v>
      </c>
      <c r="I38" s="34" t="s">
        <v>62</v>
      </c>
      <c r="J38" s="46">
        <v>40547</v>
      </c>
      <c r="K38" s="46">
        <v>40790</v>
      </c>
      <c r="L38" s="129">
        <v>8.1333333333333329</v>
      </c>
      <c r="M38" s="121">
        <f>L38+L39+L40</f>
        <v>32.036666666666669</v>
      </c>
      <c r="N38" s="118">
        <v>65</v>
      </c>
      <c r="O38" s="119"/>
    </row>
    <row r="39" spans="1:15" s="3" customFormat="1" ht="35.1" customHeight="1" x14ac:dyDescent="0.2">
      <c r="A39" s="156"/>
      <c r="B39" s="110"/>
      <c r="C39" s="100"/>
      <c r="D39" s="100"/>
      <c r="E39" s="36" t="s">
        <v>133</v>
      </c>
      <c r="F39" s="35" t="s">
        <v>126</v>
      </c>
      <c r="G39" s="25" t="s">
        <v>132</v>
      </c>
      <c r="H39" s="6" t="s">
        <v>128</v>
      </c>
      <c r="I39" s="35" t="s">
        <v>62</v>
      </c>
      <c r="J39" s="48">
        <v>42041</v>
      </c>
      <c r="K39" s="48">
        <v>42572</v>
      </c>
      <c r="L39" s="41">
        <v>17.733333333333334</v>
      </c>
      <c r="M39" s="89"/>
      <c r="N39" s="119"/>
      <c r="O39" s="119"/>
    </row>
    <row r="40" spans="1:15" s="3" customFormat="1" ht="35.1" customHeight="1" x14ac:dyDescent="0.2">
      <c r="A40" s="156"/>
      <c r="B40" s="110"/>
      <c r="C40" s="101"/>
      <c r="D40" s="101"/>
      <c r="E40" s="36" t="s">
        <v>139</v>
      </c>
      <c r="F40" s="35" t="s">
        <v>126</v>
      </c>
      <c r="G40" s="25" t="s">
        <v>137</v>
      </c>
      <c r="H40" s="6" t="s">
        <v>138</v>
      </c>
      <c r="I40" s="36" t="s">
        <v>62</v>
      </c>
      <c r="J40" s="48">
        <v>42977</v>
      </c>
      <c r="K40" s="48">
        <v>43161</v>
      </c>
      <c r="L40" s="36">
        <v>6.17</v>
      </c>
      <c r="M40" s="89"/>
      <c r="N40" s="157"/>
      <c r="O40" s="119"/>
    </row>
    <row r="41" spans="1:15" s="3" customFormat="1" ht="35.1" customHeight="1" thickBot="1" x14ac:dyDescent="0.25">
      <c r="A41" s="156"/>
      <c r="B41" s="111"/>
      <c r="C41" s="102"/>
      <c r="D41" s="102"/>
      <c r="E41" s="37"/>
      <c r="F41" s="37"/>
      <c r="G41" s="37"/>
      <c r="H41" s="7"/>
      <c r="I41" s="37"/>
      <c r="J41" s="7"/>
      <c r="K41" s="7"/>
      <c r="L41" s="29"/>
      <c r="M41" s="112"/>
      <c r="N41" s="158"/>
      <c r="O41" s="119"/>
    </row>
    <row r="42" spans="1:15" s="3" customFormat="1" ht="35.1" customHeight="1" x14ac:dyDescent="0.2">
      <c r="A42" s="156"/>
      <c r="B42" s="109" t="s">
        <v>42</v>
      </c>
      <c r="C42" s="99" t="s">
        <v>120</v>
      </c>
      <c r="D42" s="99" t="s">
        <v>121</v>
      </c>
      <c r="E42" s="35" t="s">
        <v>145</v>
      </c>
      <c r="F42" s="34" t="s">
        <v>124</v>
      </c>
      <c r="G42" s="34" t="s">
        <v>144</v>
      </c>
      <c r="H42" s="8" t="s">
        <v>140</v>
      </c>
      <c r="I42" s="34" t="s">
        <v>62</v>
      </c>
      <c r="J42" s="46">
        <v>40238</v>
      </c>
      <c r="K42" s="46">
        <v>40955</v>
      </c>
      <c r="L42" s="38">
        <v>29.93</v>
      </c>
      <c r="M42" s="88">
        <f>L42+L43</f>
        <v>48.03</v>
      </c>
      <c r="N42" s="118">
        <v>65</v>
      </c>
      <c r="O42" s="119"/>
    </row>
    <row r="43" spans="1:15" s="3" customFormat="1" ht="35.1" customHeight="1" x14ac:dyDescent="0.2">
      <c r="A43" s="156"/>
      <c r="B43" s="110"/>
      <c r="C43" s="100"/>
      <c r="D43" s="100"/>
      <c r="E43" s="35" t="s">
        <v>142</v>
      </c>
      <c r="F43" s="35" t="s">
        <v>124</v>
      </c>
      <c r="G43" s="35" t="s">
        <v>143</v>
      </c>
      <c r="H43" s="26" t="s">
        <v>141</v>
      </c>
      <c r="I43" s="35" t="s">
        <v>62</v>
      </c>
      <c r="J43" s="47">
        <v>41852</v>
      </c>
      <c r="K43" s="47">
        <v>42394</v>
      </c>
      <c r="L43" s="36">
        <v>18.100000000000001</v>
      </c>
      <c r="M43" s="89"/>
      <c r="N43" s="119"/>
      <c r="O43" s="119"/>
    </row>
    <row r="44" spans="1:15" s="3" customFormat="1" ht="35.1" customHeight="1" x14ac:dyDescent="0.2">
      <c r="A44" s="156"/>
      <c r="B44" s="110"/>
      <c r="C44" s="101"/>
      <c r="D44" s="101"/>
      <c r="E44" s="36"/>
      <c r="F44" s="35"/>
      <c r="G44" s="36"/>
      <c r="H44" s="6"/>
      <c r="I44" s="6"/>
      <c r="J44" s="6"/>
      <c r="K44" s="6"/>
      <c r="L44" s="6"/>
      <c r="M44" s="89"/>
      <c r="N44" s="157"/>
      <c r="O44" s="119"/>
    </row>
    <row r="45" spans="1:15" s="3" customFormat="1" ht="35.1" customHeight="1" thickBot="1" x14ac:dyDescent="0.25">
      <c r="A45" s="156"/>
      <c r="B45" s="111"/>
      <c r="C45" s="102"/>
      <c r="D45" s="102"/>
      <c r="E45" s="37"/>
      <c r="F45" s="37"/>
      <c r="G45" s="37"/>
      <c r="H45" s="7"/>
      <c r="I45" s="7"/>
      <c r="J45" s="7"/>
      <c r="K45" s="7"/>
      <c r="L45" s="29"/>
      <c r="M45" s="112"/>
      <c r="N45" s="158"/>
      <c r="O45" s="119"/>
    </row>
    <row r="46" spans="1:15" s="3" customFormat="1" ht="35.1" customHeight="1" x14ac:dyDescent="0.2">
      <c r="A46" s="156"/>
      <c r="B46" s="109" t="s">
        <v>37</v>
      </c>
      <c r="C46" s="99" t="s">
        <v>149</v>
      </c>
      <c r="D46" s="99" t="s">
        <v>150</v>
      </c>
      <c r="E46" s="35" t="s">
        <v>145</v>
      </c>
      <c r="F46" s="34" t="s">
        <v>124</v>
      </c>
      <c r="G46" s="34" t="s">
        <v>144</v>
      </c>
      <c r="H46" s="8" t="s">
        <v>140</v>
      </c>
      <c r="I46" s="34" t="s">
        <v>147</v>
      </c>
      <c r="J46" s="46">
        <v>40238</v>
      </c>
      <c r="K46" s="46">
        <v>40955</v>
      </c>
      <c r="L46" s="38">
        <v>29.93</v>
      </c>
      <c r="M46" s="88">
        <f>L46+L47</f>
        <v>29.93</v>
      </c>
      <c r="N46" s="118">
        <v>65</v>
      </c>
      <c r="O46" s="119"/>
    </row>
    <row r="47" spans="1:15" s="3" customFormat="1" ht="35.1" customHeight="1" x14ac:dyDescent="0.2">
      <c r="A47" s="156"/>
      <c r="B47" s="110"/>
      <c r="C47" s="100"/>
      <c r="D47" s="100"/>
      <c r="E47" s="35"/>
      <c r="F47" s="35" t="s">
        <v>124</v>
      </c>
      <c r="G47" s="25"/>
      <c r="H47" s="35" t="s">
        <v>148</v>
      </c>
      <c r="I47" s="131" t="s">
        <v>151</v>
      </c>
      <c r="J47" s="47">
        <v>40801</v>
      </c>
      <c r="K47" s="47">
        <v>41141</v>
      </c>
      <c r="L47" s="36"/>
      <c r="M47" s="89"/>
      <c r="N47" s="119"/>
      <c r="O47" s="119"/>
    </row>
    <row r="48" spans="1:15" s="3" customFormat="1" ht="35.1" customHeight="1" x14ac:dyDescent="0.2">
      <c r="A48" s="156"/>
      <c r="B48" s="110"/>
      <c r="C48" s="101"/>
      <c r="D48" s="101"/>
      <c r="E48" s="36"/>
      <c r="F48" s="36"/>
      <c r="G48" s="36"/>
      <c r="H48" s="6"/>
      <c r="I48" s="6"/>
      <c r="J48" s="6"/>
      <c r="K48" s="6"/>
      <c r="L48" s="6"/>
      <c r="M48" s="89"/>
      <c r="N48" s="157"/>
      <c r="O48" s="119"/>
    </row>
    <row r="49" spans="1:15" s="3" customFormat="1" ht="35.1" customHeight="1" thickBot="1" x14ac:dyDescent="0.25">
      <c r="A49" s="156"/>
      <c r="B49" s="111"/>
      <c r="C49" s="102"/>
      <c r="D49" s="102"/>
      <c r="E49" s="37"/>
      <c r="F49" s="37"/>
      <c r="G49" s="37"/>
      <c r="H49" s="7"/>
      <c r="I49" s="7"/>
      <c r="J49" s="7"/>
      <c r="K49" s="7"/>
      <c r="L49" s="29"/>
      <c r="M49" s="112"/>
      <c r="N49" s="158"/>
      <c r="O49" s="119"/>
    </row>
    <row r="50" spans="1:15" s="3" customFormat="1" ht="35.1" customHeight="1" x14ac:dyDescent="0.2">
      <c r="A50" s="156"/>
      <c r="B50" s="84" t="s">
        <v>38</v>
      </c>
      <c r="C50" s="99" t="s">
        <v>122</v>
      </c>
      <c r="D50" s="99" t="s">
        <v>150</v>
      </c>
      <c r="E50" s="35" t="s">
        <v>145</v>
      </c>
      <c r="F50" s="34" t="s">
        <v>124</v>
      </c>
      <c r="G50" s="34" t="s">
        <v>144</v>
      </c>
      <c r="H50" s="8" t="s">
        <v>140</v>
      </c>
      <c r="I50" s="34" t="s">
        <v>146</v>
      </c>
      <c r="J50" s="46">
        <v>40238</v>
      </c>
      <c r="K50" s="46">
        <v>40955</v>
      </c>
      <c r="L50" s="38">
        <v>29.93</v>
      </c>
      <c r="M50" s="88">
        <f>L50</f>
        <v>29.93</v>
      </c>
      <c r="N50" s="118">
        <v>65</v>
      </c>
      <c r="O50" s="119"/>
    </row>
    <row r="51" spans="1:15" s="3" customFormat="1" ht="35.1" customHeight="1" x14ac:dyDescent="0.2">
      <c r="A51" s="156"/>
      <c r="B51" s="96"/>
      <c r="C51" s="100"/>
      <c r="D51" s="100"/>
      <c r="E51" s="35"/>
      <c r="F51" s="35"/>
      <c r="G51" s="35"/>
      <c r="H51" s="26"/>
      <c r="I51" s="26"/>
      <c r="J51" s="26"/>
      <c r="K51" s="26"/>
      <c r="L51" s="6"/>
      <c r="M51" s="89"/>
      <c r="N51" s="119"/>
      <c r="O51" s="119"/>
    </row>
    <row r="52" spans="1:15" s="3" customFormat="1" ht="35.1" customHeight="1" x14ac:dyDescent="0.2">
      <c r="A52" s="156"/>
      <c r="B52" s="97"/>
      <c r="C52" s="101"/>
      <c r="D52" s="101"/>
      <c r="E52" s="36"/>
      <c r="F52" s="36"/>
      <c r="G52" s="36"/>
      <c r="H52" s="6"/>
      <c r="I52" s="6"/>
      <c r="J52" s="6"/>
      <c r="K52" s="6"/>
      <c r="L52" s="6"/>
      <c r="M52" s="89"/>
      <c r="N52" s="157"/>
      <c r="O52" s="119"/>
    </row>
    <row r="53" spans="1:15" s="3" customFormat="1" ht="35.1" customHeight="1" thickBot="1" x14ac:dyDescent="0.25">
      <c r="A53" s="159"/>
      <c r="B53" s="98"/>
      <c r="C53" s="102"/>
      <c r="D53" s="102"/>
      <c r="E53" s="37"/>
      <c r="F53" s="37"/>
      <c r="G53" s="37"/>
      <c r="H53" s="7"/>
      <c r="I53" s="7"/>
      <c r="J53" s="7"/>
      <c r="K53" s="7"/>
      <c r="L53" s="29"/>
      <c r="M53" s="112"/>
      <c r="N53" s="158"/>
      <c r="O53" s="123"/>
    </row>
    <row r="54" spans="1:15" ht="15.75" thickBot="1" x14ac:dyDescent="0.3"/>
    <row r="55" spans="1:15" s="2" customFormat="1" ht="35.1" customHeight="1" x14ac:dyDescent="0.25">
      <c r="A55" s="86" t="s">
        <v>152</v>
      </c>
      <c r="B55" s="84" t="s">
        <v>6</v>
      </c>
      <c r="C55" s="99" t="s">
        <v>162</v>
      </c>
      <c r="D55" s="99" t="s">
        <v>172</v>
      </c>
      <c r="E55" s="35" t="s">
        <v>163</v>
      </c>
      <c r="F55" s="34" t="s">
        <v>165</v>
      </c>
      <c r="G55" s="34" t="s">
        <v>164</v>
      </c>
      <c r="H55" s="8" t="s">
        <v>167</v>
      </c>
      <c r="I55" s="34" t="s">
        <v>166</v>
      </c>
      <c r="J55" s="46">
        <v>41978</v>
      </c>
      <c r="K55" s="46">
        <v>42281</v>
      </c>
      <c r="L55" s="38">
        <v>10.130000000000001</v>
      </c>
      <c r="M55" s="88">
        <f>L55+L56</f>
        <v>20.29</v>
      </c>
      <c r="N55" s="118">
        <v>0</v>
      </c>
      <c r="O55" s="118">
        <f>SUM(N55:N78)</f>
        <v>0</v>
      </c>
    </row>
    <row r="56" spans="1:15" s="2" customFormat="1" ht="35.1" customHeight="1" x14ac:dyDescent="0.25">
      <c r="A56" s="87"/>
      <c r="B56" s="96"/>
      <c r="C56" s="100"/>
      <c r="D56" s="100"/>
      <c r="E56" s="35" t="s">
        <v>168</v>
      </c>
      <c r="F56" s="35" t="s">
        <v>170</v>
      </c>
      <c r="G56" s="25" t="s">
        <v>171</v>
      </c>
      <c r="H56" s="35" t="s">
        <v>169</v>
      </c>
      <c r="I56" s="35" t="s">
        <v>166</v>
      </c>
      <c r="J56" s="47">
        <v>43293</v>
      </c>
      <c r="K56" s="47">
        <v>43597</v>
      </c>
      <c r="L56" s="36">
        <v>10.16</v>
      </c>
      <c r="M56" s="89"/>
      <c r="N56" s="119"/>
      <c r="O56" s="119"/>
    </row>
    <row r="57" spans="1:15" s="3" customFormat="1" ht="35.1" customHeight="1" x14ac:dyDescent="0.2">
      <c r="A57" s="156"/>
      <c r="B57" s="97"/>
      <c r="C57" s="101"/>
      <c r="D57" s="101"/>
      <c r="E57" s="36"/>
      <c r="F57" s="36"/>
      <c r="G57" s="36"/>
      <c r="H57" s="6"/>
      <c r="I57" s="6"/>
      <c r="J57" s="6"/>
      <c r="K57" s="6"/>
      <c r="L57" s="6"/>
      <c r="M57" s="89"/>
      <c r="N57" s="157"/>
      <c r="O57" s="119"/>
    </row>
    <row r="58" spans="1:15" s="3" customFormat="1" ht="35.1" customHeight="1" thickBot="1" x14ac:dyDescent="0.25">
      <c r="A58" s="156"/>
      <c r="B58" s="98"/>
      <c r="C58" s="102"/>
      <c r="D58" s="102"/>
      <c r="E58" s="37"/>
      <c r="F58" s="37"/>
      <c r="G58" s="37"/>
      <c r="H58" s="7"/>
      <c r="I58" s="7"/>
      <c r="J58" s="7"/>
      <c r="K58" s="7"/>
      <c r="L58" s="29"/>
      <c r="M58" s="112"/>
      <c r="N58" s="158"/>
      <c r="O58" s="119"/>
    </row>
    <row r="59" spans="1:15" s="3" customFormat="1" ht="35.1" customHeight="1" x14ac:dyDescent="0.2">
      <c r="A59" s="156"/>
      <c r="B59" s="96" t="s">
        <v>43</v>
      </c>
      <c r="C59" s="99" t="s">
        <v>180</v>
      </c>
      <c r="D59" s="99" t="s">
        <v>173</v>
      </c>
      <c r="E59" s="35">
        <v>2080500</v>
      </c>
      <c r="F59" s="35" t="s">
        <v>69</v>
      </c>
      <c r="G59" s="35" t="s">
        <v>174</v>
      </c>
      <c r="H59" s="26" t="s">
        <v>175</v>
      </c>
      <c r="I59" s="35" t="s">
        <v>62</v>
      </c>
      <c r="J59" s="47">
        <v>39904</v>
      </c>
      <c r="K59" s="47">
        <v>40096</v>
      </c>
      <c r="L59" s="39">
        <v>6.4</v>
      </c>
      <c r="M59" s="88">
        <f>L59+L60+L61+L62</f>
        <v>28.330000000000002</v>
      </c>
      <c r="N59" s="118">
        <v>0</v>
      </c>
      <c r="O59" s="119"/>
    </row>
    <row r="60" spans="1:15" s="3" customFormat="1" ht="35.1" customHeight="1" x14ac:dyDescent="0.2">
      <c r="A60" s="156"/>
      <c r="B60" s="96"/>
      <c r="C60" s="100"/>
      <c r="D60" s="100"/>
      <c r="E60" s="35" t="s">
        <v>176</v>
      </c>
      <c r="F60" s="36" t="s">
        <v>177</v>
      </c>
      <c r="G60" s="36" t="s">
        <v>178</v>
      </c>
      <c r="H60" s="6" t="s">
        <v>179</v>
      </c>
      <c r="I60" s="36" t="s">
        <v>62</v>
      </c>
      <c r="J60" s="48">
        <v>40532</v>
      </c>
      <c r="K60" s="48">
        <v>40680</v>
      </c>
      <c r="L60" s="36">
        <v>4.97</v>
      </c>
      <c r="M60" s="89"/>
      <c r="N60" s="119"/>
      <c r="O60" s="119"/>
    </row>
    <row r="61" spans="1:15" s="3" customFormat="1" ht="35.1" customHeight="1" x14ac:dyDescent="0.2">
      <c r="A61" s="156"/>
      <c r="B61" s="97"/>
      <c r="C61" s="101"/>
      <c r="D61" s="101"/>
      <c r="E61" s="36" t="s">
        <v>181</v>
      </c>
      <c r="F61" s="36" t="s">
        <v>183</v>
      </c>
      <c r="G61" s="36" t="s">
        <v>182</v>
      </c>
      <c r="H61" s="6" t="s">
        <v>184</v>
      </c>
      <c r="I61" s="36" t="s">
        <v>62</v>
      </c>
      <c r="J61" s="48">
        <v>39791</v>
      </c>
      <c r="K61" s="48">
        <v>39994</v>
      </c>
      <c r="L61" s="36">
        <v>6.8</v>
      </c>
      <c r="M61" s="89"/>
      <c r="N61" s="157"/>
      <c r="O61" s="119"/>
    </row>
    <row r="62" spans="1:15" s="3" customFormat="1" ht="35.1" customHeight="1" thickBot="1" x14ac:dyDescent="0.25">
      <c r="A62" s="156"/>
      <c r="B62" s="85"/>
      <c r="C62" s="102"/>
      <c r="D62" s="102"/>
      <c r="E62" s="27" t="s">
        <v>185</v>
      </c>
      <c r="F62" s="35" t="s">
        <v>189</v>
      </c>
      <c r="G62" s="25" t="s">
        <v>171</v>
      </c>
      <c r="H62" s="35" t="s">
        <v>169</v>
      </c>
      <c r="I62" s="35" t="s">
        <v>62</v>
      </c>
      <c r="J62" s="47">
        <v>43293</v>
      </c>
      <c r="K62" s="47">
        <v>43597</v>
      </c>
      <c r="L62" s="36">
        <v>10.16</v>
      </c>
      <c r="M62" s="112"/>
      <c r="N62" s="158"/>
      <c r="O62" s="119"/>
    </row>
    <row r="63" spans="1:15" s="3" customFormat="1" ht="35.1" customHeight="1" x14ac:dyDescent="0.2">
      <c r="A63" s="156"/>
      <c r="B63" s="109" t="s">
        <v>41</v>
      </c>
      <c r="C63" s="99" t="s">
        <v>186</v>
      </c>
      <c r="D63" s="99" t="s">
        <v>173</v>
      </c>
      <c r="E63" s="34" t="s">
        <v>188</v>
      </c>
      <c r="F63" s="43" t="s">
        <v>82</v>
      </c>
      <c r="G63" s="34" t="s">
        <v>171</v>
      </c>
      <c r="H63" s="8" t="s">
        <v>187</v>
      </c>
      <c r="I63" s="34" t="s">
        <v>191</v>
      </c>
      <c r="J63" s="46">
        <v>38597</v>
      </c>
      <c r="K63" s="46">
        <v>39421</v>
      </c>
      <c r="L63" s="38">
        <v>27.5</v>
      </c>
      <c r="M63" s="88">
        <f>L63</f>
        <v>27.5</v>
      </c>
      <c r="N63" s="118">
        <v>0</v>
      </c>
      <c r="O63" s="119"/>
    </row>
    <row r="64" spans="1:15" s="3" customFormat="1" ht="35.1" customHeight="1" x14ac:dyDescent="0.2">
      <c r="A64" s="156"/>
      <c r="B64" s="110"/>
      <c r="C64" s="100"/>
      <c r="D64" s="100"/>
      <c r="E64" s="35"/>
      <c r="F64" s="35"/>
      <c r="G64" s="35"/>
      <c r="H64" s="26"/>
      <c r="I64" s="26"/>
      <c r="J64" s="26"/>
      <c r="K64" s="26"/>
      <c r="L64" s="6"/>
      <c r="M64" s="89"/>
      <c r="N64" s="119"/>
      <c r="O64" s="119"/>
    </row>
    <row r="65" spans="1:15" s="3" customFormat="1" ht="35.1" customHeight="1" x14ac:dyDescent="0.2">
      <c r="A65" s="156"/>
      <c r="B65" s="110"/>
      <c r="C65" s="101"/>
      <c r="D65" s="101"/>
      <c r="E65" s="36"/>
      <c r="F65" s="36"/>
      <c r="G65" s="36"/>
      <c r="H65" s="6"/>
      <c r="I65" s="6"/>
      <c r="J65" s="6"/>
      <c r="K65" s="6"/>
      <c r="L65" s="6"/>
      <c r="M65" s="89"/>
      <c r="N65" s="157"/>
      <c r="O65" s="119"/>
    </row>
    <row r="66" spans="1:15" s="3" customFormat="1" ht="35.1" customHeight="1" thickBot="1" x14ac:dyDescent="0.25">
      <c r="A66" s="156"/>
      <c r="B66" s="111"/>
      <c r="C66" s="102"/>
      <c r="D66" s="102"/>
      <c r="E66" s="37"/>
      <c r="F66" s="37"/>
      <c r="G66" s="37"/>
      <c r="H66" s="7"/>
      <c r="I66" s="7"/>
      <c r="J66" s="7"/>
      <c r="K66" s="7"/>
      <c r="L66" s="29"/>
      <c r="M66" s="112"/>
      <c r="N66" s="158"/>
      <c r="O66" s="119"/>
    </row>
    <row r="67" spans="1:15" s="3" customFormat="1" ht="35.1" customHeight="1" x14ac:dyDescent="0.2">
      <c r="A67" s="156"/>
      <c r="B67" s="109" t="s">
        <v>42</v>
      </c>
      <c r="C67" s="99" t="s">
        <v>190</v>
      </c>
      <c r="D67" s="99" t="s">
        <v>173</v>
      </c>
      <c r="E67" s="34" t="s">
        <v>188</v>
      </c>
      <c r="F67" s="43" t="s">
        <v>82</v>
      </c>
      <c r="G67" s="34" t="s">
        <v>171</v>
      </c>
      <c r="H67" s="8" t="s">
        <v>187</v>
      </c>
      <c r="I67" s="34" t="s">
        <v>192</v>
      </c>
      <c r="J67" s="46">
        <v>38597</v>
      </c>
      <c r="K67" s="46">
        <v>39421</v>
      </c>
      <c r="L67" s="38">
        <v>27.5</v>
      </c>
      <c r="M67" s="88">
        <f>L67</f>
        <v>27.5</v>
      </c>
      <c r="N67" s="118">
        <v>0</v>
      </c>
      <c r="O67" s="119"/>
    </row>
    <row r="68" spans="1:15" s="3" customFormat="1" ht="35.1" customHeight="1" x14ac:dyDescent="0.2">
      <c r="A68" s="156"/>
      <c r="B68" s="110"/>
      <c r="C68" s="100"/>
      <c r="D68" s="100"/>
      <c r="E68" s="35"/>
      <c r="F68" s="35"/>
      <c r="G68" s="35"/>
      <c r="H68" s="26"/>
      <c r="I68" s="26"/>
      <c r="J68" s="26"/>
      <c r="K68" s="26"/>
      <c r="L68" s="6"/>
      <c r="M68" s="89"/>
      <c r="N68" s="119"/>
      <c r="O68" s="119"/>
    </row>
    <row r="69" spans="1:15" s="3" customFormat="1" ht="35.1" customHeight="1" x14ac:dyDescent="0.2">
      <c r="A69" s="156"/>
      <c r="B69" s="110"/>
      <c r="C69" s="101"/>
      <c r="D69" s="101"/>
      <c r="E69" s="36"/>
      <c r="F69" s="36"/>
      <c r="G69" s="36"/>
      <c r="H69" s="6"/>
      <c r="I69" s="6"/>
      <c r="J69" s="6"/>
      <c r="K69" s="6"/>
      <c r="L69" s="6"/>
      <c r="M69" s="89"/>
      <c r="N69" s="157"/>
      <c r="O69" s="119"/>
    </row>
    <row r="70" spans="1:15" s="3" customFormat="1" ht="35.1" customHeight="1" thickBot="1" x14ac:dyDescent="0.25">
      <c r="A70" s="156"/>
      <c r="B70" s="111"/>
      <c r="C70" s="102"/>
      <c r="D70" s="102"/>
      <c r="E70" s="37"/>
      <c r="F70" s="37"/>
      <c r="G70" s="37"/>
      <c r="H70" s="7"/>
      <c r="I70" s="7"/>
      <c r="J70" s="7"/>
      <c r="K70" s="7"/>
      <c r="L70" s="29"/>
      <c r="M70" s="112"/>
      <c r="N70" s="158"/>
      <c r="O70" s="119"/>
    </row>
    <row r="71" spans="1:15" s="3" customFormat="1" ht="35.1" customHeight="1" x14ac:dyDescent="0.2">
      <c r="A71" s="156"/>
      <c r="B71" s="109" t="s">
        <v>37</v>
      </c>
      <c r="C71" s="99" t="s">
        <v>193</v>
      </c>
      <c r="D71" s="99" t="s">
        <v>172</v>
      </c>
      <c r="E71" s="34" t="s">
        <v>188</v>
      </c>
      <c r="F71" s="43" t="s">
        <v>82</v>
      </c>
      <c r="G71" s="34" t="s">
        <v>171</v>
      </c>
      <c r="H71" s="8" t="s">
        <v>187</v>
      </c>
      <c r="I71" s="34" t="s">
        <v>194</v>
      </c>
      <c r="J71" s="46">
        <v>38597</v>
      </c>
      <c r="K71" s="46">
        <v>39421</v>
      </c>
      <c r="L71" s="38">
        <v>27.5</v>
      </c>
      <c r="M71" s="88">
        <f>L71</f>
        <v>27.5</v>
      </c>
      <c r="N71" s="118">
        <v>0</v>
      </c>
      <c r="O71" s="119"/>
    </row>
    <row r="72" spans="1:15" s="3" customFormat="1" ht="35.1" customHeight="1" x14ac:dyDescent="0.2">
      <c r="A72" s="156"/>
      <c r="B72" s="110"/>
      <c r="C72" s="100"/>
      <c r="D72" s="100"/>
      <c r="E72" s="35"/>
      <c r="F72" s="35"/>
      <c r="G72" s="35"/>
      <c r="H72" s="26"/>
      <c r="I72" s="26"/>
      <c r="J72" s="26"/>
      <c r="K72" s="26"/>
      <c r="L72" s="6"/>
      <c r="M72" s="89"/>
      <c r="N72" s="119"/>
      <c r="O72" s="119"/>
    </row>
    <row r="73" spans="1:15" s="3" customFormat="1" ht="35.1" customHeight="1" x14ac:dyDescent="0.2">
      <c r="A73" s="156"/>
      <c r="B73" s="110"/>
      <c r="C73" s="101"/>
      <c r="D73" s="101"/>
      <c r="E73" s="36"/>
      <c r="F73" s="36"/>
      <c r="G73" s="36"/>
      <c r="H73" s="6"/>
      <c r="I73" s="6"/>
      <c r="J73" s="6"/>
      <c r="K73" s="6"/>
      <c r="L73" s="6"/>
      <c r="M73" s="89"/>
      <c r="N73" s="157"/>
      <c r="O73" s="119"/>
    </row>
    <row r="74" spans="1:15" s="3" customFormat="1" ht="35.1" customHeight="1" thickBot="1" x14ac:dyDescent="0.25">
      <c r="A74" s="156"/>
      <c r="B74" s="111"/>
      <c r="C74" s="102"/>
      <c r="D74" s="102"/>
      <c r="E74" s="37"/>
      <c r="F74" s="37"/>
      <c r="G74" s="37"/>
      <c r="H74" s="7"/>
      <c r="I74" s="7"/>
      <c r="J74" s="7"/>
      <c r="K74" s="7"/>
      <c r="L74" s="29"/>
      <c r="M74" s="112"/>
      <c r="N74" s="158"/>
      <c r="O74" s="119"/>
    </row>
    <row r="75" spans="1:15" s="3" customFormat="1" ht="35.1" customHeight="1" x14ac:dyDescent="0.2">
      <c r="A75" s="156"/>
      <c r="B75" s="84" t="s">
        <v>38</v>
      </c>
      <c r="C75" s="99" t="s">
        <v>195</v>
      </c>
      <c r="D75" s="99" t="s">
        <v>172</v>
      </c>
      <c r="E75" s="34" t="s">
        <v>188</v>
      </c>
      <c r="F75" s="43" t="s">
        <v>82</v>
      </c>
      <c r="G75" s="34" t="s">
        <v>171</v>
      </c>
      <c r="H75" s="8" t="s">
        <v>187</v>
      </c>
      <c r="I75" s="34" t="s">
        <v>196</v>
      </c>
      <c r="J75" s="46">
        <v>38597</v>
      </c>
      <c r="K75" s="46">
        <v>39421</v>
      </c>
      <c r="L75" s="38">
        <v>27.5</v>
      </c>
      <c r="M75" s="88">
        <f>L75</f>
        <v>27.5</v>
      </c>
      <c r="N75" s="118">
        <v>0</v>
      </c>
      <c r="O75" s="119"/>
    </row>
    <row r="76" spans="1:15" s="3" customFormat="1" ht="35.1" customHeight="1" x14ac:dyDescent="0.2">
      <c r="A76" s="156"/>
      <c r="B76" s="96"/>
      <c r="C76" s="100"/>
      <c r="D76" s="100"/>
      <c r="E76" s="35"/>
      <c r="F76" s="35"/>
      <c r="G76" s="35"/>
      <c r="H76" s="26"/>
      <c r="I76" s="26"/>
      <c r="J76" s="26"/>
      <c r="K76" s="26"/>
      <c r="L76" s="6"/>
      <c r="M76" s="89"/>
      <c r="N76" s="119"/>
      <c r="O76" s="119"/>
    </row>
    <row r="77" spans="1:15" s="3" customFormat="1" ht="35.1" customHeight="1" x14ac:dyDescent="0.2">
      <c r="A77" s="156"/>
      <c r="B77" s="97"/>
      <c r="C77" s="101"/>
      <c r="D77" s="101"/>
      <c r="E77" s="36"/>
      <c r="F77" s="36"/>
      <c r="G77" s="36"/>
      <c r="H77" s="6"/>
      <c r="I77" s="6"/>
      <c r="J77" s="6"/>
      <c r="K77" s="6"/>
      <c r="L77" s="6"/>
      <c r="M77" s="89"/>
      <c r="N77" s="157"/>
      <c r="O77" s="119"/>
    </row>
    <row r="78" spans="1:15" s="3" customFormat="1" ht="35.1" customHeight="1" thickBot="1" x14ac:dyDescent="0.25">
      <c r="A78" s="159"/>
      <c r="B78" s="98"/>
      <c r="C78" s="102"/>
      <c r="D78" s="102"/>
      <c r="E78" s="37"/>
      <c r="F78" s="37"/>
      <c r="G78" s="37"/>
      <c r="H78" s="7"/>
      <c r="I78" s="7"/>
      <c r="J78" s="7"/>
      <c r="K78" s="7"/>
      <c r="L78" s="29"/>
      <c r="M78" s="112"/>
      <c r="N78" s="158"/>
      <c r="O78" s="123"/>
    </row>
  </sheetData>
  <mergeCells count="113">
    <mergeCell ref="O3:O4"/>
    <mergeCell ref="O5:O28"/>
    <mergeCell ref="O30:O53"/>
    <mergeCell ref="O55:O78"/>
    <mergeCell ref="N63:N66"/>
    <mergeCell ref="B67:B70"/>
    <mergeCell ref="C67:C70"/>
    <mergeCell ref="D67:D70"/>
    <mergeCell ref="M67:M70"/>
    <mergeCell ref="N67:N70"/>
    <mergeCell ref="B59:B62"/>
    <mergeCell ref="C59:C62"/>
    <mergeCell ref="D59:D62"/>
    <mergeCell ref="M59:M62"/>
    <mergeCell ref="N59:N62"/>
    <mergeCell ref="A55:A78"/>
    <mergeCell ref="B55:B58"/>
    <mergeCell ref="C55:C58"/>
    <mergeCell ref="D55:D58"/>
    <mergeCell ref="M55:M58"/>
    <mergeCell ref="B63:B66"/>
    <mergeCell ref="C63:C66"/>
    <mergeCell ref="D63:D66"/>
    <mergeCell ref="M63:M66"/>
    <mergeCell ref="B71:B74"/>
    <mergeCell ref="C71:C74"/>
    <mergeCell ref="D71:D74"/>
    <mergeCell ref="M71:M74"/>
    <mergeCell ref="N71:N74"/>
    <mergeCell ref="B75:B78"/>
    <mergeCell ref="C75:C78"/>
    <mergeCell ref="D75:D78"/>
    <mergeCell ref="M75:M78"/>
    <mergeCell ref="N75:N78"/>
    <mergeCell ref="C50:C53"/>
    <mergeCell ref="D50:D53"/>
    <mergeCell ref="M50:M53"/>
    <mergeCell ref="N50:N53"/>
    <mergeCell ref="N21:N24"/>
    <mergeCell ref="N42:N45"/>
    <mergeCell ref="B46:B49"/>
    <mergeCell ref="C46:C49"/>
    <mergeCell ref="N55:N58"/>
    <mergeCell ref="A30:A53"/>
    <mergeCell ref="B30:B33"/>
    <mergeCell ref="C30:C33"/>
    <mergeCell ref="D30:D33"/>
    <mergeCell ref="M30:M33"/>
    <mergeCell ref="N30:N33"/>
    <mergeCell ref="B34:B37"/>
    <mergeCell ref="C34:C37"/>
    <mergeCell ref="D34:D37"/>
    <mergeCell ref="M34:M37"/>
    <mergeCell ref="N34:N37"/>
    <mergeCell ref="B38:B41"/>
    <mergeCell ref="C38:C41"/>
    <mergeCell ref="D38:D41"/>
    <mergeCell ref="M38:M41"/>
    <mergeCell ref="N38:N41"/>
    <mergeCell ref="B42:B45"/>
    <mergeCell ref="C42:C45"/>
    <mergeCell ref="D42:D45"/>
    <mergeCell ref="M42:M45"/>
    <mergeCell ref="D46:D49"/>
    <mergeCell ref="M46:M49"/>
    <mergeCell ref="N46:N49"/>
    <mergeCell ref="B50:B53"/>
    <mergeCell ref="M21:M24"/>
    <mergeCell ref="M13:M16"/>
    <mergeCell ref="N13:N16"/>
    <mergeCell ref="B9:B12"/>
    <mergeCell ref="C9:C12"/>
    <mergeCell ref="D9:D12"/>
    <mergeCell ref="I3:I4"/>
    <mergeCell ref="J3:J4"/>
    <mergeCell ref="K3:K4"/>
    <mergeCell ref="N9:N12"/>
    <mergeCell ref="B21:B24"/>
    <mergeCell ref="D21:D24"/>
    <mergeCell ref="C21:C24"/>
    <mergeCell ref="L3:L4"/>
    <mergeCell ref="M9:M12"/>
    <mergeCell ref="M3:M4"/>
    <mergeCell ref="C17:C20"/>
    <mergeCell ref="D17:D20"/>
    <mergeCell ref="B3:B4"/>
    <mergeCell ref="C3:C4"/>
    <mergeCell ref="B13:B16"/>
    <mergeCell ref="C13:C16"/>
    <mergeCell ref="D13:D16"/>
    <mergeCell ref="A1:M1"/>
    <mergeCell ref="A3:A4"/>
    <mergeCell ref="A5:A28"/>
    <mergeCell ref="M5:M8"/>
    <mergeCell ref="N3:N4"/>
    <mergeCell ref="N5:N8"/>
    <mergeCell ref="N17:N20"/>
    <mergeCell ref="N25:N28"/>
    <mergeCell ref="M17:M20"/>
    <mergeCell ref="M25:M28"/>
    <mergeCell ref="C25:C28"/>
    <mergeCell ref="D25:D28"/>
    <mergeCell ref="B25:B28"/>
    <mergeCell ref="B5:B8"/>
    <mergeCell ref="B17:B20"/>
    <mergeCell ref="C5:C8"/>
    <mergeCell ref="B2:M2"/>
    <mergeCell ref="E3:E4"/>
    <mergeCell ref="D3:D4"/>
    <mergeCell ref="H3:H4"/>
    <mergeCell ref="F3:F4"/>
    <mergeCell ref="G3:G4"/>
    <mergeCell ref="D5:D8"/>
  </mergeCells>
  <printOptions horizontalCentered="1" verticalCentered="1"/>
  <pageMargins left="0" right="0" top="0.15748031496062992" bottom="0.15748031496062992" header="0.31496062992125984" footer="0.31496062992125984"/>
  <pageSetup paperSize="5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EXP. HABILITANTE</vt:lpstr>
      <vt:lpstr>EXP. PONDERABLE</vt:lpstr>
      <vt:lpstr>EQUIPO DE TRABAJO</vt:lpstr>
      <vt:lpstr>'EQUIPO DE TRABAJO'!Área_de_impresión</vt:lpstr>
      <vt:lpstr>'EXP. PONDERABLE'!Área_de_impresión</vt:lpstr>
      <vt:lpstr>'EQUIPO DE TRABAJO'!Títulos_a_imprimir</vt:lpstr>
      <vt:lpstr>'EXP. PONDERABLE'!Títulos_a_imprimir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nera solano soto</dc:creator>
  <cp:lastModifiedBy>Usuario</cp:lastModifiedBy>
  <cp:lastPrinted>2020-11-24T20:07:33Z</cp:lastPrinted>
  <dcterms:created xsi:type="dcterms:W3CDTF">2020-06-22T20:34:22Z</dcterms:created>
  <dcterms:modified xsi:type="dcterms:W3CDTF">2020-12-11T23:21:20Z</dcterms:modified>
</cp:coreProperties>
</file>