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SUS - NERA - 1\GOBERNACION DEL ATLANTICO\PROCESOS 2020\CM-004-2020 - PAOLA - INST EDUC\"/>
    </mc:Choice>
  </mc:AlternateContent>
  <bookViews>
    <workbookView xWindow="0" yWindow="0" windowWidth="20490" windowHeight="7650"/>
  </bookViews>
  <sheets>
    <sheet name="EXP. HABILITANTE" sheetId="5" r:id="rId1"/>
    <sheet name="EXP. PONDERABLE" sheetId="4" r:id="rId2"/>
    <sheet name="EQUIPO DE TRABAJO" sheetId="2" r:id="rId3"/>
  </sheets>
  <definedNames>
    <definedName name="_xlnm.Print_Area" localSheetId="2">'EQUIPO DE TRABAJO'!$B$1:$M$30</definedName>
    <definedName name="_xlnm.Print_Area" localSheetId="1">'EXP. PONDERABLE'!$A$2:$Q$14</definedName>
    <definedName name="_xlnm.Print_Titles" localSheetId="2">'EQUIPO DE TRABAJO'!$1:$5</definedName>
    <definedName name="_xlnm.Print_Titles" localSheetId="1">'EXP. PONDERABLE'!$2:$5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3" i="2" l="1"/>
  <c r="O56" i="2" l="1"/>
  <c r="M76" i="2"/>
  <c r="M72" i="2"/>
  <c r="M68" i="2"/>
  <c r="M64" i="2"/>
  <c r="M60" i="2"/>
  <c r="M56" i="2"/>
  <c r="P10" i="4"/>
  <c r="O10" i="5"/>
  <c r="P10" i="5" s="1"/>
  <c r="O10" i="4"/>
  <c r="O31" i="2"/>
  <c r="M51" i="2"/>
  <c r="M47" i="2"/>
  <c r="M43" i="2"/>
  <c r="M39" i="2"/>
  <c r="M35" i="2"/>
  <c r="M31" i="2"/>
  <c r="Q8" i="4"/>
  <c r="O9" i="4"/>
  <c r="P9" i="4" s="1"/>
  <c r="P8" i="4"/>
  <c r="O8" i="4"/>
  <c r="O8" i="5"/>
  <c r="P8" i="5" s="1"/>
  <c r="Q8" i="5" s="1"/>
  <c r="M26" i="2"/>
  <c r="O5" i="2"/>
  <c r="M5" i="2"/>
  <c r="M9" i="2"/>
  <c r="O6" i="4"/>
  <c r="P6" i="4" s="1"/>
  <c r="Q6" i="4" s="1"/>
  <c r="P6" i="5"/>
  <c r="Q6" i="5" s="1"/>
  <c r="O6" i="5"/>
</calcChain>
</file>

<file path=xl/sharedStrings.xml><?xml version="1.0" encoding="utf-8"?>
<sst xmlns="http://schemas.openxmlformats.org/spreadsheetml/2006/main" count="379" uniqueCount="206">
  <si>
    <t>CARGO</t>
  </si>
  <si>
    <t>CONTRATISTA</t>
  </si>
  <si>
    <t xml:space="preserve">OBJETO </t>
  </si>
  <si>
    <t>FECHA DE INICIO</t>
  </si>
  <si>
    <t>FECHA DE TERMINACION</t>
  </si>
  <si>
    <t>DOCUMENTOS QUE APORTA</t>
  </si>
  <si>
    <t>DIRECTOR DE INTERVENTORIA</t>
  </si>
  <si>
    <t xml:space="preserve">No. CONTRATOS </t>
  </si>
  <si>
    <t>ENTIDAD CONTRATANTE</t>
  </si>
  <si>
    <t>PROPONENTE</t>
  </si>
  <si>
    <t>PROPONENTES</t>
  </si>
  <si>
    <t>No. de orden en la propuesta</t>
  </si>
  <si>
    <t>No.  de orden en el RUP</t>
  </si>
  <si>
    <t>Entidad Contratante</t>
  </si>
  <si>
    <t>Contrato o Resolución</t>
  </si>
  <si>
    <t xml:space="preserve">FORMAS DE EJECUCIÓN </t>
  </si>
  <si>
    <t xml:space="preserve">Fecha de Iniciación
</t>
  </si>
  <si>
    <t xml:space="preserve">Fecha de Terminación
</t>
  </si>
  <si>
    <t xml:space="preserve">VALOR TOTAL DEL CONTRATO EN SMMLV </t>
  </si>
  <si>
    <t xml:space="preserve">VALOR TOTAL DEL CONTRATO EN SMMLV AFECTADO POR EL PORCENTAJE DE PARTICIPACIÓN  </t>
  </si>
  <si>
    <t>No. del contrato</t>
  </si>
  <si>
    <t xml:space="preserve">VALOR TOTAL REPORTADO EN EL RUP </t>
  </si>
  <si>
    <t>I,C,UT, OTRA</t>
  </si>
  <si>
    <t>%</t>
  </si>
  <si>
    <t>CONCURSO DE MÉRITOS ABIERTO No. CM-004-2020 
OBJETO: INTERVENTORÍA TECNICA, ADMINISTRATIVA, AMBIENTAL, FINANCIERA Y JURIDICA DEL PROYECTO QUE TIENE POR OBJETO LA CONSTRUCCIÓN, MEJORAMIENTO, ADECUACIÓN Y MANTENIMIENTO DE LAS INSTITUCCIONES EDUCATIVAS OFICIALES DE LOS MUNICIPIOS NO CERTIFICADOS DEL DEPARTAMENTO DEL ATLANTICO</t>
  </si>
  <si>
    <t>EXPERIENCIA HABILITANTE</t>
  </si>
  <si>
    <t>VALOR TOTAL ACREDITADO: Igual o superior al presupuesto oficial de 537,71  SMMLV</t>
  </si>
  <si>
    <t xml:space="preserve">Clasificación UNSPSC en alguno: 
80 10 16 00
81 10 15 00
</t>
  </si>
  <si>
    <t>DOCUMENTOS QUE APORTA: Se debe aportar con su propuesta copia del contrato, acompañada del certificado de ejecución a satisfacción expedido por la entidad contratante, y/o acta de recibo final y/o acta de liquidación</t>
  </si>
  <si>
    <t>INTEGRANTE QUE APORTA EXPERIENCIA  
NOTA 1: Si el contrato aportado para acreditar la experiencia se ejecutó bajo la modalidad de consorcio o
unión temporal, el valor del contrato a considerar será el equivalente al porcentaje de participación que tuvo el integrante o los integrantes que lo pretendan hacer valer.</t>
  </si>
  <si>
    <t>EVALUACION                          (HABIL / NO HABIL)</t>
  </si>
  <si>
    <t>El proponente deberá acreditar máximo un (1) contrato de
INTERVENTORÍA celebrado y terminado a satisfacción antes a la fecha de cierre del presente proceso de selección y cuyo objeto corresponda a la INTERVENTORIA PARA LA CONSTRUCCIÓN Y/O AMPLIACIÓN Y/O MANTENIMIENTO Y/O REHABILITACIÓN DE EDIFICACIONES INSTITUCIONALES.</t>
  </si>
  <si>
    <t>El proponente deberá acreditar máximo  DOS (02) contratos de INTERVENTORÍA celebrados y terminados a satisfacción antes a la fecha de cierre del presente proceso de selección y cuyo objeto corresponda a la INTERVENTORIA PARA LA CONSTRUCCIÓN Y/O AMPLIACIÓN Y/O MANTENIMIENTO Y/O
REHABILITACIÓN DE EDIFICACIONES INSTITUCIONALES.</t>
  </si>
  <si>
    <t>EXPERIENCIA PONDERABLE: La experiencia será validad bajo los mismos criterios establecidos en el numeral 4.14 ACREDITACIÓN DE LA EXPERIENCIA HABILITANTE DEL PROPONENTE del presente proceso.</t>
  </si>
  <si>
    <t>PUNTAJE
500 PUNTOS</t>
  </si>
  <si>
    <t>VÀLIDOS / NO VÀLIDOS</t>
  </si>
  <si>
    <t>CONCURSO DE MÉRITOS ABIERTO No. CM-004-2020 
OBJETO: INTERVENTORÍA TECNICA, ADMINISTRATIVA, AMBIENTAL, FINANCIERA Y JURIDICA DEL PROYECTO QUE TIENE POR OBJETO LA CONSTRUCCIÓN, MEJORAMIENTO, ADECUACIÓN Y  MANTENIMIENTO DE LAS INSTITUCCIONES EDUCATIVAS OFICIALES DE LOS MUNICIPIOS NO CERTIFICADOS DEL DEPARTAMENTO DEL ATLANTICO</t>
  </si>
  <si>
    <t>ESPECIALISTA ESTRUCTURAL</t>
  </si>
  <si>
    <t>INGENIERO ESPECIALISTA EN TRATAMIENTO DE AGUAS</t>
  </si>
  <si>
    <t>CARGO ACREDITADO</t>
  </si>
  <si>
    <t>TIEMPO DE LABOR ACREDITADO</t>
  </si>
  <si>
    <t>RESIDENTE INTERVENTORIA 2</t>
  </si>
  <si>
    <t>RESIDENTE INTERVENTORIA 3</t>
  </si>
  <si>
    <t>RESIDENTE INTERVENTORIA   1</t>
  </si>
  <si>
    <t>EXPERIENCIA EQUIPO DE TRABAJO (MAXIMO 390 PUNTOS)</t>
  </si>
  <si>
    <t>PUNTAJE POR PROFESIONAL</t>
  </si>
  <si>
    <t>PUNTAJE TOTAL</t>
  </si>
  <si>
    <t>17. SOTA LTDA</t>
  </si>
  <si>
    <t xml:space="preserve">2123101
</t>
  </si>
  <si>
    <t>SOCIEDAD TECNICA SOTA LTDA</t>
  </si>
  <si>
    <t>FONDO FINANCIERO DE PROYECTOS DE DESARROLLO-FONADE.</t>
  </si>
  <si>
    <t>INTERVENTORIA TECNICA ADMINISTRATIVA Y DE CONTROL PRESUPUESTAL PARA CONSTRUCCION A LA TERMINACION DE LA INFRAESTRUCTURA EDUCATIVA ANTIGUO IDEMA,LOCALIZADA EN EL MUNICIPIO DE BARRANCABERMEJA,SANTANDER.</t>
  </si>
  <si>
    <t>COPIA DE CONTRATO Y ACTA DE LIQUIDACION</t>
  </si>
  <si>
    <t>OK</t>
  </si>
  <si>
    <t xml:space="preserve">26/12/2012
</t>
  </si>
  <si>
    <t>0042001</t>
  </si>
  <si>
    <t>0122003</t>
  </si>
  <si>
    <t>ALCALDIA DE AIPE</t>
  </si>
  <si>
    <t>CONSORCIO SAN JAVIER</t>
  </si>
  <si>
    <t>INTERVENTORIA TECNICA Y PRESUPUESTAL PARA LA ADECUACION DE LAS AREAS LOCATIVAS DE LA ALCALDIA DEL MUNICIPIO DE AIPE</t>
  </si>
  <si>
    <t>INTERVENTORIA TECNICA A LA CONSTRUCCION DE LA ESTACION DE POLICIA, UBICADA EN EL PERIMETRO CENTRO DEL MUNICIPIO DE AIPE</t>
  </si>
  <si>
    <t>CONSORCIO A.C.M</t>
  </si>
  <si>
    <t>RESIDENTE DE INTERVENTORIA</t>
  </si>
  <si>
    <t>INTERVENTORIA INTEGRAL  DE LA CONSTRUCCION DE 27 PROYECTOS EDUCATIVOS</t>
  </si>
  <si>
    <t>CONSORCIO INDEPORTES</t>
  </si>
  <si>
    <t xml:space="preserve">06/04/18
</t>
  </si>
  <si>
    <t xml:space="preserve">INTERVENTORIA TECNICA Y
ADMINISTRATIVA DEL CONTRATO
CELBRADO PARA LA OCNSTRUCCION
DE LA INSTITUCION EDUCATIVA LA
DANTA </t>
  </si>
  <si>
    <t xml:space="preserve">INTERVENTORIA DURANTE LA
CONSTRUCCION Y DOTACION SEDE
SECCIONAL CALDAS DEL INSTITUTO
NACIONAL DE MEDICINA LEGAL Y
CIENCIAS FORENSES EN MANIZALES
- ETAPA I </t>
  </si>
  <si>
    <t>GUTIERREZ DIAZ Y CIA S. A.</t>
  </si>
  <si>
    <t>FONADE</t>
  </si>
  <si>
    <t>I</t>
  </si>
  <si>
    <t>HÀBIL</t>
  </si>
  <si>
    <t xml:space="preserve">Interventoría técnica, administrativa y de
control presupuestal para la construcción
de la infraestructura educativa tipo A
localizada Enel predio rio frio, en el
municipio de Floridablanca, Santander. </t>
  </si>
  <si>
    <t>ACTA DE LIQUIDACION Y CONTRATO</t>
  </si>
  <si>
    <t xml:space="preserve"> SOTA LTDA</t>
  </si>
  <si>
    <t>VÀLIDO</t>
  </si>
  <si>
    <t>TIEMPO DE LABOR POR CONTRATO</t>
  </si>
  <si>
    <t>NOMBRE DEL PROFESIONAL Y FORMACION ACADEMICA</t>
  </si>
  <si>
    <t>CARTA DE COMPROMISO
TITULO PROFESIONAL
CEDULA
TITULO POSGRADO
COPNIA
MATRICULA PROFESIONAL</t>
  </si>
  <si>
    <t>SAUL DAVID ECHEVERRIA GUZMAN
INGENIERO CIVIL</t>
  </si>
  <si>
    <t>013-2014</t>
  </si>
  <si>
    <t>FONDO DE ADAPTACION</t>
  </si>
  <si>
    <t>NO SE EVIDENCIA</t>
  </si>
  <si>
    <t xml:space="preserve">ALBEIRO SUAREZ OCHOA
INGENIERO CIVIL </t>
  </si>
  <si>
    <t>CARTA DE COMPROMISO
TITULO PROFESIONAL
CEDULA
COPNIA
MATRICULA PROFESIONAL</t>
  </si>
  <si>
    <t>DIEGO HERNANDO ORTIZ ALTURO 
ARQUITECTO</t>
  </si>
  <si>
    <t>LUISA FERNANDA GUZMAN ARAGON
INGENIERA CIVIL
ESP. EN INGENIERIA AMBIENTAL</t>
  </si>
  <si>
    <t>CARTA DE COMPROMISO
TITULO PROFESIONAL
TITULO POSGRADO
CEDULA
COPNIA
MATRICULA PROFESIONAL</t>
  </si>
  <si>
    <t>CARTA DE COMPROMISO
TITULO PROFESIONAL
CEDULA
VIGENCIA
MATRICULA PROFESIONAL</t>
  </si>
  <si>
    <t>SOTA LTDA</t>
  </si>
  <si>
    <t>EXP. DEP PROPONENTE</t>
  </si>
  <si>
    <t>ESP. AMBINTAL Y DE TRATAMIENTO DE AGUAS</t>
  </si>
  <si>
    <t>SENA</t>
  </si>
  <si>
    <t>INTERVENTORIA A LA CONSTRUCCION DEL COMPLEJO AGROINDUSTRIAL</t>
  </si>
  <si>
    <t>ORLANDO VARGAS CEBALLOS
INGENIERO CIVIL
ESP. EN CALCULO ESTRUCTURAL</t>
  </si>
  <si>
    <t>JAIRO ISAAC GAMEZ BARRERO
INGENIERO CIVIL ESPECIALISTA EN GERENCIA DE PROYECTOS</t>
  </si>
  <si>
    <t>INTERVENTORIA TECNICA, ADMINISTRATIVA, FINANCIERA Y PRESUPUESTAL A PRIMER SEGMENTO DE OBRAS CONTRATADAS Y POR CONTRATAR POR PARTE DEL INSTITUTO DE DESARROLLO DEL META</t>
  </si>
  <si>
    <t>18. CONSORCIO SUCHIIMMA 2. (50% INGECINCO LTDA  y 50% J &amp; J INGENIERIA Y CONSTRUCCION S.A.S.)</t>
  </si>
  <si>
    <t>INGECINCO LTDA</t>
  </si>
  <si>
    <t>C</t>
  </si>
  <si>
    <t>INSTITUTO DE DESARROLLO
DEL META</t>
  </si>
  <si>
    <t xml:space="preserve"> 29/12/2009 </t>
  </si>
  <si>
    <t>400-2009</t>
  </si>
  <si>
    <t xml:space="preserve">CERTIFICACION DE EJECUCION, ACTA DE LIQUIDACION, DOCUMENTO CONSORCIAL, </t>
  </si>
  <si>
    <t>INTERVENTORIA TECNICA, ADMINISTRATIVA, FINANCIERA Y
PRESUPUESTAL A PRIMER SEGMENTO DE OBRAS
CONTRATADAS Y POR CONTRATAR POR PARTE DEL INSTITUTO
DE DESARROLLO DEL META</t>
  </si>
  <si>
    <t>398-2009</t>
  </si>
  <si>
    <t>INSTITUTO DE DESARROLLO DEL META</t>
  </si>
  <si>
    <t>UT</t>
  </si>
  <si>
    <t xml:space="preserve"> 30/12/2009 </t>
  </si>
  <si>
    <t>ALCALDIA DE VILLAVICENCIO</t>
  </si>
  <si>
    <t>CERTIFICACION DE EJECUCION, DOCUMENTO UT, ACTA DE LIQUIDACION, Y CONTRATO</t>
  </si>
  <si>
    <t>944 -2011</t>
  </si>
  <si>
    <t>CERTIFICACION DE EJECUCION, DOCUMENTO , CONTRATO Y ACTA DE RECIBO</t>
  </si>
  <si>
    <t>INTERVENTORIA TECNICA, FINANCIERA Y ADMINISTRATIVA PARA LA EJECUCION DEL PROYECTO CONSTRUCCION DE INFRAESTRUCTURA EDUCATIVA OFICIAL EN EL COLEGIO MANUELA BELTRAN SEDE PRINCIPAL EN EL MUNICIPIO DE VILLAVICENCIO</t>
  </si>
  <si>
    <t>CARTA DE COMPROMISO
TITULO PROFESIONAL
TITULO POSGRADO
CEDULA
VIGENCIA
MATRICULA PROFESIONAL</t>
  </si>
  <si>
    <t xml:space="preserve"> HECTOR RAMON AGUILAR CUADRADO
ARQUITECTO</t>
  </si>
  <si>
    <t>ADALCIMENES FRANCISCO BRITO MENDOZA,
INGENIERO CIVIL</t>
  </si>
  <si>
    <t>RONAL ROSADO
INGENIERO CIVIL</t>
  </si>
  <si>
    <t>CARTA DE COMPROMISO
TITULO PROFESIONAL
CEDULA
VIGENCIA
MATRICULA PROFESIONAL
CONVALIDACION</t>
  </si>
  <si>
    <t>JOSE ANTONIO BERARDINELLI GARRIDO
INGENIERO CIVIL
ESPERICIALISTA EN INGENIERIIS DE SANEAMIENTO AMBIENTAL</t>
  </si>
  <si>
    <t>15-2010</t>
  </si>
  <si>
    <t>MPIO DE URIBIA</t>
  </si>
  <si>
    <t xml:space="preserve">INTERVENTORIA TECNICA A LOS PROYECTOS DE "CONSTRUCCION DE VEINTICUATRO
(24) AULAS ESCOLARES EN LAS INSTUTUCIONES EDUCATIVAS DE LA ALTA Y MEDIA
GUAJIRA MUNICIPIO DE URIBIA" Y "AMPLIACION DE INFRAESTRUCTURA EN LA
INSTITUCION ETNOEDUCATIVA CAMINO VERDE SEDE PRINCIPAL"
</t>
  </si>
  <si>
    <t>MUNICIPIO DE
MANAURE, LA
GUAJIRA</t>
  </si>
  <si>
    <t>INTERVENTORIA A LA CONSTRUCCION Y DOTACION DE UN CENTRO DE DESARROLLO
INFANTIL EN LA MUNICPIO DE MANAURE</t>
  </si>
  <si>
    <t>INTERVENTORIA TECNICA DE LOS PROYECTOS DE LA ATENCION A LA COMUNIDAD A
TRAVES DE LA ADECUACION Y MODERNIZACION DE LA REDES DE SERVICIOS Y
ESPACIOS FISICOS DE LA ALCALDIA DEL MUNICPIO DE MANAURE, DEPARTAMENTO
DE LA GUAJIRA Y LA ADECUACION DE LOS PARQUES CRISPIN LOPEZ, BERLIN, 20 DE
ENERO Y PRINCIPAL DEL CASCO URBANO DEL MUNICPIO DE MANAURE</t>
  </si>
  <si>
    <t>“INTERVENTORIA TÉCNICA, ADMINISTRATIVA Y FINANCIERA AL PROYECTO
ADECUACIÓN Y MANTENIMIENTO DE LOS DORMITORIOS DE LOS ALUMNOS EN LA
SEDE PRINCIPAL Y LAS SEDES DE MANZANA, CHISPANA Y BUENA VISTA DEL CENTRO
ETNO EDUCATIVO LAACHON - MAYAPO, MANAURE, LA GUAJIRA</t>
  </si>
  <si>
    <t>CONSORCIO CONSTRUIR PARA EDUCAR</t>
  </si>
  <si>
    <t>129-2014</t>
  </si>
  <si>
    <t>JUAN CASTRO</t>
  </si>
  <si>
    <t>141-214</t>
  </si>
  <si>
    <t>073-2016</t>
  </si>
  <si>
    <t>INTERVENTORIA, TECNICA, ADMINISTRATIVA Y FINACIERA A LA CONSTRUCCION,
ADECUACION Y MANTENIMIENTO DE LAS DIFERENTES SEDES DE LA FUERZA PUBLICA,
QUE POSEE JURISDICCION EN EL MUNICIPIO DE URIBIA, CONFORMADA POR EL
GRUPO BLINDADO MATAMOROS DEL EJERCITO NACIONAL, POLICIA NACIONA Y
ARMANDA NACIONAL.</t>
  </si>
  <si>
    <t>296-2016</t>
  </si>
  <si>
    <t>ASOTRAINDAL</t>
  </si>
  <si>
    <t>INTERVENTORIA TECNICA, ADMINISTRATIVA, Y FINANCIERA PARA LA
CONSTRUCCCION DE INFRAESTRUCTURA PARA EL MEJORAMIENTO DE LA CALIDAD
EDUCATIVA DEL COLEGIO MARACAI EN LA ZONA RURAL DEL MUNICIPIO DE
MANAURE , LA GUAJIRA.</t>
  </si>
  <si>
    <t>109-2017</t>
  </si>
  <si>
    <t xml:space="preserve">INTERVENTORIA TECNICA AL PROYECTO DE ESTUDIO, DISEÑO Y CONSTRUCCION DE
LA NUEVA SEDE LA UNIDAD INTEGRAL EDUCATIVA JULIA SIERRA IGUARAN
</t>
  </si>
  <si>
    <t>Contrato de consultoría No. 104 de 2014 “INTERVENTORIA TECNICA,
ADMINISTRATIVA Y FINANCIERA A LOS PROYECTOS DE OBRA APROBADOS POR EL
OCAD EN EL MUNCIPIO DE URIBIA” ; 2-AMPLIACION DE LA INFRAESTRUCTURA
ESCOLAR DE LA NORMAL SUPERIOR INDIGENA DEL MUNICPIO DE URIBIA,
DEPARTAMENTO DE LA GUAJIRA.</t>
  </si>
  <si>
    <t>103 DE 2014</t>
  </si>
  <si>
    <t>UT J&amp;J CONSULTORIA</t>
  </si>
  <si>
    <t>G Y V LTDA</t>
  </si>
  <si>
    <t>03 DE 2010</t>
  </si>
  <si>
    <t>ESP. HIDRAULICO PARA EL TRATAMIENTO DE AGUAS Y REDES HIDROSANITARIAS</t>
  </si>
  <si>
    <t>ESTECIALISTA ESTRUCTURAL</t>
  </si>
  <si>
    <t>“INTERVENTORIA TÉCNICA A LOS PROYECTOS FINANCIADOS CON RECURSOS DE
REGALÍAS SECTOR EDUCACIÓN Y SECTORES PRIORITARIOS” (CONSTRUCCION
SEGUNDA ETAPA DE LA NUEVA SEDE - UNIDAD INTEGRAL EDUCATIVA JULIA SIERRA
IGUARAN)</t>
  </si>
  <si>
    <t>OSWALDO MELENDEZ CARABALLO
INGENIERO CIVIL
ESP. EN ANALISIS Y DISEÑO ESTRUCTURAL</t>
  </si>
  <si>
    <t xml:space="preserve">CARTA DE COMPROMISO
TITULO PROFESIONAL
TITULO POSGRADO
CEDULA
VIGENCIA
MATRICULA PROFESIONAL
</t>
  </si>
  <si>
    <t>NO SE APORTA CERTIFICACION LABORAL</t>
  </si>
  <si>
    <t>19. CONSORCIO INTERCOLEGIOS 2020 (PROYECTOS URBANOS &amp; CONSTRUCCIONES DEL  CARIBE S.A.S. 50%  - INEICA LTDA. 50%)</t>
  </si>
  <si>
    <t>INTERVENTORIA TECNICA, ADMINISTRATIVA, FINANCIERA Y CONTABLE PARA LA CONSTRUCCIÓN DEL NUEVO
HOSPITAL DE TIMOTHY BRITTON DEL DEPARTAMENTO ARCHIPIELAGO DE SAN ANDRES , PROVIDENCIA Y SANTA
CATALINA</t>
  </si>
  <si>
    <t>INEICA LTDA</t>
  </si>
  <si>
    <r>
      <t xml:space="preserve">CERTIFICACION DE EJECUCION.
</t>
    </r>
    <r>
      <rPr>
        <b/>
        <sz val="10"/>
        <rFont val="Arial"/>
        <family val="2"/>
      </rPr>
      <t>NO APORTA COPIA DEL CONTRATO</t>
    </r>
  </si>
  <si>
    <t>GOBERNACION DE CORDOBA</t>
  </si>
  <si>
    <t>691-11</t>
  </si>
  <si>
    <t>INTERVENTORIA TECNICA A LAS OBRAS DE CONSTRUCCION Y DOTACION DE LA UNIDAD MATERNO INFANTIL Y
MANTENIMIENTO DE LAS UNIDADES DE APOYO UBICADAS EN EL BLOQUE B DE LA E.S.E HOSPITAL SAN JERONIMO DE
MONTERIA</t>
  </si>
  <si>
    <t>NO VALIDO 
NO APORTA COPIA DEL CONTRATO</t>
  </si>
  <si>
    <t>MANUEL LUIS BALLESTEROS CHASSAIGNE
ARQUITECTO
ESPECIALISTA EN GERENCIA DE PROYECTOS DE LA CONSTRUCCION</t>
  </si>
  <si>
    <t>FREDDY ALEJANDRO COVILLA MARTINEZ
ING. CIVIL
ESP. EN GERENCIA DE PROYECTOS</t>
  </si>
  <si>
    <t>7-306-50-2014</t>
  </si>
  <si>
    <t>CONSORCIO UNTERVENTORIA EDUCATIVA</t>
  </si>
  <si>
    <t>SECRETARIA DE EDUC DISTRITAL - cartagena</t>
  </si>
  <si>
    <t>DIRECTOR DE INTERVENNTORIA</t>
  </si>
  <si>
    <t>INTERVENTORIA A LA ADECUACION DE 13 SEDES EDUCATIVAS</t>
  </si>
  <si>
    <t>CMA-SI-2335-218</t>
  </si>
  <si>
    <t>CINTERV. A LA CONSTRUCCION DE BATALLONES MILITARES</t>
  </si>
  <si>
    <t>COBERNACION DEL BOLIBAR</t>
  </si>
  <si>
    <t>PROYECTOS URBANOS Y CONSTR, DEL CARIBE</t>
  </si>
  <si>
    <r>
      <t xml:space="preserve">TITULO PROFESIONAL
TITULO POSGRADO
CEDULA
VIGENCIA
MATRICULA PROFESIONAL
</t>
    </r>
    <r>
      <rPr>
        <b/>
        <sz val="10"/>
        <rFont val="Arial"/>
        <family val="2"/>
      </rPr>
      <t xml:space="preserve">
NO APORTA CARTA DE COMPROMISO</t>
    </r>
  </si>
  <si>
    <r>
      <t xml:space="preserve">TITULO PROFESIONAL
CEDULA
VIGENCIA
MATRICULA PROFESIONAL
</t>
    </r>
    <r>
      <rPr>
        <b/>
        <sz val="10"/>
        <rFont val="Arial"/>
        <family val="2"/>
      </rPr>
      <t xml:space="preserve">
NO APORTA CARTA DE COMPROMISO</t>
    </r>
  </si>
  <si>
    <t>CONSORCIO DEL CARIBE</t>
  </si>
  <si>
    <t>INTERVENTORIA PARA LAS OBRAS DE REFORZAMIENTO
ESTRUCTURAL Y REMODELACION DE LA INFRAESTRUCTURA DE LA CASA
VECINAL CLASS, EN LA CIUDAD DE BOGOTA</t>
  </si>
  <si>
    <t>6-207- 929 DE 2010.</t>
  </si>
  <si>
    <t xml:space="preserve">ALCALDIA DE CARTAGENA </t>
  </si>
  <si>
    <t>INEICA</t>
  </si>
  <si>
    <t>INTERVENTORÍA DE LA OBRA DE
CONSTRUCCIÓN DE 22 AULAS, 2
LABORATORIOS Y 3 BATERÍAS SANITARIAS
EN LA I.E. NUEVO BOSQUE</t>
  </si>
  <si>
    <t xml:space="preserve"> JOSE DE JESUS GUARDO POLO
INGENIERO CIVIL</t>
  </si>
  <si>
    <t xml:space="preserve"> 2046 DE 2008</t>
  </si>
  <si>
    <t>CONSORCIO SAN CARLOS</t>
  </si>
  <si>
    <t>INVIAS</t>
  </si>
  <si>
    <t>INTERVENTORÍA TÉCNICA, ADMINISTRATIVA Y FINANCIERA A LAS OBRAS DE
MANTENIMIENTO DE LA ESTACIÓN DE LA SABANA EN BOGOTÁ -
CUNDINAMARCA</t>
  </si>
  <si>
    <t>CMA-SI-2335-2018</t>
  </si>
  <si>
    <t>ALEXANDER FUJIO TANAKA TANAKA
INGENIERO CIVIL</t>
  </si>
  <si>
    <t>INTERVENTORIA TÉCNICA,
ADMINISTRATIVA, FINANCIERA Y CONTABLE PARA LA RESTAURACION DE LA CASA DE
TIPOLOGIA BAJA EN LA CALLE DE LA CARBONERA Nº 31-38 EN LA CIUDAD DE CARTAGENA
DE INDIAS</t>
  </si>
  <si>
    <t>02 DE 2006</t>
  </si>
  <si>
    <t>GOBERNACION DEL BOLIBAR</t>
  </si>
  <si>
    <t>FREDY ABELARDO COVILLA LICERO
INGENIERO CIVIL</t>
  </si>
  <si>
    <t>RESIDENTE DE INTERVENTORIA 1</t>
  </si>
  <si>
    <t>RESIDENTE DE INTERVENTORIA 2</t>
  </si>
  <si>
    <t>ARNOLDO BERROCAL OLAVE
INGENIERO CIVIL
ESP.EN ESTRUCTURAS</t>
  </si>
  <si>
    <t>ING. ESPECIALISTA EN ESTRUCTURAS</t>
  </si>
  <si>
    <t>ALFONSO ECHEVERRIA SUAREZ
INGENIERO CIVIL
MAGISTER EN RECURSOS HIDRICOS</t>
  </si>
  <si>
    <t>ING. ESPECIALISTA EN HIDRAULICO</t>
  </si>
  <si>
    <t>INTERVENTORIA A LA CONSTRUCCION Y REMODELACION DEL PARQUE EL SLEEP EN EL PERIMETRO URBANO DEL MUNICIPIO DE CALAMAR,BOLIVAR.   
NO CUMPLE LA EXPERIENCIA - NO CORRESPONDE A INFRAESTRUCTURA INSTITUCIONAL</t>
  </si>
  <si>
    <t>MINISTERIO DE CULTURA</t>
  </si>
  <si>
    <t>ESPARZA INGENIERIA LTDA</t>
  </si>
  <si>
    <t>REALIZAR LA INTERVENTORIA
TECNICA, ADMINISTRATIVA Y
FINANCIERA DEL CTO 2230 DE 2008,
PRODUCTO DE LA LICITACIÓN PÚBLICA
NO. 006 DE 2008 CUYO OBJETO
CONSISTE EN OBRAS DE ADECUACIÓN
OBRAS DE RESTAURACIÓN DEL
PALACIO NACIONAL DE PEREIRA EN N
RISARALDA</t>
  </si>
  <si>
    <t xml:space="preserve">2234/2008    </t>
  </si>
  <si>
    <r>
      <t xml:space="preserve">INTERVENTORIA TECNICA,
ADMINISTRATIVA Y DE CONTROL
PRESUPUESTAL A LA REVISIÓN Y
AJSUTES A LOS ESTUDIOS Y DISEÑOS
Y LA CONSTRUCCIÓN DE LA PRIMERA
ETAPA DEL MURO DE CERRAMIENTO
DEL COLISEO, EN EL MUNICIPIO RICO
EN RISARALDA
</t>
    </r>
    <r>
      <rPr>
        <b/>
        <sz val="10"/>
        <rFont val="Arial"/>
        <family val="2"/>
      </rPr>
      <t>NO CUMPLE - NO CORRESPONDE A INFRAESTRUCTURA INSTITUCIONAL</t>
    </r>
  </si>
  <si>
    <t>2101865 DE
2010</t>
  </si>
  <si>
    <r>
      <t xml:space="preserve">INTERVENTORIA TECNICA, </t>
    </r>
    <r>
      <rPr>
        <b/>
        <sz val="10"/>
        <rFont val="Arial"/>
        <family val="2"/>
      </rPr>
      <t xml:space="preserve">ADMINISTRATIVA, FINANCIERA LEGAL, AMBIENTAL Y CONTROL
PRESUPUESTAL Y DE PROGRAMACION DEL CONTRATO DE ADMINISTRACION DELEGADA DE
CONSTRUCCION DE 614 APARTAMENTOS DE ALTURA BAJO LA TIPOLOGIA DE MULTIFAMILIARES DENOMINADO TIROL III
NO CUMPLE LA EXPERIENCIA - NO CORRESPONDE A INFRAESTRUCTURA INSTITUCIONAL
</t>
    </r>
  </si>
  <si>
    <t>DIVCADCINT004-2017</t>
  </si>
  <si>
    <t>UNIVERSIDAD
MILITAR
NUEVA
GRANADA</t>
  </si>
  <si>
    <t>GRUPO MEDIR ING
SAS</t>
  </si>
  <si>
    <t>REALIZAR LA INTERVENTORIA
TECNICO ADMINISTRATIVA,
FINANCIERA, LEGAL AMBIENTAL Y
SOCIAL PARA LA CONSTRUCCIÓN
ADECUACION Y DOTACION DE
LABORATORIOS FASE 2 CAMPUS
CAJICA</t>
  </si>
  <si>
    <t>NO SUBSANO
NO HABIL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</si>
</sst>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14" x14ac:knownFonts="1">
    <font>
      <sz val="11"/>
      <color theme="1"/>
      <name val="Calibri"/>
      <family val="2"/>
      <scheme val="minor"/>
    </font>
    <font>
      <sz val="12"/>
      <color indexed="8"/>
      <name val="Calibri"/>
      <family val="2"/>
    </font>
    <font>
      <sz val="10"/>
      <name val="Arial"/>
      <family val="2"/>
    </font>
    <font>
      <sz val="10"/>
      <name val="Calibri"/>
      <family val="2"/>
      <scheme val="minor"/>
    </font>
    <font>
      <sz val="11"/>
      <name val="Calibri"/>
      <family val="2"/>
      <scheme val="minor"/>
    </font>
    <font>
      <sz val="11"/>
      <name val="Arial"/>
      <family val="2"/>
    </font>
    <font>
      <b/>
      <sz val="10"/>
      <name val="Calibri"/>
      <family val="2"/>
      <scheme val="minor"/>
    </font>
    <font>
      <b/>
      <sz val="10"/>
      <name val="Arial"/>
      <family val="2"/>
    </font>
    <font>
      <b/>
      <sz val="11"/>
      <name val="Arial"/>
      <family val="2"/>
    </font>
    <font>
      <b/>
      <sz val="12"/>
      <name val="Arial"/>
      <family val="2"/>
    </font>
    <font>
      <sz val="11"/>
      <color theme="1"/>
      <name val="Calibri"/>
      <family val="2"/>
      <scheme val="minor"/>
    </font>
    <font>
      <b/>
      <sz val="11"/>
      <name val="Calibri"/>
      <family val="2"/>
      <scheme val="minor"/>
    </font>
    <font>
      <b/>
      <sz val="16"/>
      <name val="Arial"/>
      <family val="2"/>
    </font>
    <font>
      <sz val="16"/>
      <name val="Calibri"/>
      <family val="2"/>
      <scheme val="minor"/>
    </font>
  </fonts>
  <fills count="3">
    <fill>
      <patternFill patternType="none"/>
    </fill>
    <fill>
      <patternFill patternType="gray125"/>
    </fill>
    <fill>
      <patternFill patternType="solid">
        <fgColor theme="0"/>
        <bgColor indexed="64"/>
      </patternFill>
    </fill>
  </fills>
  <borders count="49">
    <border>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diagonal/>
    </border>
    <border>
      <left style="thin">
        <color auto="1"/>
      </left>
      <right style="double">
        <color auto="1"/>
      </right>
      <top/>
      <bottom/>
      <diagonal/>
    </border>
    <border>
      <left/>
      <right style="thin">
        <color auto="1"/>
      </right>
      <top style="thin">
        <color auto="1"/>
      </top>
      <bottom/>
      <diagonal/>
    </border>
    <border>
      <left style="double">
        <color auto="1"/>
      </left>
      <right style="thin">
        <color auto="1"/>
      </right>
      <top style="double">
        <color auto="1"/>
      </top>
      <bottom/>
      <diagonal/>
    </border>
    <border>
      <left/>
      <right style="thin">
        <color auto="1"/>
      </right>
      <top style="double">
        <color auto="1"/>
      </top>
      <bottom style="dotted">
        <color auto="1"/>
      </bottom>
      <diagonal/>
    </border>
    <border>
      <left style="thin">
        <color auto="1"/>
      </left>
      <right style="thin">
        <color auto="1"/>
      </right>
      <top style="double">
        <color auto="1"/>
      </top>
      <bottom style="dotted">
        <color auto="1"/>
      </bottom>
      <diagonal/>
    </border>
    <border>
      <left style="thin">
        <color auto="1"/>
      </left>
      <right style="double">
        <color auto="1"/>
      </right>
      <top style="double">
        <color auto="1"/>
      </top>
      <bottom style="dotted">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thin">
        <color auto="1"/>
      </left>
      <right style="thin">
        <color auto="1"/>
      </right>
      <top style="double">
        <color auto="1"/>
      </top>
      <bottom style="dashed">
        <color auto="1"/>
      </bottom>
      <diagonal/>
    </border>
    <border>
      <left style="thin">
        <color auto="1"/>
      </left>
      <right style="thin">
        <color auto="1"/>
      </right>
      <top style="dashed">
        <color auto="1"/>
      </top>
      <bottom style="double">
        <color auto="1"/>
      </bottom>
      <diagonal/>
    </border>
    <border>
      <left/>
      <right style="thin">
        <color indexed="64"/>
      </right>
      <top style="double">
        <color auto="1"/>
      </top>
      <bottom style="double">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s>
  <cellStyleXfs count="6">
    <xf numFmtId="0" fontId="0" fillId="0" borderId="0"/>
    <xf numFmtId="0" fontId="1" fillId="0" borderId="0"/>
    <xf numFmtId="0" fontId="2" fillId="0" borderId="0"/>
    <xf numFmtId="0" fontId="2" fillId="0" borderId="0"/>
    <xf numFmtId="9" fontId="2" fillId="0" borderId="0" applyFont="0" applyFill="0" applyBorder="0" applyAlignment="0" applyProtection="0"/>
    <xf numFmtId="44" fontId="10" fillId="0" borderId="0" applyFont="0" applyFill="0" applyBorder="0" applyAlignment="0" applyProtection="0"/>
  </cellStyleXfs>
  <cellXfs count="167">
    <xf numFmtId="0" fontId="0" fillId="0" borderId="0" xfId="0"/>
    <xf numFmtId="0" fontId="4" fillId="2" borderId="0" xfId="0" applyFont="1" applyFill="1"/>
    <xf numFmtId="0" fontId="3" fillId="2" borderId="0" xfId="0" applyFont="1" applyFill="1" applyAlignment="1">
      <alignment horizontal="center" vertical="center"/>
    </xf>
    <xf numFmtId="0" fontId="3" fillId="2" borderId="0" xfId="0" applyFont="1" applyFill="1"/>
    <xf numFmtId="0" fontId="4" fillId="2" borderId="0" xfId="0" applyFont="1" applyFill="1" applyAlignment="1">
      <alignment wrapText="1"/>
    </xf>
    <xf numFmtId="4" fontId="4" fillId="2" borderId="0" xfId="0" applyNumberFormat="1" applyFont="1" applyFill="1"/>
    <xf numFmtId="0" fontId="2" fillId="2" borderId="6" xfId="2" applyFont="1" applyFill="1" applyBorder="1" applyAlignment="1">
      <alignment horizontal="justify" vertical="top" wrapText="1"/>
    </xf>
    <xf numFmtId="0" fontId="2" fillId="2" borderId="8" xfId="2" applyFont="1" applyFill="1" applyBorder="1" applyAlignment="1">
      <alignment horizontal="justify" vertical="top" wrapText="1"/>
    </xf>
    <xf numFmtId="0" fontId="2" fillId="2" borderId="3" xfId="2" applyFont="1" applyFill="1" applyBorder="1" applyAlignment="1">
      <alignment horizontal="justify" vertical="top" wrapText="1"/>
    </xf>
    <xf numFmtId="0" fontId="5" fillId="2" borderId="3" xfId="2" applyFont="1" applyFill="1" applyBorder="1" applyAlignment="1">
      <alignment horizontal="center" vertical="center" wrapText="1"/>
    </xf>
    <xf numFmtId="9" fontId="8" fillId="2" borderId="1" xfId="4" applyFont="1" applyFill="1" applyBorder="1" applyAlignment="1">
      <alignment horizontal="center" vertical="center" wrapText="1"/>
    </xf>
    <xf numFmtId="9" fontId="2" fillId="2" borderId="32" xfId="4" applyFont="1" applyFill="1" applyBorder="1" applyAlignment="1">
      <alignment horizontal="center" vertical="center" wrapText="1"/>
    </xf>
    <xf numFmtId="3" fontId="2" fillId="2" borderId="33" xfId="5" applyNumberFormat="1" applyFont="1" applyFill="1" applyBorder="1" applyAlignment="1">
      <alignment horizontal="center" vertical="center" wrapText="1"/>
    </xf>
    <xf numFmtId="4" fontId="2" fillId="2" borderId="33" xfId="5" applyNumberFormat="1" applyFont="1" applyFill="1" applyBorder="1" applyAlignment="1">
      <alignment horizontal="center" vertical="center" wrapText="1"/>
    </xf>
    <xf numFmtId="9" fontId="2" fillId="2" borderId="37" xfId="4" applyFont="1" applyFill="1" applyBorder="1" applyAlignment="1">
      <alignment horizontal="center" vertical="center" wrapText="1"/>
    </xf>
    <xf numFmtId="3" fontId="2" fillId="2" borderId="38" xfId="5" applyNumberFormat="1" applyFont="1" applyFill="1" applyBorder="1" applyAlignment="1">
      <alignment horizontal="center" vertical="center" wrapText="1"/>
    </xf>
    <xf numFmtId="4" fontId="2" fillId="2" borderId="38" xfId="5" applyNumberFormat="1" applyFont="1" applyFill="1" applyBorder="1" applyAlignment="1">
      <alignment horizontal="center" vertical="center" wrapText="1"/>
    </xf>
    <xf numFmtId="4" fontId="2" fillId="2" borderId="42" xfId="5" applyNumberFormat="1" applyFont="1" applyFill="1" applyBorder="1" applyAlignment="1">
      <alignment horizontal="center" vertical="center" wrapText="1"/>
    </xf>
    <xf numFmtId="4" fontId="2" fillId="2" borderId="43" xfId="5" applyNumberFormat="1" applyFont="1" applyFill="1" applyBorder="1" applyAlignment="1">
      <alignment horizontal="center" vertical="center" wrapText="1"/>
    </xf>
    <xf numFmtId="3" fontId="2" fillId="2" borderId="38" xfId="5" applyNumberFormat="1" applyFont="1" applyFill="1" applyBorder="1" applyAlignment="1">
      <alignment horizontal="right" wrapText="1"/>
    </xf>
    <xf numFmtId="4" fontId="2" fillId="2" borderId="39" xfId="5" applyNumberFormat="1" applyFont="1" applyFill="1" applyBorder="1" applyAlignment="1">
      <alignment horizontal="center" vertical="center" wrapText="1"/>
    </xf>
    <xf numFmtId="0" fontId="11" fillId="2" borderId="0" xfId="0" applyFont="1" applyFill="1"/>
    <xf numFmtId="3" fontId="4" fillId="2" borderId="0" xfId="0" applyNumberFormat="1" applyFont="1" applyFill="1"/>
    <xf numFmtId="4" fontId="2" fillId="2" borderId="34" xfId="5" applyNumberFormat="1" applyFont="1" applyFill="1" applyBorder="1" applyAlignment="1">
      <alignment horizontal="center" vertical="center" wrapText="1"/>
    </xf>
    <xf numFmtId="4" fontId="2" fillId="2" borderId="39" xfId="5" applyNumberFormat="1" applyFont="1" applyFill="1" applyBorder="1" applyAlignment="1">
      <alignment horizontal="right" wrapText="1"/>
    </xf>
    <xf numFmtId="0" fontId="5" fillId="2" borderId="17" xfId="2" applyFont="1" applyFill="1" applyBorder="1" applyAlignment="1">
      <alignment horizontal="center" vertical="center" wrapText="1"/>
    </xf>
    <xf numFmtId="0" fontId="2" fillId="2" borderId="17" xfId="2" applyFont="1" applyFill="1" applyBorder="1" applyAlignment="1">
      <alignment horizontal="justify" vertical="top" wrapText="1"/>
    </xf>
    <xf numFmtId="0" fontId="2" fillId="2" borderId="1" xfId="2" applyFont="1" applyFill="1" applyBorder="1" applyAlignment="1">
      <alignment horizontal="center" vertical="center" wrapText="1"/>
    </xf>
    <xf numFmtId="0" fontId="2" fillId="2" borderId="1" xfId="2" applyFont="1" applyFill="1" applyBorder="1" applyAlignment="1">
      <alignment horizontal="justify" vertical="top" wrapText="1"/>
    </xf>
    <xf numFmtId="0" fontId="2" fillId="2" borderId="12" xfId="2" applyFont="1" applyFill="1" applyBorder="1" applyAlignment="1">
      <alignment horizontal="justify" vertical="top" wrapText="1"/>
    </xf>
    <xf numFmtId="0" fontId="8" fillId="2" borderId="1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20" xfId="1"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17"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2" borderId="8" xfId="2" applyFont="1" applyFill="1" applyBorder="1" applyAlignment="1">
      <alignment horizontal="center" vertical="center" wrapText="1"/>
    </xf>
    <xf numFmtId="0" fontId="2" fillId="2" borderId="11" xfId="2" applyFont="1" applyFill="1" applyBorder="1" applyAlignment="1">
      <alignment horizontal="center" vertical="center" wrapText="1"/>
    </xf>
    <xf numFmtId="0" fontId="2" fillId="2" borderId="16" xfId="2" applyFont="1" applyFill="1" applyBorder="1" applyAlignment="1">
      <alignment horizontal="center" vertical="center" wrapText="1"/>
    </xf>
    <xf numFmtId="2" fontId="2" fillId="2" borderId="16" xfId="2" applyNumberFormat="1" applyFont="1" applyFill="1" applyBorder="1" applyAlignment="1">
      <alignment horizontal="center" vertical="center" wrapText="1"/>
    </xf>
    <xf numFmtId="2" fontId="2" fillId="2" borderId="6" xfId="2" applyNumberFormat="1" applyFont="1" applyFill="1" applyBorder="1" applyAlignment="1">
      <alignment horizontal="center" vertical="center" wrapText="1"/>
    </xf>
    <xf numFmtId="0" fontId="2" fillId="2" borderId="12" xfId="2" applyFont="1" applyFill="1" applyBorder="1" applyAlignment="1">
      <alignment horizontal="center" vertical="center" wrapText="1"/>
    </xf>
    <xf numFmtId="0" fontId="7" fillId="2" borderId="3" xfId="2" applyFont="1" applyFill="1" applyBorder="1" applyAlignment="1">
      <alignment horizontal="center" vertical="center" wrapText="1"/>
    </xf>
    <xf numFmtId="49" fontId="2" fillId="2" borderId="3" xfId="2" applyNumberFormat="1" applyFont="1" applyFill="1" applyBorder="1" applyAlignment="1">
      <alignment horizontal="center" vertical="center" wrapText="1"/>
    </xf>
    <xf numFmtId="49" fontId="2" fillId="2" borderId="17" xfId="2" applyNumberFormat="1" applyFont="1" applyFill="1" applyBorder="1" applyAlignment="1">
      <alignment horizontal="center" vertical="center" wrapText="1"/>
    </xf>
    <xf numFmtId="14" fontId="2" fillId="2" borderId="3" xfId="2" applyNumberFormat="1" applyFont="1" applyFill="1" applyBorder="1" applyAlignment="1">
      <alignment horizontal="center" vertical="center" wrapText="1"/>
    </xf>
    <xf numFmtId="14" fontId="2" fillId="2" borderId="17" xfId="2" applyNumberFormat="1" applyFont="1" applyFill="1" applyBorder="1" applyAlignment="1">
      <alignment horizontal="center" vertical="center" wrapText="1"/>
    </xf>
    <xf numFmtId="14" fontId="2" fillId="2" borderId="6" xfId="2" applyNumberFormat="1" applyFont="1" applyFill="1" applyBorder="1" applyAlignment="1">
      <alignment horizontal="center" vertical="center" wrapText="1"/>
    </xf>
    <xf numFmtId="14" fontId="2" fillId="2" borderId="8" xfId="2" applyNumberFormat="1" applyFont="1" applyFill="1" applyBorder="1" applyAlignment="1">
      <alignment horizontal="center" vertical="center" wrapText="1"/>
    </xf>
    <xf numFmtId="14" fontId="2" fillId="2" borderId="11" xfId="2" applyNumberFormat="1" applyFont="1" applyFill="1" applyBorder="1" applyAlignment="1">
      <alignment horizontal="center" vertical="center" wrapText="1"/>
    </xf>
    <xf numFmtId="0" fontId="2" fillId="2" borderId="16" xfId="2" applyFont="1" applyFill="1" applyBorder="1" applyAlignment="1">
      <alignment horizontal="justify" vertical="top" wrapText="1"/>
    </xf>
    <xf numFmtId="14" fontId="2" fillId="2" borderId="12" xfId="2" applyNumberFormat="1" applyFont="1" applyFill="1" applyBorder="1" applyAlignment="1">
      <alignment horizontal="center" vertical="center" wrapText="1"/>
    </xf>
    <xf numFmtId="0" fontId="4" fillId="2" borderId="0" xfId="0" applyFont="1" applyFill="1" applyAlignment="1">
      <alignment horizontal="center" vertical="center"/>
    </xf>
    <xf numFmtId="0" fontId="7" fillId="2" borderId="6" xfId="2" applyFont="1" applyFill="1" applyBorder="1" applyAlignment="1">
      <alignment horizontal="justify" vertical="top" wrapText="1"/>
    </xf>
    <xf numFmtId="14" fontId="2" fillId="2" borderId="3" xfId="2" applyNumberFormat="1" applyFont="1" applyFill="1" applyBorder="1" applyAlignment="1">
      <alignment horizontal="justify" vertical="top" wrapText="1"/>
    </xf>
    <xf numFmtId="14" fontId="2" fillId="2" borderId="17" xfId="2" applyNumberFormat="1" applyFont="1" applyFill="1" applyBorder="1" applyAlignment="1">
      <alignment horizontal="justify" vertical="top" wrapText="1"/>
    </xf>
    <xf numFmtId="10" fontId="2" fillId="2" borderId="32" xfId="4" applyNumberFormat="1" applyFont="1" applyFill="1" applyBorder="1" applyAlignment="1">
      <alignment horizontal="center" vertical="center" wrapText="1"/>
    </xf>
    <xf numFmtId="2" fontId="2" fillId="2" borderId="11" xfId="2" applyNumberFormat="1" applyFont="1" applyFill="1" applyBorder="1" applyAlignment="1">
      <alignment horizontal="center" vertical="center" wrapText="1"/>
    </xf>
    <xf numFmtId="2" fontId="2" fillId="2" borderId="12" xfId="2" applyNumberFormat="1" applyFont="1" applyFill="1" applyBorder="1" applyAlignment="1">
      <alignment horizontal="center" vertical="center" wrapText="1"/>
    </xf>
    <xf numFmtId="0" fontId="7" fillId="2" borderId="17" xfId="2" applyFont="1" applyFill="1" applyBorder="1" applyAlignment="1">
      <alignment horizontal="center" vertical="center" wrapText="1"/>
    </xf>
    <xf numFmtId="3" fontId="7" fillId="2" borderId="33" xfId="5" applyNumberFormat="1" applyFont="1" applyFill="1" applyBorder="1" applyAlignment="1">
      <alignment horizontal="center" vertical="center" wrapText="1"/>
    </xf>
    <xf numFmtId="0" fontId="2" fillId="2" borderId="32" xfId="2" applyFont="1" applyFill="1" applyBorder="1" applyAlignment="1">
      <alignment horizontal="center" vertical="center"/>
    </xf>
    <xf numFmtId="0" fontId="2" fillId="2" borderId="32" xfId="2" applyFont="1" applyFill="1" applyBorder="1" applyAlignment="1">
      <alignment horizontal="center" vertical="center" wrapText="1"/>
    </xf>
    <xf numFmtId="14" fontId="2" fillId="2" borderId="33" xfId="2" quotePrefix="1" applyNumberFormat="1" applyFont="1" applyFill="1" applyBorder="1" applyAlignment="1">
      <alignment horizontal="center" vertical="center" wrapText="1"/>
    </xf>
    <xf numFmtId="0" fontId="2" fillId="2" borderId="37" xfId="2" applyFont="1" applyFill="1" applyBorder="1" applyAlignment="1">
      <alignment horizontal="center" vertical="center"/>
    </xf>
    <xf numFmtId="0" fontId="2" fillId="2" borderId="37" xfId="2" applyFont="1" applyFill="1" applyBorder="1" applyAlignment="1">
      <alignment horizontal="center" vertical="center" wrapText="1"/>
    </xf>
    <xf numFmtId="0" fontId="2" fillId="2" borderId="37" xfId="2" quotePrefix="1" applyFont="1" applyFill="1" applyBorder="1" applyAlignment="1">
      <alignment horizontal="center" vertical="center" wrapText="1"/>
    </xf>
    <xf numFmtId="14" fontId="2" fillId="2" borderId="38" xfId="2" applyNumberFormat="1" applyFont="1" applyFill="1" applyBorder="1" applyAlignment="1">
      <alignment horizontal="center" vertical="center" wrapText="1"/>
    </xf>
    <xf numFmtId="0" fontId="2" fillId="2" borderId="33" xfId="2" applyFont="1" applyFill="1" applyBorder="1" applyAlignment="1">
      <alignment horizontal="center" vertical="center"/>
    </xf>
    <xf numFmtId="0" fontId="2" fillId="2" borderId="32" xfId="2" applyFont="1" applyFill="1" applyBorder="1" applyAlignment="1">
      <alignment horizontal="justify" vertical="top" wrapText="1"/>
    </xf>
    <xf numFmtId="14" fontId="2" fillId="2" borderId="33" xfId="2" applyNumberFormat="1" applyFont="1" applyFill="1" applyBorder="1" applyAlignment="1">
      <alignment horizontal="center" vertical="center" wrapText="1"/>
    </xf>
    <xf numFmtId="0" fontId="2" fillId="2" borderId="38" xfId="2" applyFont="1" applyFill="1" applyBorder="1" applyAlignment="1">
      <alignment horizontal="center" vertical="center"/>
    </xf>
    <xf numFmtId="0" fontId="2" fillId="2" borderId="38" xfId="2" applyFont="1" applyFill="1" applyBorder="1" applyAlignment="1">
      <alignment horizontal="justify" vertical="top" wrapText="1"/>
    </xf>
    <xf numFmtId="0" fontId="2" fillId="2" borderId="37" xfId="2" applyFont="1" applyFill="1" applyBorder="1" applyAlignment="1">
      <alignment horizontal="justify" vertical="center" wrapText="1"/>
    </xf>
    <xf numFmtId="0" fontId="2" fillId="2" borderId="32" xfId="2" applyFont="1" applyFill="1" applyBorder="1" applyAlignment="1">
      <alignment horizontal="justify" vertical="center" wrapText="1"/>
    </xf>
    <xf numFmtId="0" fontId="2" fillId="2" borderId="37" xfId="2" applyFont="1" applyFill="1" applyBorder="1" applyAlignment="1">
      <alignment horizontal="justify" vertical="top" wrapText="1"/>
    </xf>
    <xf numFmtId="0" fontId="2" fillId="2" borderId="37" xfId="2" applyFont="1" applyFill="1" applyBorder="1" applyAlignment="1">
      <alignment horizontal="center" vertical="top" wrapText="1"/>
    </xf>
    <xf numFmtId="2" fontId="2" fillId="2" borderId="6" xfId="2" applyNumberFormat="1" applyFont="1" applyFill="1" applyBorder="1" applyAlignment="1">
      <alignment horizontal="center" vertical="center" wrapText="1"/>
    </xf>
    <xf numFmtId="2" fontId="2" fillId="2" borderId="11" xfId="2" applyNumberFormat="1" applyFont="1" applyFill="1" applyBorder="1" applyAlignment="1">
      <alignment horizontal="center" vertical="center" wrapText="1"/>
    </xf>
    <xf numFmtId="0" fontId="2" fillId="2" borderId="8" xfId="2" applyFont="1" applyFill="1" applyBorder="1" applyAlignment="1">
      <alignment horizontal="center" vertical="center" wrapText="1"/>
    </xf>
    <xf numFmtId="0" fontId="7" fillId="2" borderId="16" xfId="2" applyFont="1" applyFill="1" applyBorder="1" applyAlignment="1">
      <alignment horizontal="center" vertical="center" wrapText="1"/>
    </xf>
    <xf numFmtId="14" fontId="2" fillId="2" borderId="1" xfId="2" applyNumberFormat="1" applyFont="1" applyFill="1" applyBorder="1" applyAlignment="1">
      <alignment horizontal="center" vertical="center" wrapText="1"/>
    </xf>
    <xf numFmtId="3" fontId="7" fillId="2" borderId="25" xfId="5" applyNumberFormat="1" applyFont="1" applyFill="1" applyBorder="1" applyAlignment="1">
      <alignment horizontal="center" vertical="center" wrapText="1"/>
    </xf>
    <xf numFmtId="3" fontId="7" fillId="2" borderId="40" xfId="5" applyNumberFormat="1" applyFont="1" applyFill="1" applyBorder="1" applyAlignment="1">
      <alignment horizontal="center" vertical="center" wrapText="1"/>
    </xf>
    <xf numFmtId="0" fontId="9" fillId="2" borderId="18" xfId="1" applyFont="1" applyFill="1" applyBorder="1" applyAlignment="1">
      <alignment horizontal="center" vertical="center" wrapText="1"/>
    </xf>
    <xf numFmtId="0" fontId="4" fillId="0" borderId="19" xfId="0" applyFont="1" applyBorder="1" applyAlignment="1">
      <alignment horizontal="center" vertical="center" wrapText="1"/>
    </xf>
    <xf numFmtId="0" fontId="12" fillId="2" borderId="18" xfId="1" applyFont="1" applyFill="1" applyBorder="1" applyAlignment="1">
      <alignment horizontal="left" vertical="center" wrapText="1"/>
    </xf>
    <xf numFmtId="0" fontId="13" fillId="0" borderId="19" xfId="0" applyFont="1" applyBorder="1" applyAlignment="1">
      <alignment horizontal="left" vertical="center" wrapText="1"/>
    </xf>
    <xf numFmtId="0" fontId="13" fillId="0" borderId="44" xfId="0" applyFont="1" applyBorder="1" applyAlignment="1">
      <alignment horizontal="left" vertical="center" wrapText="1"/>
    </xf>
    <xf numFmtId="0" fontId="11" fillId="2" borderId="21" xfId="0" applyFont="1" applyFill="1" applyBorder="1" applyAlignment="1">
      <alignment horizontal="center" vertical="center" wrapText="1"/>
    </xf>
    <xf numFmtId="0" fontId="8" fillId="2" borderId="22" xfId="2" applyFont="1" applyFill="1" applyBorder="1" applyAlignment="1">
      <alignment horizontal="center" vertical="center" wrapText="1"/>
    </xf>
    <xf numFmtId="0" fontId="8" fillId="2" borderId="16" xfId="3" applyFont="1" applyFill="1" applyBorder="1" applyAlignment="1">
      <alignment horizontal="center" vertical="center" wrapText="1"/>
    </xf>
    <xf numFmtId="0" fontId="8" fillId="2" borderId="16" xfId="2" applyFont="1" applyFill="1" applyBorder="1" applyAlignment="1">
      <alignment horizontal="center" vertical="center" wrapText="1"/>
    </xf>
    <xf numFmtId="0" fontId="8" fillId="2" borderId="23" xfId="2" applyFont="1" applyFill="1" applyBorder="1" applyAlignment="1">
      <alignment horizontal="center" vertical="center"/>
    </xf>
    <xf numFmtId="0" fontId="8" fillId="2" borderId="24" xfId="2" applyFont="1" applyFill="1" applyBorder="1" applyAlignment="1">
      <alignment horizontal="center" vertical="center"/>
    </xf>
    <xf numFmtId="0" fontId="8" fillId="2" borderId="25" xfId="2" applyFont="1" applyFill="1" applyBorder="1" applyAlignment="1">
      <alignment horizontal="center" vertical="center" wrapText="1"/>
    </xf>
    <xf numFmtId="0" fontId="8" fillId="2" borderId="16" xfId="2" applyFont="1" applyFill="1" applyBorder="1" applyAlignment="1">
      <alignment horizontal="center" vertical="center"/>
    </xf>
    <xf numFmtId="9" fontId="8" fillId="2" borderId="26" xfId="4" applyFont="1" applyFill="1" applyBorder="1" applyAlignment="1">
      <alignment horizontal="center" vertical="center" wrapText="1"/>
    </xf>
    <xf numFmtId="9" fontId="8" fillId="2" borderId="27" xfId="4"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4" fillId="0" borderId="16" xfId="0" applyFont="1" applyBorder="1" applyAlignment="1">
      <alignment horizontal="center" vertical="center" wrapText="1"/>
    </xf>
    <xf numFmtId="0" fontId="8" fillId="2" borderId="1" xfId="2" applyFont="1" applyFill="1" applyBorder="1" applyAlignment="1">
      <alignment horizontal="center" vertical="center" wrapText="1"/>
    </xf>
    <xf numFmtId="0" fontId="8" fillId="2" borderId="30" xfId="2" applyFont="1" applyFill="1" applyBorder="1" applyAlignment="1">
      <alignment horizontal="center" vertical="center" wrapText="1"/>
    </xf>
    <xf numFmtId="0" fontId="11" fillId="2" borderId="22" xfId="0" applyFont="1" applyFill="1" applyBorder="1" applyAlignment="1">
      <alignment vertical="center" wrapText="1"/>
    </xf>
    <xf numFmtId="0" fontId="8" fillId="2" borderId="1" xfId="3" applyFont="1" applyFill="1" applyBorder="1" applyAlignment="1">
      <alignment horizontal="center" vertical="center" wrapText="1"/>
    </xf>
    <xf numFmtId="0" fontId="11" fillId="2" borderId="16" xfId="0" applyFont="1" applyFill="1" applyBorder="1" applyAlignment="1">
      <alignment horizontal="center" vertical="center" wrapText="1"/>
    </xf>
    <xf numFmtId="4" fontId="8" fillId="2" borderId="1" xfId="3" applyNumberFormat="1" applyFont="1" applyFill="1" applyBorder="1" applyAlignment="1">
      <alignment horizontal="center" vertical="center" wrapText="1"/>
    </xf>
    <xf numFmtId="4" fontId="11" fillId="2" borderId="16" xfId="0" applyNumberFormat="1"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8" fillId="2" borderId="17" xfId="3" applyFont="1" applyFill="1" applyBorder="1" applyAlignment="1">
      <alignment horizontal="center" vertical="center" wrapText="1"/>
    </xf>
    <xf numFmtId="0" fontId="8" fillId="2" borderId="28" xfId="2"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20" xfId="1" applyFont="1" applyFill="1" applyBorder="1" applyAlignment="1">
      <alignment horizontal="center" vertical="center" wrapText="1"/>
    </xf>
    <xf numFmtId="1" fontId="7" fillId="2" borderId="35" xfId="5" applyNumberFormat="1" applyFont="1" applyFill="1" applyBorder="1" applyAlignment="1">
      <alignment horizontal="center" vertical="center" wrapText="1"/>
    </xf>
    <xf numFmtId="1" fontId="7" fillId="2" borderId="41" xfId="5" applyNumberFormat="1"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2" borderId="40" xfId="2" applyFont="1" applyFill="1" applyBorder="1" applyAlignment="1">
      <alignment horizontal="center" vertical="center" wrapText="1"/>
    </xf>
    <xf numFmtId="0" fontId="8" fillId="2" borderId="25" xfId="3" applyFont="1" applyFill="1" applyBorder="1" applyAlignment="1">
      <alignment horizontal="center" vertical="center" wrapText="1"/>
    </xf>
    <xf numFmtId="0" fontId="8" fillId="2" borderId="40" xfId="3" applyFont="1" applyFill="1" applyBorder="1" applyAlignment="1">
      <alignment horizontal="center" vertical="center" wrapText="1"/>
    </xf>
    <xf numFmtId="4" fontId="7" fillId="2" borderId="4" xfId="2" applyNumberFormat="1" applyFont="1" applyFill="1" applyBorder="1" applyAlignment="1">
      <alignment horizontal="center" vertical="center" wrapText="1"/>
    </xf>
    <xf numFmtId="4" fontId="7" fillId="2" borderId="10" xfId="2" applyNumberFormat="1"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6" fillId="2" borderId="47"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6" fillId="2" borderId="48" xfId="0" applyFont="1" applyFill="1" applyBorder="1" applyAlignment="1">
      <alignment horizontal="center" vertical="center" wrapText="1"/>
    </xf>
    <xf numFmtId="2" fontId="2" fillId="2" borderId="3" xfId="2" applyNumberFormat="1" applyFont="1" applyFill="1" applyBorder="1" applyAlignment="1">
      <alignment horizontal="center" vertical="center" wrapText="1"/>
    </xf>
    <xf numFmtId="2" fontId="2" fillId="2" borderId="17" xfId="2" applyNumberFormat="1" applyFont="1" applyFill="1" applyBorder="1" applyAlignment="1">
      <alignment horizontal="center" vertical="center" wrapText="1"/>
    </xf>
    <xf numFmtId="2" fontId="2" fillId="2" borderId="6" xfId="2" applyNumberFormat="1" applyFont="1" applyFill="1" applyBorder="1" applyAlignment="1">
      <alignment horizontal="center" vertical="center" wrapText="1"/>
    </xf>
    <xf numFmtId="2" fontId="2" fillId="2" borderId="8" xfId="2" applyNumberFormat="1" applyFont="1" applyFill="1" applyBorder="1" applyAlignment="1">
      <alignment horizontal="center" vertical="center" wrapText="1"/>
    </xf>
    <xf numFmtId="0" fontId="2" fillId="2" borderId="11" xfId="2" applyFont="1" applyFill="1" applyBorder="1" applyAlignment="1">
      <alignment horizontal="center" vertical="center" wrapText="1"/>
    </xf>
    <xf numFmtId="0" fontId="2" fillId="2" borderId="16" xfId="2" applyFont="1" applyFill="1" applyBorder="1" applyAlignment="1">
      <alignment horizontal="center" vertical="center" wrapText="1"/>
    </xf>
    <xf numFmtId="0" fontId="2" fillId="2" borderId="12" xfId="2"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11" fillId="0" borderId="14" xfId="0" applyFont="1" applyBorder="1" applyAlignment="1">
      <alignment wrapText="1"/>
    </xf>
    <xf numFmtId="0" fontId="11" fillId="0" borderId="15" xfId="0" applyFont="1" applyBorder="1" applyAlignment="1">
      <alignment wrapText="1"/>
    </xf>
    <xf numFmtId="0" fontId="6" fillId="2"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2" fontId="2" fillId="2" borderId="11" xfId="2" applyNumberFormat="1" applyFont="1" applyFill="1" applyBorder="1" applyAlignment="1">
      <alignment horizontal="center" vertical="center" wrapText="1"/>
    </xf>
    <xf numFmtId="2" fontId="4" fillId="2" borderId="13" xfId="0" applyNumberFormat="1" applyFont="1" applyFill="1" applyBorder="1" applyAlignment="1">
      <alignment horizontal="center" vertical="center" wrapText="1"/>
    </xf>
    <xf numFmtId="2" fontId="2" fillId="2" borderId="16" xfId="2" applyNumberFormat="1" applyFont="1" applyFill="1" applyBorder="1" applyAlignment="1">
      <alignment horizontal="center" vertical="center" wrapText="1"/>
    </xf>
    <xf numFmtId="0" fontId="7" fillId="2" borderId="3" xfId="2" applyFont="1" applyFill="1" applyBorder="1" applyAlignment="1">
      <alignment horizontal="center" vertical="center" wrapText="1"/>
    </xf>
    <xf numFmtId="0" fontId="4" fillId="0" borderId="1" xfId="0" applyFont="1" applyBorder="1" applyAlignment="1">
      <alignment horizontal="center" vertical="center" wrapText="1"/>
    </xf>
    <xf numFmtId="0" fontId="7" fillId="2" borderId="11" xfId="2" applyFont="1" applyFill="1" applyBorder="1" applyAlignment="1">
      <alignment horizontal="center" vertical="center" wrapText="1"/>
    </xf>
    <xf numFmtId="0" fontId="7" fillId="2" borderId="12" xfId="2" applyFont="1" applyFill="1" applyBorder="1" applyAlignment="1">
      <alignment horizontal="center" vertical="center" wrapText="1"/>
    </xf>
    <xf numFmtId="2" fontId="2" fillId="2" borderId="12" xfId="2" applyNumberFormat="1" applyFont="1" applyFill="1" applyBorder="1" applyAlignment="1">
      <alignment horizontal="center" vertical="center" wrapText="1"/>
    </xf>
    <xf numFmtId="4" fontId="7" fillId="2" borderId="11" xfId="2" applyNumberFormat="1" applyFont="1" applyFill="1" applyBorder="1" applyAlignment="1">
      <alignment horizontal="center" vertical="center" wrapText="1"/>
    </xf>
    <xf numFmtId="4" fontId="7" fillId="2" borderId="12" xfId="2" applyNumberFormat="1"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17"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2" borderId="8" xfId="2" applyFont="1" applyFill="1" applyBorder="1" applyAlignment="1">
      <alignment horizontal="center" vertical="center" wrapText="1"/>
    </xf>
    <xf numFmtId="0" fontId="7" fillId="2" borderId="1" xfId="2" applyFont="1" applyFill="1" applyBorder="1" applyAlignment="1">
      <alignment horizontal="center" vertical="center" wrapText="1"/>
    </xf>
    <xf numFmtId="0" fontId="2" fillId="2" borderId="1" xfId="2" applyFont="1" applyFill="1" applyBorder="1" applyAlignment="1">
      <alignment horizontal="center" vertical="center" wrapText="1"/>
    </xf>
    <xf numFmtId="2" fontId="2" fillId="2" borderId="1" xfId="2" applyNumberFormat="1" applyFont="1" applyFill="1" applyBorder="1" applyAlignment="1">
      <alignment horizontal="center" vertical="center" wrapText="1"/>
    </xf>
    <xf numFmtId="0" fontId="9" fillId="2" borderId="0" xfId="1" applyFont="1" applyFill="1" applyBorder="1" applyAlignment="1">
      <alignment horizontal="center" vertical="center" wrapText="1"/>
    </xf>
    <xf numFmtId="0" fontId="4" fillId="0" borderId="12" xfId="0" applyFont="1" applyBorder="1" applyAlignment="1">
      <alignment horizontal="center" vertical="center" wrapText="1"/>
    </xf>
  </cellXfs>
  <cellStyles count="6">
    <cellStyle name="Moneda" xfId="5" builtinId="4"/>
    <cellStyle name="Normal" xfId="0" builtinId="0"/>
    <cellStyle name="Normal 2" xfId="2"/>
    <cellStyle name="Normal 2 2" xfId="3"/>
    <cellStyle name="Normal_FORMULARIO EXPERIENCIA" xfId="1"/>
    <cellStyle name="Porcentu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zoomScale="62" zoomScaleNormal="62" workbookViewId="0">
      <pane xSplit="3" ySplit="5" topLeftCell="D6" activePane="bottomRight" state="frozen"/>
      <selection pane="topRight" activeCell="D1" sqref="D1"/>
      <selection pane="bottomLeft" activeCell="A6" sqref="A6"/>
      <selection pane="bottomRight" activeCell="R10" sqref="R10:R11"/>
    </sheetView>
  </sheetViews>
  <sheetFormatPr baseColWidth="10" defaultColWidth="11.42578125" defaultRowHeight="15" x14ac:dyDescent="0.25"/>
  <cols>
    <col min="1" max="1" width="23.42578125" style="4" customWidth="1"/>
    <col min="2" max="3" width="14.42578125"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4" width="22.42578125" style="1" customWidth="1"/>
    <col min="15" max="15" width="22.42578125" style="5" customWidth="1"/>
    <col min="16" max="18" width="29.42578125" style="1" customWidth="1"/>
    <col min="19" max="19" width="21.140625" style="1" customWidth="1"/>
    <col min="20" max="16384" width="11.42578125" style="1"/>
  </cols>
  <sheetData>
    <row r="1" spans="1:19" ht="60" customHeight="1" thickTop="1" thickBot="1" x14ac:dyDescent="0.3">
      <c r="A1" s="85" t="s">
        <v>24</v>
      </c>
      <c r="B1" s="86"/>
      <c r="C1" s="86"/>
      <c r="D1" s="86"/>
      <c r="E1" s="86"/>
      <c r="F1" s="86"/>
      <c r="G1" s="86"/>
      <c r="H1" s="86"/>
      <c r="I1" s="86"/>
      <c r="J1" s="86"/>
      <c r="K1" s="86"/>
      <c r="L1" s="86"/>
      <c r="M1" s="86"/>
      <c r="N1" s="86"/>
      <c r="O1" s="86"/>
      <c r="P1" s="86"/>
      <c r="Q1" s="86"/>
      <c r="R1" s="86"/>
      <c r="S1" s="22"/>
    </row>
    <row r="2" spans="1:19" ht="36" customHeight="1" thickTop="1" thickBot="1" x14ac:dyDescent="0.3">
      <c r="A2" s="87" t="s">
        <v>25</v>
      </c>
      <c r="B2" s="88"/>
      <c r="C2" s="88"/>
      <c r="D2" s="88"/>
      <c r="E2" s="88"/>
      <c r="F2" s="88"/>
      <c r="G2" s="88"/>
      <c r="H2" s="88"/>
      <c r="I2" s="88"/>
      <c r="J2" s="88"/>
      <c r="K2" s="88"/>
      <c r="L2" s="88"/>
      <c r="M2" s="88"/>
      <c r="N2" s="88"/>
      <c r="O2" s="88"/>
      <c r="P2" s="88"/>
      <c r="Q2" s="88"/>
      <c r="R2" s="89"/>
      <c r="S2" s="22"/>
    </row>
    <row r="3" spans="1:19" ht="43.5" customHeight="1" thickTop="1" x14ac:dyDescent="0.25">
      <c r="A3" s="90" t="s">
        <v>10</v>
      </c>
      <c r="B3" s="91" t="s">
        <v>11</v>
      </c>
      <c r="C3" s="92" t="s">
        <v>12</v>
      </c>
      <c r="D3" s="93" t="s">
        <v>13</v>
      </c>
      <c r="E3" s="94" t="s">
        <v>14</v>
      </c>
      <c r="F3" s="95"/>
      <c r="G3" s="96" t="s">
        <v>28</v>
      </c>
      <c r="H3" s="93" t="s">
        <v>27</v>
      </c>
      <c r="I3" s="98" t="s">
        <v>15</v>
      </c>
      <c r="J3" s="99"/>
      <c r="K3" s="93" t="s">
        <v>29</v>
      </c>
      <c r="L3" s="93" t="s">
        <v>16</v>
      </c>
      <c r="M3" s="93" t="s">
        <v>17</v>
      </c>
      <c r="N3" s="112" t="s">
        <v>18</v>
      </c>
      <c r="O3" s="112"/>
      <c r="P3" s="113" t="s">
        <v>19</v>
      </c>
      <c r="Q3" s="96" t="s">
        <v>26</v>
      </c>
      <c r="R3" s="96" t="s">
        <v>30</v>
      </c>
      <c r="S3" s="22"/>
    </row>
    <row r="4" spans="1:19" ht="74.25" customHeight="1" x14ac:dyDescent="0.25">
      <c r="A4" s="90"/>
      <c r="B4" s="91"/>
      <c r="C4" s="92"/>
      <c r="D4" s="93"/>
      <c r="E4" s="103" t="s">
        <v>20</v>
      </c>
      <c r="F4" s="104" t="s">
        <v>31</v>
      </c>
      <c r="G4" s="93"/>
      <c r="H4" s="93"/>
      <c r="I4" s="100"/>
      <c r="J4" s="101"/>
      <c r="K4" s="93"/>
      <c r="L4" s="93"/>
      <c r="M4" s="93"/>
      <c r="N4" s="106" t="s">
        <v>21</v>
      </c>
      <c r="O4" s="108" t="s">
        <v>18</v>
      </c>
      <c r="P4" s="113"/>
      <c r="Q4" s="93"/>
      <c r="R4" s="102"/>
    </row>
    <row r="5" spans="1:19" ht="33.75" customHeight="1" thickBot="1" x14ac:dyDescent="0.3">
      <c r="A5" s="90"/>
      <c r="B5" s="91"/>
      <c r="C5" s="92"/>
      <c r="D5" s="93"/>
      <c r="E5" s="93"/>
      <c r="F5" s="105"/>
      <c r="G5" s="93"/>
      <c r="H5" s="97"/>
      <c r="I5" s="31" t="s">
        <v>22</v>
      </c>
      <c r="J5" s="10" t="s">
        <v>23</v>
      </c>
      <c r="K5" s="93"/>
      <c r="L5" s="93"/>
      <c r="M5" s="93"/>
      <c r="N5" s="107"/>
      <c r="O5" s="109"/>
      <c r="P5" s="113"/>
      <c r="Q5" s="93"/>
      <c r="R5" s="30"/>
    </row>
    <row r="6" spans="1:19" s="2" customFormat="1" ht="63" customHeight="1" thickTop="1" x14ac:dyDescent="0.25">
      <c r="A6" s="110" t="s">
        <v>47</v>
      </c>
      <c r="B6" s="62">
        <v>1</v>
      </c>
      <c r="C6" s="62">
        <v>72</v>
      </c>
      <c r="D6" s="63" t="s">
        <v>50</v>
      </c>
      <c r="E6" s="63" t="s">
        <v>48</v>
      </c>
      <c r="F6" s="63" t="s">
        <v>51</v>
      </c>
      <c r="G6" s="63" t="s">
        <v>52</v>
      </c>
      <c r="H6" s="63" t="s">
        <v>53</v>
      </c>
      <c r="I6" s="63" t="s">
        <v>70</v>
      </c>
      <c r="J6" s="11">
        <v>1</v>
      </c>
      <c r="K6" s="11" t="s">
        <v>49</v>
      </c>
      <c r="L6" s="64" t="s">
        <v>54</v>
      </c>
      <c r="M6" s="64">
        <v>41635</v>
      </c>
      <c r="N6" s="12">
        <v>690</v>
      </c>
      <c r="O6" s="23">
        <f>406759974/589500</f>
        <v>690.00843765903312</v>
      </c>
      <c r="P6" s="12">
        <f>O6*J6</f>
        <v>690.00843765903312</v>
      </c>
      <c r="Q6" s="83">
        <f>P6</f>
        <v>690.00843765903312</v>
      </c>
      <c r="R6" s="83" t="s">
        <v>71</v>
      </c>
    </row>
    <row r="7" spans="1:19" s="3" customFormat="1" ht="34.5" customHeight="1" thickBot="1" x14ac:dyDescent="0.25">
      <c r="A7" s="111"/>
      <c r="B7" s="65">
        <v>2</v>
      </c>
      <c r="C7" s="65"/>
      <c r="D7" s="66"/>
      <c r="E7" s="67"/>
      <c r="F7" s="66"/>
      <c r="G7" s="66"/>
      <c r="H7" s="66"/>
      <c r="I7" s="66"/>
      <c r="J7" s="14"/>
      <c r="K7" s="14"/>
      <c r="L7" s="68"/>
      <c r="M7" s="68"/>
      <c r="N7" s="15"/>
      <c r="O7" s="20"/>
      <c r="P7" s="15"/>
      <c r="Q7" s="84"/>
      <c r="R7" s="84"/>
    </row>
    <row r="8" spans="1:19" s="3" customFormat="1" ht="69.75" customHeight="1" thickTop="1" x14ac:dyDescent="0.2">
      <c r="A8" s="110" t="s">
        <v>97</v>
      </c>
      <c r="B8" s="69">
        <v>1</v>
      </c>
      <c r="C8" s="62">
        <v>74</v>
      </c>
      <c r="D8" s="63" t="s">
        <v>106</v>
      </c>
      <c r="E8" s="63" t="s">
        <v>102</v>
      </c>
      <c r="F8" s="70" t="s">
        <v>96</v>
      </c>
      <c r="G8" s="63" t="s">
        <v>103</v>
      </c>
      <c r="H8" s="63" t="s">
        <v>53</v>
      </c>
      <c r="I8" s="63" t="s">
        <v>99</v>
      </c>
      <c r="J8" s="57">
        <v>0.495</v>
      </c>
      <c r="K8" s="11" t="s">
        <v>98</v>
      </c>
      <c r="L8" s="64" t="s">
        <v>101</v>
      </c>
      <c r="M8" s="71">
        <v>40983</v>
      </c>
      <c r="N8" s="12">
        <v>8681.1299999999992</v>
      </c>
      <c r="O8" s="23">
        <f>4919596007.84/566700</f>
        <v>8681.1293591671074</v>
      </c>
      <c r="P8" s="12">
        <f>O8*J8</f>
        <v>4297.1590327877184</v>
      </c>
      <c r="Q8" s="83">
        <f>P8</f>
        <v>4297.1590327877184</v>
      </c>
      <c r="R8" s="83" t="s">
        <v>71</v>
      </c>
    </row>
    <row r="9" spans="1:19" s="3" customFormat="1" ht="29.25" customHeight="1" thickBot="1" x14ac:dyDescent="0.25">
      <c r="A9" s="111"/>
      <c r="B9" s="72">
        <v>2</v>
      </c>
      <c r="C9" s="65"/>
      <c r="D9" s="66"/>
      <c r="E9" s="66"/>
      <c r="F9" s="73"/>
      <c r="G9" s="74"/>
      <c r="H9" s="66"/>
      <c r="I9" s="66"/>
      <c r="J9" s="14"/>
      <c r="K9" s="14"/>
      <c r="L9" s="68"/>
      <c r="M9" s="68"/>
      <c r="N9" s="15"/>
      <c r="O9" s="20"/>
      <c r="P9" s="15"/>
      <c r="Q9" s="84"/>
      <c r="R9" s="84"/>
    </row>
    <row r="10" spans="1:19" s="3" customFormat="1" ht="60" customHeight="1" thickTop="1" x14ac:dyDescent="0.2">
      <c r="A10" s="110" t="s">
        <v>149</v>
      </c>
      <c r="B10" s="62">
        <v>1</v>
      </c>
      <c r="C10" s="62">
        <v>18</v>
      </c>
      <c r="D10" s="63" t="s">
        <v>69</v>
      </c>
      <c r="E10" s="63">
        <v>2051964</v>
      </c>
      <c r="F10" s="75" t="s">
        <v>150</v>
      </c>
      <c r="G10" s="75" t="s">
        <v>152</v>
      </c>
      <c r="H10" s="63" t="s">
        <v>53</v>
      </c>
      <c r="I10" s="63" t="s">
        <v>99</v>
      </c>
      <c r="J10" s="11">
        <v>0.3</v>
      </c>
      <c r="K10" s="11" t="s">
        <v>151</v>
      </c>
      <c r="L10" s="64">
        <v>38551</v>
      </c>
      <c r="M10" s="71">
        <v>39358</v>
      </c>
      <c r="N10" s="12">
        <v>3059</v>
      </c>
      <c r="O10" s="23">
        <f>1327047500/344700</f>
        <v>3849.8621990136348</v>
      </c>
      <c r="P10" s="12">
        <f>O10*J10</f>
        <v>1154.9586597040905</v>
      </c>
      <c r="Q10" s="83"/>
      <c r="R10" s="83" t="s">
        <v>205</v>
      </c>
    </row>
    <row r="11" spans="1:19" s="3" customFormat="1" ht="35.1" customHeight="1" thickBot="1" x14ac:dyDescent="0.25">
      <c r="A11" s="111"/>
      <c r="B11" s="65">
        <v>2</v>
      </c>
      <c r="C11" s="65"/>
      <c r="D11" s="66"/>
      <c r="E11" s="66"/>
      <c r="F11" s="76"/>
      <c r="G11" s="76"/>
      <c r="H11" s="74"/>
      <c r="I11" s="76"/>
      <c r="J11" s="14"/>
      <c r="K11" s="14"/>
      <c r="L11" s="68"/>
      <c r="M11" s="68"/>
      <c r="N11" s="19"/>
      <c r="O11" s="24"/>
      <c r="P11" s="19"/>
      <c r="Q11" s="84"/>
      <c r="R11" s="84"/>
    </row>
    <row r="12" spans="1:19" ht="15.75" thickTop="1" x14ac:dyDescent="0.25"/>
  </sheetData>
  <mergeCells count="30">
    <mergeCell ref="N4:N5"/>
    <mergeCell ref="O4:O5"/>
    <mergeCell ref="K3:K5"/>
    <mergeCell ref="A10:A11"/>
    <mergeCell ref="Q10:Q11"/>
    <mergeCell ref="A8:A9"/>
    <mergeCell ref="Q8:Q9"/>
    <mergeCell ref="A6:A7"/>
    <mergeCell ref="Q6:Q7"/>
    <mergeCell ref="L3:L5"/>
    <mergeCell ref="M3:M5"/>
    <mergeCell ref="N3:O3"/>
    <mergeCell ref="P3:P5"/>
    <mergeCell ref="Q3:Q5"/>
    <mergeCell ref="R6:R7"/>
    <mergeCell ref="R8:R9"/>
    <mergeCell ref="R10:R11"/>
    <mergeCell ref="A1:R1"/>
    <mergeCell ref="A2:R2"/>
    <mergeCell ref="A3:A5"/>
    <mergeCell ref="B3:B5"/>
    <mergeCell ref="C3:C5"/>
    <mergeCell ref="D3:D5"/>
    <mergeCell ref="E3:F3"/>
    <mergeCell ref="G3:G5"/>
    <mergeCell ref="H3:H5"/>
    <mergeCell ref="I3:J4"/>
    <mergeCell ref="R3:R4"/>
    <mergeCell ref="E4:E5"/>
    <mergeCell ref="F4:F5"/>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2"/>
  <sheetViews>
    <sheetView zoomScale="66" zoomScaleNormal="66" workbookViewId="0">
      <pane xSplit="3" ySplit="5" topLeftCell="M6" activePane="bottomRight" state="frozen"/>
      <selection pane="topRight" activeCell="D1" sqref="D1"/>
      <selection pane="bottomLeft" activeCell="A6" sqref="A6"/>
      <selection pane="bottomRight" activeCell="T9" sqref="T9"/>
    </sheetView>
  </sheetViews>
  <sheetFormatPr baseColWidth="10" defaultColWidth="11.42578125" defaultRowHeight="15" x14ac:dyDescent="0.25"/>
  <cols>
    <col min="1" max="1" width="23.42578125" style="4" customWidth="1"/>
    <col min="2" max="2" width="14.42578125" style="1" customWidth="1"/>
    <col min="3" max="3" width="10"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4" width="22.42578125" style="1" customWidth="1"/>
    <col min="15" max="15" width="22.42578125" style="5" customWidth="1"/>
    <col min="16" max="17" width="29.42578125" style="1" customWidth="1"/>
    <col min="18" max="18" width="61.28515625" style="5" customWidth="1"/>
    <col min="19" max="19" width="24" style="21" customWidth="1"/>
    <col min="20" max="20" width="11.42578125" style="1"/>
    <col min="21" max="21" width="18.28515625" style="1" customWidth="1"/>
    <col min="22" max="22" width="21.140625" style="1" customWidth="1"/>
    <col min="23" max="16384" width="11.42578125" style="1"/>
  </cols>
  <sheetData>
    <row r="1" spans="1:22" ht="60" customHeight="1" thickTop="1" thickBot="1" x14ac:dyDescent="0.3">
      <c r="A1" s="85" t="s">
        <v>36</v>
      </c>
      <c r="B1" s="114"/>
      <c r="C1" s="114"/>
      <c r="D1" s="114"/>
      <c r="E1" s="114"/>
      <c r="F1" s="114"/>
      <c r="G1" s="114"/>
      <c r="H1" s="114"/>
      <c r="I1" s="114"/>
      <c r="J1" s="114"/>
      <c r="K1" s="114"/>
      <c r="L1" s="114"/>
      <c r="M1" s="114"/>
      <c r="N1" s="114"/>
      <c r="O1" s="114"/>
      <c r="P1" s="114"/>
      <c r="Q1" s="114"/>
      <c r="R1" s="114"/>
      <c r="S1" s="115"/>
      <c r="V1" s="22"/>
    </row>
    <row r="2" spans="1:22" ht="36" customHeight="1" thickTop="1" thickBot="1" x14ac:dyDescent="0.3">
      <c r="A2" s="87" t="s">
        <v>33</v>
      </c>
      <c r="B2" s="88"/>
      <c r="C2" s="88"/>
      <c r="D2" s="88"/>
      <c r="E2" s="88"/>
      <c r="F2" s="88"/>
      <c r="G2" s="88"/>
      <c r="H2" s="88"/>
      <c r="I2" s="88"/>
      <c r="J2" s="88"/>
      <c r="K2" s="88"/>
      <c r="L2" s="88"/>
      <c r="M2" s="88"/>
      <c r="N2" s="88"/>
      <c r="O2" s="88"/>
      <c r="P2" s="88"/>
      <c r="Q2" s="88"/>
      <c r="R2" s="32"/>
      <c r="S2" s="33"/>
      <c r="V2" s="22"/>
    </row>
    <row r="3" spans="1:22" ht="43.5" customHeight="1" thickTop="1" x14ac:dyDescent="0.25">
      <c r="A3" s="90" t="s">
        <v>10</v>
      </c>
      <c r="B3" s="91" t="s">
        <v>11</v>
      </c>
      <c r="C3" s="92" t="s">
        <v>12</v>
      </c>
      <c r="D3" s="93" t="s">
        <v>13</v>
      </c>
      <c r="E3" s="94" t="s">
        <v>14</v>
      </c>
      <c r="F3" s="95"/>
      <c r="G3" s="96" t="s">
        <v>28</v>
      </c>
      <c r="H3" s="93" t="s">
        <v>27</v>
      </c>
      <c r="I3" s="98" t="s">
        <v>15</v>
      </c>
      <c r="J3" s="99"/>
      <c r="K3" s="93" t="s">
        <v>29</v>
      </c>
      <c r="L3" s="93" t="s">
        <v>16</v>
      </c>
      <c r="M3" s="93" t="s">
        <v>17</v>
      </c>
      <c r="N3" s="112" t="s">
        <v>18</v>
      </c>
      <c r="O3" s="112"/>
      <c r="P3" s="113" t="s">
        <v>19</v>
      </c>
      <c r="Q3" s="96" t="s">
        <v>26</v>
      </c>
      <c r="R3" s="120" t="s">
        <v>35</v>
      </c>
      <c r="S3" s="118" t="s">
        <v>34</v>
      </c>
      <c r="V3" s="22"/>
    </row>
    <row r="4" spans="1:22" ht="90" customHeight="1" x14ac:dyDescent="0.25">
      <c r="A4" s="90"/>
      <c r="B4" s="91"/>
      <c r="C4" s="92"/>
      <c r="D4" s="93"/>
      <c r="E4" s="103" t="s">
        <v>20</v>
      </c>
      <c r="F4" s="104" t="s">
        <v>32</v>
      </c>
      <c r="G4" s="93"/>
      <c r="H4" s="93"/>
      <c r="I4" s="100"/>
      <c r="J4" s="101"/>
      <c r="K4" s="93"/>
      <c r="L4" s="93"/>
      <c r="M4" s="93"/>
      <c r="N4" s="106" t="s">
        <v>21</v>
      </c>
      <c r="O4" s="108" t="s">
        <v>18</v>
      </c>
      <c r="P4" s="113"/>
      <c r="Q4" s="93"/>
      <c r="R4" s="92"/>
      <c r="S4" s="118"/>
    </row>
    <row r="5" spans="1:22" ht="39.75" customHeight="1" thickBot="1" x14ac:dyDescent="0.3">
      <c r="A5" s="90"/>
      <c r="B5" s="91"/>
      <c r="C5" s="92"/>
      <c r="D5" s="93"/>
      <c r="E5" s="119"/>
      <c r="F5" s="105"/>
      <c r="G5" s="93"/>
      <c r="H5" s="97"/>
      <c r="I5" s="31" t="s">
        <v>22</v>
      </c>
      <c r="J5" s="10" t="s">
        <v>23</v>
      </c>
      <c r="K5" s="93"/>
      <c r="L5" s="93"/>
      <c r="M5" s="93"/>
      <c r="N5" s="107"/>
      <c r="O5" s="109"/>
      <c r="P5" s="113"/>
      <c r="Q5" s="119"/>
      <c r="R5" s="121"/>
      <c r="S5" s="118"/>
    </row>
    <row r="6" spans="1:22" s="2" customFormat="1" ht="35.1" customHeight="1" thickTop="1" x14ac:dyDescent="0.25">
      <c r="A6" s="110" t="s">
        <v>47</v>
      </c>
      <c r="B6" s="62">
        <v>1</v>
      </c>
      <c r="C6" s="62">
        <v>74</v>
      </c>
      <c r="D6" s="63" t="s">
        <v>69</v>
      </c>
      <c r="E6" s="63">
        <v>2123102</v>
      </c>
      <c r="F6" s="63" t="s">
        <v>72</v>
      </c>
      <c r="G6" s="63" t="s">
        <v>73</v>
      </c>
      <c r="H6" s="63" t="s">
        <v>53</v>
      </c>
      <c r="I6" s="63" t="s">
        <v>70</v>
      </c>
      <c r="J6" s="11">
        <v>1</v>
      </c>
      <c r="K6" s="11" t="s">
        <v>74</v>
      </c>
      <c r="L6" s="64">
        <v>41239</v>
      </c>
      <c r="M6" s="64">
        <v>41822</v>
      </c>
      <c r="N6" s="12">
        <v>901</v>
      </c>
      <c r="O6" s="23">
        <f>555351624/616000</f>
        <v>901.5448441558442</v>
      </c>
      <c r="P6" s="12">
        <f>O6*J6</f>
        <v>901.5448441558442</v>
      </c>
      <c r="Q6" s="83">
        <f>P6</f>
        <v>901.5448441558442</v>
      </c>
      <c r="R6" s="13" t="s">
        <v>75</v>
      </c>
      <c r="S6" s="116">
        <v>500</v>
      </c>
    </row>
    <row r="7" spans="1:22" s="3" customFormat="1" ht="35.1" customHeight="1" thickBot="1" x14ac:dyDescent="0.25">
      <c r="A7" s="111"/>
      <c r="B7" s="65">
        <v>2</v>
      </c>
      <c r="C7" s="65"/>
      <c r="D7" s="66"/>
      <c r="E7" s="67"/>
      <c r="F7" s="76"/>
      <c r="G7" s="77"/>
      <c r="H7" s="66"/>
      <c r="I7" s="66"/>
      <c r="J7" s="14"/>
      <c r="K7" s="14"/>
      <c r="L7" s="68"/>
      <c r="M7" s="68"/>
      <c r="N7" s="15"/>
      <c r="O7" s="20"/>
      <c r="P7" s="15"/>
      <c r="Q7" s="84"/>
      <c r="R7" s="16"/>
      <c r="S7" s="117"/>
    </row>
    <row r="8" spans="1:22" s="3" customFormat="1" ht="61.5" customHeight="1" thickTop="1" x14ac:dyDescent="0.2">
      <c r="A8" s="110" t="s">
        <v>97</v>
      </c>
      <c r="B8" s="69">
        <v>1</v>
      </c>
      <c r="C8" s="62">
        <v>73</v>
      </c>
      <c r="D8" s="63" t="s">
        <v>100</v>
      </c>
      <c r="E8" s="63" t="s">
        <v>105</v>
      </c>
      <c r="F8" s="70" t="s">
        <v>104</v>
      </c>
      <c r="G8" s="63" t="s">
        <v>110</v>
      </c>
      <c r="H8" s="63" t="s">
        <v>53</v>
      </c>
      <c r="I8" s="63" t="s">
        <v>107</v>
      </c>
      <c r="J8" s="11">
        <v>0.45</v>
      </c>
      <c r="K8" s="11" t="s">
        <v>98</v>
      </c>
      <c r="L8" s="64" t="s">
        <v>108</v>
      </c>
      <c r="M8" s="71">
        <v>41113</v>
      </c>
      <c r="N8" s="12">
        <v>8036.22</v>
      </c>
      <c r="O8" s="23">
        <f>4554125928.36/566700</f>
        <v>8036.2200959237689</v>
      </c>
      <c r="P8" s="12">
        <f>O8*J8</f>
        <v>3616.2990431656963</v>
      </c>
      <c r="Q8" s="83">
        <f>P8+P9</f>
        <v>4023.6998981275283</v>
      </c>
      <c r="R8" s="17" t="s">
        <v>75</v>
      </c>
      <c r="S8" s="116">
        <v>500</v>
      </c>
    </row>
    <row r="9" spans="1:22" s="3" customFormat="1" ht="56.25" customHeight="1" thickBot="1" x14ac:dyDescent="0.25">
      <c r="A9" s="111"/>
      <c r="B9" s="72">
        <v>2</v>
      </c>
      <c r="C9" s="65">
        <v>78</v>
      </c>
      <c r="D9" s="66" t="s">
        <v>109</v>
      </c>
      <c r="E9" s="66" t="s">
        <v>111</v>
      </c>
      <c r="F9" s="73" t="s">
        <v>113</v>
      </c>
      <c r="G9" s="74" t="s">
        <v>112</v>
      </c>
      <c r="H9" s="66" t="s">
        <v>53</v>
      </c>
      <c r="I9" s="66" t="s">
        <v>70</v>
      </c>
      <c r="J9" s="14">
        <v>1</v>
      </c>
      <c r="K9" s="14" t="s">
        <v>98</v>
      </c>
      <c r="L9" s="68">
        <v>40945</v>
      </c>
      <c r="M9" s="68">
        <v>41421</v>
      </c>
      <c r="N9" s="15">
        <v>407</v>
      </c>
      <c r="O9" s="20">
        <f>240162804/589500</f>
        <v>407.40085496183207</v>
      </c>
      <c r="P9" s="15">
        <f>O9*J9</f>
        <v>407.40085496183207</v>
      </c>
      <c r="Q9" s="84"/>
      <c r="R9" s="18" t="s">
        <v>75</v>
      </c>
      <c r="S9" s="117"/>
    </row>
    <row r="10" spans="1:22" s="3" customFormat="1" ht="35.1" customHeight="1" thickTop="1" x14ac:dyDescent="0.2">
      <c r="A10" s="110" t="s">
        <v>149</v>
      </c>
      <c r="B10" s="62">
        <v>1</v>
      </c>
      <c r="C10" s="62">
        <v>97</v>
      </c>
      <c r="D10" s="63" t="s">
        <v>153</v>
      </c>
      <c r="E10" s="63" t="s">
        <v>154</v>
      </c>
      <c r="F10" s="75" t="s">
        <v>155</v>
      </c>
      <c r="G10" s="75" t="s">
        <v>152</v>
      </c>
      <c r="H10" s="63" t="s">
        <v>53</v>
      </c>
      <c r="I10" s="63" t="s">
        <v>99</v>
      </c>
      <c r="J10" s="11">
        <v>0.5</v>
      </c>
      <c r="K10" s="11" t="s">
        <v>151</v>
      </c>
      <c r="L10" s="64">
        <v>41248</v>
      </c>
      <c r="M10" s="71">
        <v>42355</v>
      </c>
      <c r="N10" s="12">
        <v>2337</v>
      </c>
      <c r="O10" s="23">
        <f>797285332/644350</f>
        <v>1237.348229999224</v>
      </c>
      <c r="P10" s="12">
        <f>O10*J10</f>
        <v>618.67411499961202</v>
      </c>
      <c r="Q10" s="83"/>
      <c r="R10" s="61" t="s">
        <v>156</v>
      </c>
      <c r="S10" s="116">
        <v>0</v>
      </c>
    </row>
    <row r="11" spans="1:22" s="3" customFormat="1" ht="35.1" customHeight="1" thickBot="1" x14ac:dyDescent="0.25">
      <c r="A11" s="111"/>
      <c r="B11" s="65">
        <v>2</v>
      </c>
      <c r="C11" s="65"/>
      <c r="D11" s="66"/>
      <c r="E11" s="66"/>
      <c r="F11" s="76"/>
      <c r="G11" s="76"/>
      <c r="H11" s="74"/>
      <c r="I11" s="76"/>
      <c r="J11" s="14"/>
      <c r="K11" s="14"/>
      <c r="L11" s="68"/>
      <c r="M11" s="68"/>
      <c r="N11" s="19"/>
      <c r="O11" s="24"/>
      <c r="P11" s="19"/>
      <c r="Q11" s="84"/>
      <c r="R11" s="19"/>
      <c r="S11" s="117"/>
    </row>
    <row r="12" spans="1:22" ht="15.75" thickTop="1" x14ac:dyDescent="0.25"/>
  </sheetData>
  <mergeCells count="31">
    <mergeCell ref="A2:Q2"/>
    <mergeCell ref="Q3:Q5"/>
    <mergeCell ref="A10:A11"/>
    <mergeCell ref="Q10:Q11"/>
    <mergeCell ref="S10:S11"/>
    <mergeCell ref="B3:B5"/>
    <mergeCell ref="C3:C5"/>
    <mergeCell ref="D3:D5"/>
    <mergeCell ref="E3:F3"/>
    <mergeCell ref="G3:G5"/>
    <mergeCell ref="H3:H5"/>
    <mergeCell ref="I3:J4"/>
    <mergeCell ref="A6:A7"/>
    <mergeCell ref="R3:R5"/>
    <mergeCell ref="P3:P5"/>
    <mergeCell ref="A1:S1"/>
    <mergeCell ref="A8:A9"/>
    <mergeCell ref="Q8:Q9"/>
    <mergeCell ref="S8:S9"/>
    <mergeCell ref="S3:S5"/>
    <mergeCell ref="E4:E5"/>
    <mergeCell ref="F4:F5"/>
    <mergeCell ref="N4:N5"/>
    <mergeCell ref="O4:O5"/>
    <mergeCell ref="K3:K5"/>
    <mergeCell ref="L3:L5"/>
    <mergeCell ref="M3:M5"/>
    <mergeCell ref="N3:O3"/>
    <mergeCell ref="Q6:Q7"/>
    <mergeCell ref="S6:S7"/>
    <mergeCell ref="A3:A5"/>
  </mergeCells>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9"/>
  <sheetViews>
    <sheetView zoomScale="78" zoomScaleNormal="78" workbookViewId="0">
      <pane xSplit="2" ySplit="4" topLeftCell="I23" activePane="bottomRight" state="frozen"/>
      <selection pane="topRight" activeCell="C1" sqref="C1"/>
      <selection pane="bottomLeft" activeCell="A5" sqref="A5"/>
      <selection pane="bottomRight" activeCell="I86" sqref="I86"/>
    </sheetView>
  </sheetViews>
  <sheetFormatPr baseColWidth="10" defaultColWidth="11.42578125" defaultRowHeight="15" x14ac:dyDescent="0.25"/>
  <cols>
    <col min="1" max="1" width="21.28515625" style="1" customWidth="1"/>
    <col min="2" max="2" width="19.28515625" style="4" customWidth="1"/>
    <col min="3" max="3" width="27.28515625" style="1" customWidth="1"/>
    <col min="4" max="4" width="33" style="1" customWidth="1"/>
    <col min="5" max="5" width="16" style="1" customWidth="1"/>
    <col min="6" max="6" width="23.28515625" style="1" customWidth="1"/>
    <col min="7" max="7" width="28.7109375" style="1" customWidth="1"/>
    <col min="8" max="8" width="50.7109375" style="1" customWidth="1"/>
    <col min="9" max="9" width="31" style="1" customWidth="1"/>
    <col min="10" max="10" width="17.28515625" style="1" customWidth="1"/>
    <col min="11" max="12" width="18.28515625" style="1" customWidth="1"/>
    <col min="13" max="13" width="38.7109375" style="1" customWidth="1"/>
    <col min="14" max="14" width="25.28515625" style="53" customWidth="1"/>
    <col min="15" max="15" width="25.28515625" style="1" customWidth="1"/>
    <col min="16" max="16384" width="11.42578125" style="1"/>
  </cols>
  <sheetData>
    <row r="1" spans="1:15" ht="39" customHeight="1" x14ac:dyDescent="0.25">
      <c r="A1" s="165" t="s">
        <v>36</v>
      </c>
      <c r="B1" s="165"/>
      <c r="C1" s="165"/>
      <c r="D1" s="165"/>
      <c r="E1" s="165"/>
      <c r="F1" s="165"/>
      <c r="G1" s="165"/>
      <c r="H1" s="165"/>
      <c r="I1" s="165"/>
      <c r="J1" s="165"/>
      <c r="K1" s="165"/>
      <c r="L1" s="165"/>
      <c r="M1" s="165"/>
    </row>
    <row r="2" spans="1:15" ht="24" customHeight="1" thickBot="1" x14ac:dyDescent="0.3">
      <c r="B2" s="165" t="s">
        <v>44</v>
      </c>
      <c r="C2" s="165"/>
      <c r="D2" s="165"/>
      <c r="E2" s="165"/>
      <c r="F2" s="165"/>
      <c r="G2" s="165"/>
      <c r="H2" s="165"/>
      <c r="I2" s="165"/>
      <c r="J2" s="165"/>
      <c r="K2" s="165"/>
      <c r="L2" s="165"/>
      <c r="M2" s="165"/>
    </row>
    <row r="3" spans="1:15" ht="18.75" customHeight="1" x14ac:dyDescent="0.25">
      <c r="A3" s="146" t="s">
        <v>9</v>
      </c>
      <c r="B3" s="146" t="s">
        <v>0</v>
      </c>
      <c r="C3" s="151" t="s">
        <v>77</v>
      </c>
      <c r="D3" s="153" t="s">
        <v>5</v>
      </c>
      <c r="E3" s="151" t="s">
        <v>7</v>
      </c>
      <c r="F3" s="151" t="s">
        <v>8</v>
      </c>
      <c r="G3" s="151" t="s">
        <v>1</v>
      </c>
      <c r="H3" s="151" t="s">
        <v>2</v>
      </c>
      <c r="I3" s="151" t="s">
        <v>39</v>
      </c>
      <c r="J3" s="151" t="s">
        <v>3</v>
      </c>
      <c r="K3" s="151" t="s">
        <v>4</v>
      </c>
      <c r="L3" s="153" t="s">
        <v>76</v>
      </c>
      <c r="M3" s="156" t="s">
        <v>40</v>
      </c>
      <c r="N3" s="122" t="s">
        <v>45</v>
      </c>
      <c r="O3" s="122" t="s">
        <v>46</v>
      </c>
    </row>
    <row r="4" spans="1:15" ht="27.75" customHeight="1" thickBot="1" x14ac:dyDescent="0.3">
      <c r="A4" s="141" t="s">
        <v>9</v>
      </c>
      <c r="B4" s="141"/>
      <c r="C4" s="162"/>
      <c r="D4" s="166"/>
      <c r="E4" s="162"/>
      <c r="F4" s="152"/>
      <c r="G4" s="152"/>
      <c r="H4" s="162"/>
      <c r="I4" s="152"/>
      <c r="J4" s="152"/>
      <c r="K4" s="152"/>
      <c r="L4" s="154"/>
      <c r="M4" s="157"/>
      <c r="N4" s="123"/>
      <c r="O4" s="123"/>
    </row>
    <row r="5" spans="1:15" s="2" customFormat="1" ht="53.45" customHeight="1" x14ac:dyDescent="0.25">
      <c r="A5" s="142" t="s">
        <v>47</v>
      </c>
      <c r="B5" s="146" t="s">
        <v>6</v>
      </c>
      <c r="C5" s="132" t="s">
        <v>95</v>
      </c>
      <c r="D5" s="132" t="s">
        <v>78</v>
      </c>
      <c r="E5" s="44" t="s">
        <v>55</v>
      </c>
      <c r="F5" s="34" t="s">
        <v>57</v>
      </c>
      <c r="G5" s="9" t="s">
        <v>58</v>
      </c>
      <c r="H5" s="34" t="s">
        <v>60</v>
      </c>
      <c r="I5" s="34" t="s">
        <v>6</v>
      </c>
      <c r="J5" s="46">
        <v>37015</v>
      </c>
      <c r="K5" s="46">
        <v>37506</v>
      </c>
      <c r="L5" s="50">
        <v>16.399999999999999</v>
      </c>
      <c r="M5" s="136">
        <f>L5+L6</f>
        <v>20.729999999999997</v>
      </c>
      <c r="N5" s="124">
        <v>35</v>
      </c>
      <c r="O5" s="124">
        <f>SUM(N5:N29)</f>
        <v>200</v>
      </c>
    </row>
    <row r="6" spans="1:15" s="2" customFormat="1" ht="57.6" customHeight="1" x14ac:dyDescent="0.25">
      <c r="A6" s="143"/>
      <c r="B6" s="139"/>
      <c r="C6" s="133"/>
      <c r="D6" s="133"/>
      <c r="E6" s="45" t="s">
        <v>56</v>
      </c>
      <c r="F6" s="35" t="s">
        <v>57</v>
      </c>
      <c r="G6" s="25" t="s">
        <v>58</v>
      </c>
      <c r="H6" s="35" t="s">
        <v>59</v>
      </c>
      <c r="I6" s="35" t="s">
        <v>6</v>
      </c>
      <c r="J6" s="47">
        <v>37932</v>
      </c>
      <c r="K6" s="47">
        <v>38061</v>
      </c>
      <c r="L6" s="48">
        <v>4.33</v>
      </c>
      <c r="M6" s="137"/>
      <c r="N6" s="125"/>
      <c r="O6" s="125"/>
    </row>
    <row r="7" spans="1:15" s="3" customFormat="1" ht="45" customHeight="1" x14ac:dyDescent="0.2">
      <c r="A7" s="144"/>
      <c r="B7" s="140"/>
      <c r="C7" s="134"/>
      <c r="D7" s="134"/>
      <c r="E7" s="36"/>
      <c r="F7" s="35"/>
      <c r="G7" s="36"/>
      <c r="H7" s="6"/>
      <c r="I7" s="6"/>
      <c r="J7" s="6"/>
      <c r="K7" s="6"/>
      <c r="L7" s="6"/>
      <c r="M7" s="137"/>
      <c r="N7" s="127"/>
      <c r="O7" s="125"/>
    </row>
    <row r="8" spans="1:15" s="3" customFormat="1" ht="35.1" customHeight="1" thickBot="1" x14ac:dyDescent="0.25">
      <c r="A8" s="144"/>
      <c r="B8" s="147"/>
      <c r="C8" s="135"/>
      <c r="D8" s="135"/>
      <c r="E8" s="37"/>
      <c r="F8" s="37"/>
      <c r="G8" s="37"/>
      <c r="H8" s="7"/>
      <c r="I8" s="7"/>
      <c r="J8" s="7"/>
      <c r="K8" s="7"/>
      <c r="L8" s="29"/>
      <c r="M8" s="138"/>
      <c r="N8" s="128"/>
      <c r="O8" s="125"/>
    </row>
    <row r="9" spans="1:15" s="3" customFormat="1" ht="35.1" customHeight="1" x14ac:dyDescent="0.2">
      <c r="A9" s="144"/>
      <c r="B9" s="139" t="s">
        <v>43</v>
      </c>
      <c r="C9" s="150" t="s">
        <v>79</v>
      </c>
      <c r="D9" s="132" t="s">
        <v>84</v>
      </c>
      <c r="E9" s="45" t="s">
        <v>80</v>
      </c>
      <c r="F9" s="35" t="s">
        <v>81</v>
      </c>
      <c r="G9" s="35" t="s">
        <v>61</v>
      </c>
      <c r="H9" s="26" t="s">
        <v>63</v>
      </c>
      <c r="I9" s="35" t="s">
        <v>62</v>
      </c>
      <c r="J9" s="47">
        <v>41760</v>
      </c>
      <c r="K9" s="47">
        <v>42444</v>
      </c>
      <c r="L9" s="40">
        <v>22.83</v>
      </c>
      <c r="M9" s="148">
        <f>L9</f>
        <v>22.83</v>
      </c>
      <c r="N9" s="124">
        <v>35</v>
      </c>
      <c r="O9" s="125"/>
    </row>
    <row r="10" spans="1:15" s="3" customFormat="1" ht="103.5" customHeight="1" x14ac:dyDescent="0.2">
      <c r="A10" s="144"/>
      <c r="B10" s="139"/>
      <c r="C10" s="150"/>
      <c r="D10" s="133"/>
      <c r="E10" s="35" t="s">
        <v>82</v>
      </c>
      <c r="F10" s="36" t="s">
        <v>82</v>
      </c>
      <c r="G10" s="36" t="s">
        <v>64</v>
      </c>
      <c r="H10" s="54" t="s">
        <v>193</v>
      </c>
      <c r="I10" s="36" t="s">
        <v>62</v>
      </c>
      <c r="J10" s="48">
        <v>42598</v>
      </c>
      <c r="K10" s="48">
        <v>43676</v>
      </c>
      <c r="L10" s="48"/>
      <c r="M10" s="150"/>
      <c r="N10" s="125"/>
      <c r="O10" s="125"/>
    </row>
    <row r="11" spans="1:15" s="3" customFormat="1" ht="35.1" customHeight="1" x14ac:dyDescent="0.2">
      <c r="A11" s="144"/>
      <c r="B11" s="140"/>
      <c r="C11" s="150"/>
      <c r="D11" s="134"/>
      <c r="E11" s="36"/>
      <c r="F11" s="36"/>
      <c r="G11" s="36"/>
      <c r="H11" s="6"/>
      <c r="I11" s="6"/>
      <c r="J11" s="6"/>
      <c r="K11" s="6"/>
      <c r="L11" s="6"/>
      <c r="M11" s="150"/>
      <c r="N11" s="127"/>
      <c r="O11" s="125"/>
    </row>
    <row r="12" spans="1:15" s="3" customFormat="1" ht="35.1" customHeight="1" thickBot="1" x14ac:dyDescent="0.25">
      <c r="A12" s="144"/>
      <c r="B12" s="141"/>
      <c r="C12" s="150"/>
      <c r="D12" s="135"/>
      <c r="E12" s="27"/>
      <c r="F12" s="27"/>
      <c r="G12" s="27"/>
      <c r="H12" s="28"/>
      <c r="I12" s="28"/>
      <c r="J12" s="28"/>
      <c r="K12" s="28"/>
      <c r="L12" s="51"/>
      <c r="M12" s="155"/>
      <c r="N12" s="128"/>
      <c r="O12" s="125"/>
    </row>
    <row r="13" spans="1:15" s="3" customFormat="1" ht="69" customHeight="1" thickBot="1" x14ac:dyDescent="0.25">
      <c r="A13" s="144"/>
      <c r="B13" s="146" t="s">
        <v>41</v>
      </c>
      <c r="C13" s="158" t="s">
        <v>83</v>
      </c>
      <c r="D13" s="132" t="s">
        <v>84</v>
      </c>
      <c r="E13" s="43" t="s">
        <v>82</v>
      </c>
      <c r="F13" s="43" t="s">
        <v>82</v>
      </c>
      <c r="G13" s="34" t="s">
        <v>68</v>
      </c>
      <c r="H13" s="34" t="s">
        <v>66</v>
      </c>
      <c r="I13" s="34" t="s">
        <v>62</v>
      </c>
      <c r="J13" s="46">
        <v>42878</v>
      </c>
      <c r="K13" s="34" t="s">
        <v>65</v>
      </c>
      <c r="L13" s="38"/>
      <c r="M13" s="148">
        <f>L16</f>
        <v>6.67</v>
      </c>
      <c r="N13" s="149">
        <v>0</v>
      </c>
      <c r="O13" s="125"/>
    </row>
    <row r="14" spans="1:15" s="3" customFormat="1" ht="81" customHeight="1" thickBot="1" x14ac:dyDescent="0.25">
      <c r="A14" s="144"/>
      <c r="B14" s="139"/>
      <c r="C14" s="159"/>
      <c r="D14" s="133"/>
      <c r="E14" s="43" t="s">
        <v>82</v>
      </c>
      <c r="F14" s="43" t="s">
        <v>82</v>
      </c>
      <c r="G14" s="35" t="s">
        <v>68</v>
      </c>
      <c r="H14" s="35" t="s">
        <v>67</v>
      </c>
      <c r="I14" s="35" t="s">
        <v>62</v>
      </c>
      <c r="J14" s="47">
        <v>41939</v>
      </c>
      <c r="K14" s="47">
        <v>42120</v>
      </c>
      <c r="L14" s="48"/>
      <c r="M14" s="137"/>
      <c r="N14" s="125"/>
      <c r="O14" s="125"/>
    </row>
    <row r="15" spans="1:15" s="3" customFormat="1" ht="151.15" customHeight="1" x14ac:dyDescent="0.2">
      <c r="A15" s="144"/>
      <c r="B15" s="140"/>
      <c r="C15" s="160"/>
      <c r="D15" s="134"/>
      <c r="E15" s="43" t="s">
        <v>82</v>
      </c>
      <c r="F15" s="43" t="s">
        <v>82</v>
      </c>
      <c r="G15" s="36" t="s">
        <v>68</v>
      </c>
      <c r="H15" s="36" t="s">
        <v>200</v>
      </c>
      <c r="I15" s="36" t="s">
        <v>62</v>
      </c>
      <c r="J15" s="48">
        <v>41436</v>
      </c>
      <c r="K15" s="48">
        <v>41903</v>
      </c>
      <c r="L15" s="48"/>
      <c r="M15" s="137"/>
      <c r="N15" s="127"/>
      <c r="O15" s="125"/>
    </row>
    <row r="16" spans="1:15" s="3" customFormat="1" ht="126.75" customHeight="1" x14ac:dyDescent="0.2">
      <c r="A16" s="144"/>
      <c r="B16" s="141"/>
      <c r="C16" s="163"/>
      <c r="D16" s="164"/>
      <c r="E16" s="81" t="s">
        <v>197</v>
      </c>
      <c r="F16" s="81" t="s">
        <v>194</v>
      </c>
      <c r="G16" s="27" t="s">
        <v>195</v>
      </c>
      <c r="H16" s="27" t="s">
        <v>196</v>
      </c>
      <c r="I16" s="27" t="s">
        <v>62</v>
      </c>
      <c r="J16" s="82">
        <v>40333</v>
      </c>
      <c r="K16" s="82">
        <v>40533</v>
      </c>
      <c r="L16" s="78">
        <v>6.67</v>
      </c>
      <c r="M16" s="137"/>
      <c r="N16" s="127"/>
      <c r="O16" s="125"/>
    </row>
    <row r="17" spans="1:15" s="3" customFormat="1" ht="144.75" customHeight="1" thickBot="1" x14ac:dyDescent="0.25">
      <c r="A17" s="144"/>
      <c r="B17" s="147"/>
      <c r="C17" s="161"/>
      <c r="D17" s="135"/>
      <c r="E17" s="37" t="s">
        <v>199</v>
      </c>
      <c r="F17" s="37" t="s">
        <v>69</v>
      </c>
      <c r="G17" s="37" t="s">
        <v>195</v>
      </c>
      <c r="H17" s="7" t="s">
        <v>198</v>
      </c>
      <c r="I17" s="80" t="s">
        <v>62</v>
      </c>
      <c r="J17" s="49">
        <v>40613</v>
      </c>
      <c r="K17" s="49">
        <v>40648</v>
      </c>
      <c r="L17" s="78"/>
      <c r="M17" s="138"/>
      <c r="N17" s="128"/>
      <c r="O17" s="125"/>
    </row>
    <row r="18" spans="1:15" s="3" customFormat="1" ht="84.75" customHeight="1" thickBot="1" x14ac:dyDescent="0.25">
      <c r="A18" s="144"/>
      <c r="B18" s="146" t="s">
        <v>42</v>
      </c>
      <c r="C18" s="158" t="s">
        <v>85</v>
      </c>
      <c r="D18" s="132" t="s">
        <v>88</v>
      </c>
      <c r="E18" s="34" t="s">
        <v>201</v>
      </c>
      <c r="F18" s="34" t="s">
        <v>202</v>
      </c>
      <c r="G18" s="34" t="s">
        <v>203</v>
      </c>
      <c r="H18" s="43" t="s">
        <v>204</v>
      </c>
      <c r="I18" s="34" t="s">
        <v>62</v>
      </c>
      <c r="J18" s="46">
        <v>43248</v>
      </c>
      <c r="K18" s="46">
        <v>43526</v>
      </c>
      <c r="L18" s="79">
        <v>9.27</v>
      </c>
      <c r="M18" s="136">
        <v>0</v>
      </c>
      <c r="N18" s="124">
        <v>0</v>
      </c>
      <c r="O18" s="125"/>
    </row>
    <row r="19" spans="1:15" s="3" customFormat="1" ht="31.5" customHeight="1" x14ac:dyDescent="0.2">
      <c r="A19" s="144"/>
      <c r="B19" s="139"/>
      <c r="C19" s="159"/>
      <c r="D19" s="133"/>
      <c r="E19" s="43"/>
      <c r="F19" s="43"/>
      <c r="G19" s="35"/>
      <c r="H19" s="35"/>
      <c r="I19" s="35"/>
      <c r="J19" s="47"/>
      <c r="K19" s="46"/>
      <c r="L19" s="48"/>
      <c r="M19" s="137"/>
      <c r="N19" s="125"/>
      <c r="O19" s="125"/>
    </row>
    <row r="20" spans="1:15" s="3" customFormat="1" ht="24" customHeight="1" x14ac:dyDescent="0.2">
      <c r="A20" s="144"/>
      <c r="B20" s="140"/>
      <c r="C20" s="160"/>
      <c r="D20" s="134"/>
      <c r="E20" s="36"/>
      <c r="F20" s="36"/>
      <c r="G20" s="36"/>
      <c r="H20" s="36"/>
      <c r="I20" s="36"/>
      <c r="J20" s="48"/>
      <c r="K20" s="48"/>
      <c r="L20" s="48"/>
      <c r="M20" s="137"/>
      <c r="N20" s="127"/>
      <c r="O20" s="125"/>
    </row>
    <row r="21" spans="1:15" s="3" customFormat="1" ht="27" customHeight="1" thickBot="1" x14ac:dyDescent="0.25">
      <c r="A21" s="144"/>
      <c r="B21" s="147"/>
      <c r="C21" s="161"/>
      <c r="D21" s="135"/>
      <c r="E21" s="37"/>
      <c r="F21" s="37"/>
      <c r="G21" s="37"/>
      <c r="H21" s="37"/>
      <c r="I21" s="37"/>
      <c r="J21" s="49"/>
      <c r="K21" s="49"/>
      <c r="L21" s="52"/>
      <c r="M21" s="138"/>
      <c r="N21" s="128"/>
      <c r="O21" s="125"/>
    </row>
    <row r="22" spans="1:15" s="3" customFormat="1" ht="75" customHeight="1" thickBot="1" x14ac:dyDescent="0.25">
      <c r="A22" s="144"/>
      <c r="B22" s="129" t="s">
        <v>37</v>
      </c>
      <c r="C22" s="136" t="s">
        <v>94</v>
      </c>
      <c r="D22" s="132" t="s">
        <v>87</v>
      </c>
      <c r="E22" s="34">
        <v>2123101</v>
      </c>
      <c r="F22" s="34" t="s">
        <v>69</v>
      </c>
      <c r="G22" s="34" t="s">
        <v>89</v>
      </c>
      <c r="H22" s="8" t="s">
        <v>90</v>
      </c>
      <c r="I22" s="38" t="s">
        <v>37</v>
      </c>
      <c r="J22" s="55">
        <v>41269</v>
      </c>
      <c r="K22" s="55">
        <v>41610</v>
      </c>
      <c r="L22" s="38">
        <v>11.4</v>
      </c>
      <c r="M22" s="136">
        <v>21.6</v>
      </c>
      <c r="N22" s="124">
        <v>65</v>
      </c>
      <c r="O22" s="125"/>
    </row>
    <row r="23" spans="1:15" s="3" customFormat="1" ht="35.1" customHeight="1" x14ac:dyDescent="0.2">
      <c r="A23" s="144"/>
      <c r="B23" s="130"/>
      <c r="C23" s="137"/>
      <c r="D23" s="133"/>
      <c r="E23" s="35">
        <v>1591</v>
      </c>
      <c r="F23" s="35" t="s">
        <v>92</v>
      </c>
      <c r="G23" s="34" t="s">
        <v>89</v>
      </c>
      <c r="H23" s="26" t="s">
        <v>93</v>
      </c>
      <c r="I23" s="38" t="s">
        <v>37</v>
      </c>
      <c r="J23" s="56">
        <v>42369</v>
      </c>
      <c r="K23" s="56">
        <v>42674</v>
      </c>
      <c r="L23" s="36">
        <v>10.199999999999999</v>
      </c>
      <c r="M23" s="137"/>
      <c r="N23" s="125"/>
      <c r="O23" s="125"/>
    </row>
    <row r="24" spans="1:15" s="3" customFormat="1" ht="35.1" customHeight="1" x14ac:dyDescent="0.2">
      <c r="A24" s="144"/>
      <c r="B24" s="130"/>
      <c r="C24" s="137"/>
      <c r="D24" s="134"/>
      <c r="E24" s="36"/>
      <c r="F24" s="36"/>
      <c r="G24" s="36"/>
      <c r="H24" s="6"/>
      <c r="I24" s="6"/>
      <c r="J24" s="6"/>
      <c r="K24" s="6"/>
      <c r="L24" s="6"/>
      <c r="M24" s="137"/>
      <c r="N24" s="127"/>
      <c r="O24" s="125"/>
    </row>
    <row r="25" spans="1:15" s="3" customFormat="1" ht="35.1" customHeight="1" thickBot="1" x14ac:dyDescent="0.25">
      <c r="A25" s="144"/>
      <c r="B25" s="131"/>
      <c r="C25" s="138"/>
      <c r="D25" s="135"/>
      <c r="E25" s="42"/>
      <c r="F25" s="42"/>
      <c r="G25" s="42"/>
      <c r="H25" s="29"/>
      <c r="I25" s="29"/>
      <c r="J25" s="29"/>
      <c r="K25" s="29"/>
      <c r="L25" s="29"/>
      <c r="M25" s="138"/>
      <c r="N25" s="128"/>
      <c r="O25" s="125"/>
    </row>
    <row r="26" spans="1:15" s="3" customFormat="1" ht="35.1" customHeight="1" thickBot="1" x14ac:dyDescent="0.25">
      <c r="A26" s="144"/>
      <c r="B26" s="146" t="s">
        <v>38</v>
      </c>
      <c r="C26" s="158" t="s">
        <v>86</v>
      </c>
      <c r="D26" s="132" t="s">
        <v>87</v>
      </c>
      <c r="E26" s="34">
        <v>2123101</v>
      </c>
      <c r="F26" s="34" t="s">
        <v>69</v>
      </c>
      <c r="G26" s="34" t="s">
        <v>89</v>
      </c>
      <c r="H26" s="8" t="s">
        <v>90</v>
      </c>
      <c r="I26" s="8" t="s">
        <v>91</v>
      </c>
      <c r="J26" s="55">
        <v>41269</v>
      </c>
      <c r="K26" s="55">
        <v>41610</v>
      </c>
      <c r="L26" s="38">
        <v>11.4</v>
      </c>
      <c r="M26" s="136">
        <f>L26+L27</f>
        <v>21.6</v>
      </c>
      <c r="N26" s="124">
        <v>65</v>
      </c>
      <c r="O26" s="125"/>
    </row>
    <row r="27" spans="1:15" s="3" customFormat="1" ht="35.1" customHeight="1" x14ac:dyDescent="0.2">
      <c r="A27" s="144"/>
      <c r="B27" s="139"/>
      <c r="C27" s="159"/>
      <c r="D27" s="133"/>
      <c r="E27" s="35">
        <v>1591</v>
      </c>
      <c r="F27" s="35" t="s">
        <v>92</v>
      </c>
      <c r="G27" s="34" t="s">
        <v>89</v>
      </c>
      <c r="H27" s="26" t="s">
        <v>93</v>
      </c>
      <c r="I27" s="8" t="s">
        <v>91</v>
      </c>
      <c r="J27" s="56">
        <v>42369</v>
      </c>
      <c r="K27" s="56">
        <v>42674</v>
      </c>
      <c r="L27" s="36">
        <v>10.199999999999999</v>
      </c>
      <c r="M27" s="137"/>
      <c r="N27" s="125"/>
      <c r="O27" s="125"/>
    </row>
    <row r="28" spans="1:15" s="3" customFormat="1" ht="35.1" customHeight="1" x14ac:dyDescent="0.2">
      <c r="A28" s="144"/>
      <c r="B28" s="140"/>
      <c r="C28" s="160"/>
      <c r="D28" s="134"/>
      <c r="E28" s="36"/>
      <c r="F28" s="36"/>
      <c r="G28" s="36"/>
      <c r="H28" s="6"/>
      <c r="I28" s="6"/>
      <c r="J28" s="6"/>
      <c r="K28" s="6"/>
      <c r="L28" s="6"/>
      <c r="M28" s="137"/>
      <c r="N28" s="127"/>
      <c r="O28" s="125"/>
    </row>
    <row r="29" spans="1:15" s="3" customFormat="1" ht="35.1" customHeight="1" thickBot="1" x14ac:dyDescent="0.25">
      <c r="A29" s="145"/>
      <c r="B29" s="147"/>
      <c r="C29" s="161"/>
      <c r="D29" s="135"/>
      <c r="E29" s="37"/>
      <c r="F29" s="37"/>
      <c r="G29" s="37"/>
      <c r="H29" s="7"/>
      <c r="I29" s="7"/>
      <c r="J29" s="7"/>
      <c r="K29" s="7"/>
      <c r="L29" s="6"/>
      <c r="M29" s="138"/>
      <c r="N29" s="128"/>
      <c r="O29" s="126"/>
    </row>
    <row r="30" spans="1:15" ht="15.75" thickBot="1" x14ac:dyDescent="0.3"/>
    <row r="31" spans="1:15" s="2" customFormat="1" ht="35.1" customHeight="1" x14ac:dyDescent="0.25">
      <c r="A31" s="142" t="s">
        <v>97</v>
      </c>
      <c r="B31" s="146" t="s">
        <v>6</v>
      </c>
      <c r="C31" s="132" t="s">
        <v>157</v>
      </c>
      <c r="D31" s="132" t="s">
        <v>114</v>
      </c>
      <c r="E31" s="34" t="s">
        <v>120</v>
      </c>
      <c r="F31" s="34" t="s">
        <v>121</v>
      </c>
      <c r="G31" s="9" t="s">
        <v>127</v>
      </c>
      <c r="H31" s="34" t="s">
        <v>122</v>
      </c>
      <c r="I31" s="34" t="s">
        <v>6</v>
      </c>
      <c r="J31" s="46">
        <v>40547</v>
      </c>
      <c r="K31" s="46">
        <v>40790</v>
      </c>
      <c r="L31" s="58">
        <v>8.1333333333333329</v>
      </c>
      <c r="M31" s="148">
        <f>L31+L32+L33+L34</f>
        <v>39.700000000000003</v>
      </c>
      <c r="N31" s="124">
        <v>65</v>
      </c>
      <c r="O31" s="124">
        <f>SUM(N31:N54)</f>
        <v>390</v>
      </c>
    </row>
    <row r="32" spans="1:15" s="2" customFormat="1" ht="35.1" customHeight="1" x14ac:dyDescent="0.25">
      <c r="A32" s="143"/>
      <c r="B32" s="139"/>
      <c r="C32" s="133"/>
      <c r="D32" s="133"/>
      <c r="E32" s="35" t="s">
        <v>128</v>
      </c>
      <c r="F32" s="35" t="s">
        <v>123</v>
      </c>
      <c r="G32" s="25" t="s">
        <v>129</v>
      </c>
      <c r="H32" s="35" t="s">
        <v>124</v>
      </c>
      <c r="I32" s="36" t="s">
        <v>6</v>
      </c>
      <c r="J32" s="47">
        <v>42013</v>
      </c>
      <c r="K32" s="47">
        <v>42304</v>
      </c>
      <c r="L32" s="41">
        <v>9.7333333333333325</v>
      </c>
      <c r="M32" s="137"/>
      <c r="N32" s="125"/>
      <c r="O32" s="125"/>
    </row>
    <row r="33" spans="1:15" s="3" customFormat="1" ht="35.1" customHeight="1" x14ac:dyDescent="0.2">
      <c r="A33" s="144"/>
      <c r="B33" s="140"/>
      <c r="C33" s="134"/>
      <c r="D33" s="134"/>
      <c r="E33" s="36" t="s">
        <v>130</v>
      </c>
      <c r="F33" s="35" t="s">
        <v>123</v>
      </c>
      <c r="G33" s="25" t="s">
        <v>129</v>
      </c>
      <c r="H33" s="6" t="s">
        <v>125</v>
      </c>
      <c r="I33" s="36" t="s">
        <v>6</v>
      </c>
      <c r="J33" s="48">
        <v>42041</v>
      </c>
      <c r="K33" s="48">
        <v>42572</v>
      </c>
      <c r="L33" s="41">
        <v>17.733333333333334</v>
      </c>
      <c r="M33" s="137"/>
      <c r="N33" s="127"/>
      <c r="O33" s="125"/>
    </row>
    <row r="34" spans="1:15" s="3" customFormat="1" ht="35.1" customHeight="1" thickBot="1" x14ac:dyDescent="0.25">
      <c r="A34" s="144"/>
      <c r="B34" s="147"/>
      <c r="C34" s="135"/>
      <c r="D34" s="135"/>
      <c r="E34" s="37" t="s">
        <v>131</v>
      </c>
      <c r="F34" s="35" t="s">
        <v>123</v>
      </c>
      <c r="G34" s="25" t="s">
        <v>129</v>
      </c>
      <c r="H34" s="7" t="s">
        <v>126</v>
      </c>
      <c r="I34" s="37" t="s">
        <v>6</v>
      </c>
      <c r="J34" s="49">
        <v>42584</v>
      </c>
      <c r="K34" s="49">
        <v>42706</v>
      </c>
      <c r="L34" s="59">
        <v>4.0999999999999996</v>
      </c>
      <c r="M34" s="138"/>
      <c r="N34" s="128"/>
      <c r="O34" s="125"/>
    </row>
    <row r="35" spans="1:15" s="3" customFormat="1" ht="35.1" customHeight="1" x14ac:dyDescent="0.2">
      <c r="A35" s="144"/>
      <c r="B35" s="139" t="s">
        <v>43</v>
      </c>
      <c r="C35" s="132" t="s">
        <v>115</v>
      </c>
      <c r="D35" s="132" t="s">
        <v>88</v>
      </c>
      <c r="E35" s="34" t="s">
        <v>120</v>
      </c>
      <c r="F35" s="34" t="s">
        <v>121</v>
      </c>
      <c r="G35" s="9" t="s">
        <v>127</v>
      </c>
      <c r="H35" s="34" t="s">
        <v>122</v>
      </c>
      <c r="I35" s="34" t="s">
        <v>62</v>
      </c>
      <c r="J35" s="46">
        <v>40547</v>
      </c>
      <c r="K35" s="46">
        <v>40790</v>
      </c>
      <c r="L35" s="58">
        <v>8.1333333333333329</v>
      </c>
      <c r="M35" s="148">
        <f>L35+L36+L37+L38</f>
        <v>29.736666666666668</v>
      </c>
      <c r="N35" s="124">
        <v>65</v>
      </c>
      <c r="O35" s="125"/>
    </row>
    <row r="36" spans="1:15" s="3" customFormat="1" ht="35.1" customHeight="1" x14ac:dyDescent="0.2">
      <c r="A36" s="144"/>
      <c r="B36" s="139"/>
      <c r="C36" s="133"/>
      <c r="D36" s="133"/>
      <c r="E36" s="35" t="s">
        <v>128</v>
      </c>
      <c r="F36" s="35" t="s">
        <v>123</v>
      </c>
      <c r="G36" s="25" t="s">
        <v>129</v>
      </c>
      <c r="H36" s="35" t="s">
        <v>124</v>
      </c>
      <c r="I36" s="36" t="s">
        <v>62</v>
      </c>
      <c r="J36" s="47">
        <v>42013</v>
      </c>
      <c r="K36" s="47">
        <v>42304</v>
      </c>
      <c r="L36" s="41">
        <v>9.7333333333333325</v>
      </c>
      <c r="M36" s="137"/>
      <c r="N36" s="125"/>
      <c r="O36" s="125"/>
    </row>
    <row r="37" spans="1:15" s="3" customFormat="1" ht="35.1" customHeight="1" thickBot="1" x14ac:dyDescent="0.25">
      <c r="A37" s="144"/>
      <c r="B37" s="140"/>
      <c r="C37" s="134"/>
      <c r="D37" s="134"/>
      <c r="E37" s="37" t="s">
        <v>131</v>
      </c>
      <c r="F37" s="35" t="s">
        <v>123</v>
      </c>
      <c r="G37" s="25" t="s">
        <v>129</v>
      </c>
      <c r="H37" s="7" t="s">
        <v>126</v>
      </c>
      <c r="I37" s="37" t="s">
        <v>62</v>
      </c>
      <c r="J37" s="49">
        <v>42584</v>
      </c>
      <c r="K37" s="49">
        <v>42706</v>
      </c>
      <c r="L37" s="59">
        <v>4.0999999999999996</v>
      </c>
      <c r="M37" s="137"/>
      <c r="N37" s="127"/>
      <c r="O37" s="125"/>
    </row>
    <row r="38" spans="1:15" s="3" customFormat="1" ht="35.1" customHeight="1" thickBot="1" x14ac:dyDescent="0.25">
      <c r="A38" s="144"/>
      <c r="B38" s="141"/>
      <c r="C38" s="135"/>
      <c r="D38" s="135"/>
      <c r="E38" s="37" t="s">
        <v>133</v>
      </c>
      <c r="F38" s="35" t="s">
        <v>121</v>
      </c>
      <c r="G38" s="25" t="s">
        <v>134</v>
      </c>
      <c r="H38" s="7" t="s">
        <v>132</v>
      </c>
      <c r="I38" s="37" t="s">
        <v>62</v>
      </c>
      <c r="J38" s="49">
        <v>42909</v>
      </c>
      <c r="K38" s="49">
        <v>43141</v>
      </c>
      <c r="L38" s="59">
        <v>7.77</v>
      </c>
      <c r="M38" s="138"/>
      <c r="N38" s="128"/>
      <c r="O38" s="125"/>
    </row>
    <row r="39" spans="1:15" s="3" customFormat="1" ht="35.1" customHeight="1" x14ac:dyDescent="0.2">
      <c r="A39" s="144"/>
      <c r="B39" s="129" t="s">
        <v>41</v>
      </c>
      <c r="C39" s="132" t="s">
        <v>116</v>
      </c>
      <c r="D39" s="132" t="s">
        <v>88</v>
      </c>
      <c r="E39" s="34" t="s">
        <v>120</v>
      </c>
      <c r="F39" s="34" t="s">
        <v>121</v>
      </c>
      <c r="G39" s="9" t="s">
        <v>127</v>
      </c>
      <c r="H39" s="34" t="s">
        <v>122</v>
      </c>
      <c r="I39" s="34" t="s">
        <v>62</v>
      </c>
      <c r="J39" s="46">
        <v>40547</v>
      </c>
      <c r="K39" s="46">
        <v>40790</v>
      </c>
      <c r="L39" s="58">
        <v>8.1333333333333329</v>
      </c>
      <c r="M39" s="148">
        <f>L39+L40+L41</f>
        <v>32.036666666666669</v>
      </c>
      <c r="N39" s="124">
        <v>65</v>
      </c>
      <c r="O39" s="125"/>
    </row>
    <row r="40" spans="1:15" s="3" customFormat="1" ht="35.1" customHeight="1" x14ac:dyDescent="0.2">
      <c r="A40" s="144"/>
      <c r="B40" s="130"/>
      <c r="C40" s="133"/>
      <c r="D40" s="133"/>
      <c r="E40" s="36" t="s">
        <v>130</v>
      </c>
      <c r="F40" s="35" t="s">
        <v>123</v>
      </c>
      <c r="G40" s="25" t="s">
        <v>129</v>
      </c>
      <c r="H40" s="6" t="s">
        <v>125</v>
      </c>
      <c r="I40" s="35" t="s">
        <v>62</v>
      </c>
      <c r="J40" s="48">
        <v>42041</v>
      </c>
      <c r="K40" s="48">
        <v>42572</v>
      </c>
      <c r="L40" s="41">
        <v>17.733333333333334</v>
      </c>
      <c r="M40" s="137"/>
      <c r="N40" s="125"/>
      <c r="O40" s="125"/>
    </row>
    <row r="41" spans="1:15" s="3" customFormat="1" ht="35.1" customHeight="1" x14ac:dyDescent="0.2">
      <c r="A41" s="144"/>
      <c r="B41" s="130"/>
      <c r="C41" s="134"/>
      <c r="D41" s="134"/>
      <c r="E41" s="36" t="s">
        <v>136</v>
      </c>
      <c r="F41" s="35" t="s">
        <v>123</v>
      </c>
      <c r="G41" s="25" t="s">
        <v>134</v>
      </c>
      <c r="H41" s="6" t="s">
        <v>135</v>
      </c>
      <c r="I41" s="36" t="s">
        <v>62</v>
      </c>
      <c r="J41" s="48">
        <v>42977</v>
      </c>
      <c r="K41" s="48">
        <v>43161</v>
      </c>
      <c r="L41" s="36">
        <v>6.17</v>
      </c>
      <c r="M41" s="137"/>
      <c r="N41" s="127"/>
      <c r="O41" s="125"/>
    </row>
    <row r="42" spans="1:15" s="3" customFormat="1" ht="35.1" customHeight="1" thickBot="1" x14ac:dyDescent="0.25">
      <c r="A42" s="144"/>
      <c r="B42" s="131"/>
      <c r="C42" s="135"/>
      <c r="D42" s="135"/>
      <c r="E42" s="37"/>
      <c r="F42" s="37"/>
      <c r="G42" s="37"/>
      <c r="H42" s="7"/>
      <c r="I42" s="37"/>
      <c r="J42" s="7"/>
      <c r="K42" s="7"/>
      <c r="L42" s="29"/>
      <c r="M42" s="138"/>
      <c r="N42" s="128"/>
      <c r="O42" s="125"/>
    </row>
    <row r="43" spans="1:15" s="3" customFormat="1" ht="35.1" customHeight="1" x14ac:dyDescent="0.2">
      <c r="A43" s="144"/>
      <c r="B43" s="129" t="s">
        <v>42</v>
      </c>
      <c r="C43" s="132" t="s">
        <v>117</v>
      </c>
      <c r="D43" s="132" t="s">
        <v>118</v>
      </c>
      <c r="E43" s="35" t="s">
        <v>142</v>
      </c>
      <c r="F43" s="34" t="s">
        <v>121</v>
      </c>
      <c r="G43" s="34" t="s">
        <v>141</v>
      </c>
      <c r="H43" s="8" t="s">
        <v>137</v>
      </c>
      <c r="I43" s="34" t="s">
        <v>62</v>
      </c>
      <c r="J43" s="46">
        <v>40238</v>
      </c>
      <c r="K43" s="46">
        <v>40955</v>
      </c>
      <c r="L43" s="38">
        <v>29.93</v>
      </c>
      <c r="M43" s="136">
        <f>L43+L44</f>
        <v>48.03</v>
      </c>
      <c r="N43" s="124">
        <v>65</v>
      </c>
      <c r="O43" s="125"/>
    </row>
    <row r="44" spans="1:15" s="3" customFormat="1" ht="35.1" customHeight="1" x14ac:dyDescent="0.2">
      <c r="A44" s="144"/>
      <c r="B44" s="130"/>
      <c r="C44" s="133"/>
      <c r="D44" s="133"/>
      <c r="E44" s="35" t="s">
        <v>139</v>
      </c>
      <c r="F44" s="35" t="s">
        <v>121</v>
      </c>
      <c r="G44" s="35" t="s">
        <v>140</v>
      </c>
      <c r="H44" s="26" t="s">
        <v>138</v>
      </c>
      <c r="I44" s="35" t="s">
        <v>62</v>
      </c>
      <c r="J44" s="47">
        <v>41852</v>
      </c>
      <c r="K44" s="47">
        <v>42394</v>
      </c>
      <c r="L44" s="36">
        <v>18.100000000000001</v>
      </c>
      <c r="M44" s="137"/>
      <c r="N44" s="125"/>
      <c r="O44" s="125"/>
    </row>
    <row r="45" spans="1:15" s="3" customFormat="1" ht="35.1" customHeight="1" x14ac:dyDescent="0.2">
      <c r="A45" s="144"/>
      <c r="B45" s="130"/>
      <c r="C45" s="134"/>
      <c r="D45" s="134"/>
      <c r="E45" s="36"/>
      <c r="F45" s="35"/>
      <c r="G45" s="36"/>
      <c r="H45" s="6"/>
      <c r="I45" s="6"/>
      <c r="J45" s="6"/>
      <c r="K45" s="6"/>
      <c r="L45" s="6"/>
      <c r="M45" s="137"/>
      <c r="N45" s="127"/>
      <c r="O45" s="125"/>
    </row>
    <row r="46" spans="1:15" s="3" customFormat="1" ht="35.1" customHeight="1" thickBot="1" x14ac:dyDescent="0.25">
      <c r="A46" s="144"/>
      <c r="B46" s="131"/>
      <c r="C46" s="135"/>
      <c r="D46" s="135"/>
      <c r="E46" s="37"/>
      <c r="F46" s="37"/>
      <c r="G46" s="37"/>
      <c r="H46" s="7"/>
      <c r="I46" s="7"/>
      <c r="J46" s="7"/>
      <c r="K46" s="7"/>
      <c r="L46" s="29"/>
      <c r="M46" s="138"/>
      <c r="N46" s="128"/>
      <c r="O46" s="125"/>
    </row>
    <row r="47" spans="1:15" s="3" customFormat="1" ht="35.1" customHeight="1" x14ac:dyDescent="0.2">
      <c r="A47" s="144"/>
      <c r="B47" s="129" t="s">
        <v>37</v>
      </c>
      <c r="C47" s="132" t="s">
        <v>146</v>
      </c>
      <c r="D47" s="132" t="s">
        <v>147</v>
      </c>
      <c r="E47" s="35" t="s">
        <v>142</v>
      </c>
      <c r="F47" s="34" t="s">
        <v>121</v>
      </c>
      <c r="G47" s="34" t="s">
        <v>141</v>
      </c>
      <c r="H47" s="8" t="s">
        <v>137</v>
      </c>
      <c r="I47" s="34" t="s">
        <v>144</v>
      </c>
      <c r="J47" s="46">
        <v>40238</v>
      </c>
      <c r="K47" s="46">
        <v>40955</v>
      </c>
      <c r="L47" s="38">
        <v>29.93</v>
      </c>
      <c r="M47" s="136">
        <f>L47+L48</f>
        <v>29.93</v>
      </c>
      <c r="N47" s="124">
        <v>65</v>
      </c>
      <c r="O47" s="125"/>
    </row>
    <row r="48" spans="1:15" s="3" customFormat="1" ht="35.1" customHeight="1" x14ac:dyDescent="0.2">
      <c r="A48" s="144"/>
      <c r="B48" s="130"/>
      <c r="C48" s="133"/>
      <c r="D48" s="133"/>
      <c r="E48" s="35"/>
      <c r="F48" s="35" t="s">
        <v>121</v>
      </c>
      <c r="G48" s="25"/>
      <c r="H48" s="35" t="s">
        <v>145</v>
      </c>
      <c r="I48" s="60" t="s">
        <v>148</v>
      </c>
      <c r="J48" s="47">
        <v>40801</v>
      </c>
      <c r="K48" s="47">
        <v>41141</v>
      </c>
      <c r="L48" s="36"/>
      <c r="M48" s="137"/>
      <c r="N48" s="125"/>
      <c r="O48" s="125"/>
    </row>
    <row r="49" spans="1:15" s="3" customFormat="1" ht="35.1" customHeight="1" x14ac:dyDescent="0.2">
      <c r="A49" s="144"/>
      <c r="B49" s="130"/>
      <c r="C49" s="134"/>
      <c r="D49" s="134"/>
      <c r="E49" s="36"/>
      <c r="F49" s="36"/>
      <c r="G49" s="36"/>
      <c r="H49" s="6"/>
      <c r="I49" s="6"/>
      <c r="J49" s="6"/>
      <c r="K49" s="6"/>
      <c r="L49" s="6"/>
      <c r="M49" s="137"/>
      <c r="N49" s="127"/>
      <c r="O49" s="125"/>
    </row>
    <row r="50" spans="1:15" s="3" customFormat="1" ht="35.1" customHeight="1" thickBot="1" x14ac:dyDescent="0.25">
      <c r="A50" s="144"/>
      <c r="B50" s="131"/>
      <c r="C50" s="135"/>
      <c r="D50" s="135"/>
      <c r="E50" s="37"/>
      <c r="F50" s="37"/>
      <c r="G50" s="37"/>
      <c r="H50" s="7"/>
      <c r="I50" s="7"/>
      <c r="J50" s="7"/>
      <c r="K50" s="7"/>
      <c r="L50" s="29"/>
      <c r="M50" s="138"/>
      <c r="N50" s="128"/>
      <c r="O50" s="125"/>
    </row>
    <row r="51" spans="1:15" s="3" customFormat="1" ht="35.1" customHeight="1" x14ac:dyDescent="0.2">
      <c r="A51" s="144"/>
      <c r="B51" s="146" t="s">
        <v>38</v>
      </c>
      <c r="C51" s="132" t="s">
        <v>119</v>
      </c>
      <c r="D51" s="132" t="s">
        <v>147</v>
      </c>
      <c r="E51" s="35" t="s">
        <v>142</v>
      </c>
      <c r="F51" s="34" t="s">
        <v>121</v>
      </c>
      <c r="G51" s="34" t="s">
        <v>141</v>
      </c>
      <c r="H51" s="8" t="s">
        <v>137</v>
      </c>
      <c r="I51" s="34" t="s">
        <v>143</v>
      </c>
      <c r="J51" s="46">
        <v>40238</v>
      </c>
      <c r="K51" s="46">
        <v>40955</v>
      </c>
      <c r="L51" s="38">
        <v>29.93</v>
      </c>
      <c r="M51" s="136">
        <f>L51</f>
        <v>29.93</v>
      </c>
      <c r="N51" s="124">
        <v>65</v>
      </c>
      <c r="O51" s="125"/>
    </row>
    <row r="52" spans="1:15" s="3" customFormat="1" ht="35.1" customHeight="1" x14ac:dyDescent="0.2">
      <c r="A52" s="144"/>
      <c r="B52" s="139"/>
      <c r="C52" s="133"/>
      <c r="D52" s="133"/>
      <c r="E52" s="35"/>
      <c r="F52" s="35"/>
      <c r="G52" s="35"/>
      <c r="H52" s="26"/>
      <c r="I52" s="26"/>
      <c r="J52" s="26"/>
      <c r="K52" s="26"/>
      <c r="L52" s="6"/>
      <c r="M52" s="137"/>
      <c r="N52" s="125"/>
      <c r="O52" s="125"/>
    </row>
    <row r="53" spans="1:15" s="3" customFormat="1" ht="35.1" customHeight="1" x14ac:dyDescent="0.2">
      <c r="A53" s="144"/>
      <c r="B53" s="140"/>
      <c r="C53" s="134"/>
      <c r="D53" s="134"/>
      <c r="E53" s="36"/>
      <c r="F53" s="36"/>
      <c r="G53" s="36"/>
      <c r="H53" s="6"/>
      <c r="I53" s="6"/>
      <c r="J53" s="6"/>
      <c r="K53" s="6"/>
      <c r="L53" s="6"/>
      <c r="M53" s="137"/>
      <c r="N53" s="127"/>
      <c r="O53" s="125"/>
    </row>
    <row r="54" spans="1:15" s="3" customFormat="1" ht="35.1" customHeight="1" thickBot="1" x14ac:dyDescent="0.25">
      <c r="A54" s="145"/>
      <c r="B54" s="147"/>
      <c r="C54" s="135"/>
      <c r="D54" s="135"/>
      <c r="E54" s="37"/>
      <c r="F54" s="37"/>
      <c r="G54" s="37"/>
      <c r="H54" s="7"/>
      <c r="I54" s="7"/>
      <c r="J54" s="7"/>
      <c r="K54" s="7"/>
      <c r="L54" s="29"/>
      <c r="M54" s="138"/>
      <c r="N54" s="128"/>
      <c r="O54" s="126"/>
    </row>
    <row r="55" spans="1:15" ht="15.75" thickBot="1" x14ac:dyDescent="0.3"/>
    <row r="56" spans="1:15" s="2" customFormat="1" ht="35.1" customHeight="1" x14ac:dyDescent="0.25">
      <c r="A56" s="142" t="s">
        <v>149</v>
      </c>
      <c r="B56" s="146" t="s">
        <v>6</v>
      </c>
      <c r="C56" s="132" t="s">
        <v>158</v>
      </c>
      <c r="D56" s="132" t="s">
        <v>168</v>
      </c>
      <c r="E56" s="35" t="s">
        <v>159</v>
      </c>
      <c r="F56" s="34" t="s">
        <v>161</v>
      </c>
      <c r="G56" s="34" t="s">
        <v>160</v>
      </c>
      <c r="H56" s="8" t="s">
        <v>163</v>
      </c>
      <c r="I56" s="34" t="s">
        <v>162</v>
      </c>
      <c r="J56" s="46">
        <v>41978</v>
      </c>
      <c r="K56" s="46">
        <v>42281</v>
      </c>
      <c r="L56" s="38">
        <v>10.130000000000001</v>
      </c>
      <c r="M56" s="136">
        <f>L56+L57</f>
        <v>20.29</v>
      </c>
      <c r="N56" s="124">
        <v>0</v>
      </c>
      <c r="O56" s="124">
        <f>SUM(N56:N79)</f>
        <v>0</v>
      </c>
    </row>
    <row r="57" spans="1:15" s="2" customFormat="1" ht="35.1" customHeight="1" x14ac:dyDescent="0.25">
      <c r="A57" s="143"/>
      <c r="B57" s="139"/>
      <c r="C57" s="133"/>
      <c r="D57" s="133"/>
      <c r="E57" s="35" t="s">
        <v>164</v>
      </c>
      <c r="F57" s="35" t="s">
        <v>166</v>
      </c>
      <c r="G57" s="25" t="s">
        <v>167</v>
      </c>
      <c r="H57" s="35" t="s">
        <v>165</v>
      </c>
      <c r="I57" s="35" t="s">
        <v>162</v>
      </c>
      <c r="J57" s="47">
        <v>43293</v>
      </c>
      <c r="K57" s="47">
        <v>43597</v>
      </c>
      <c r="L57" s="36">
        <v>10.16</v>
      </c>
      <c r="M57" s="137"/>
      <c r="N57" s="125"/>
      <c r="O57" s="125"/>
    </row>
    <row r="58" spans="1:15" s="3" customFormat="1" ht="35.1" customHeight="1" x14ac:dyDescent="0.2">
      <c r="A58" s="144"/>
      <c r="B58" s="140"/>
      <c r="C58" s="134"/>
      <c r="D58" s="134"/>
      <c r="E58" s="36"/>
      <c r="F58" s="36"/>
      <c r="G58" s="36"/>
      <c r="H58" s="6"/>
      <c r="I58" s="6"/>
      <c r="J58" s="6"/>
      <c r="K58" s="6"/>
      <c r="L58" s="6"/>
      <c r="M58" s="137"/>
      <c r="N58" s="127"/>
      <c r="O58" s="125"/>
    </row>
    <row r="59" spans="1:15" s="3" customFormat="1" ht="35.1" customHeight="1" thickBot="1" x14ac:dyDescent="0.25">
      <c r="A59" s="144"/>
      <c r="B59" s="147"/>
      <c r="C59" s="135"/>
      <c r="D59" s="135"/>
      <c r="E59" s="37"/>
      <c r="F59" s="37"/>
      <c r="G59" s="37"/>
      <c r="H59" s="7"/>
      <c r="I59" s="7"/>
      <c r="J59" s="7"/>
      <c r="K59" s="7"/>
      <c r="L59" s="29"/>
      <c r="M59" s="138"/>
      <c r="N59" s="128"/>
      <c r="O59" s="125"/>
    </row>
    <row r="60" spans="1:15" s="3" customFormat="1" ht="35.1" customHeight="1" x14ac:dyDescent="0.2">
      <c r="A60" s="144"/>
      <c r="B60" s="139" t="s">
        <v>43</v>
      </c>
      <c r="C60" s="132" t="s">
        <v>176</v>
      </c>
      <c r="D60" s="132" t="s">
        <v>169</v>
      </c>
      <c r="E60" s="35">
        <v>2080500</v>
      </c>
      <c r="F60" s="35" t="s">
        <v>69</v>
      </c>
      <c r="G60" s="35" t="s">
        <v>170</v>
      </c>
      <c r="H60" s="26" t="s">
        <v>171</v>
      </c>
      <c r="I60" s="35" t="s">
        <v>62</v>
      </c>
      <c r="J60" s="47">
        <v>39904</v>
      </c>
      <c r="K60" s="47">
        <v>40096</v>
      </c>
      <c r="L60" s="39">
        <v>6.4</v>
      </c>
      <c r="M60" s="136">
        <f>L60+L61+L62+L63</f>
        <v>28.330000000000002</v>
      </c>
      <c r="N60" s="124">
        <v>0</v>
      </c>
      <c r="O60" s="125"/>
    </row>
    <row r="61" spans="1:15" s="3" customFormat="1" ht="35.1" customHeight="1" x14ac:dyDescent="0.2">
      <c r="A61" s="144"/>
      <c r="B61" s="139"/>
      <c r="C61" s="133"/>
      <c r="D61" s="133"/>
      <c r="E61" s="35" t="s">
        <v>172</v>
      </c>
      <c r="F61" s="36" t="s">
        <v>173</v>
      </c>
      <c r="G61" s="36" t="s">
        <v>174</v>
      </c>
      <c r="H61" s="6" t="s">
        <v>175</v>
      </c>
      <c r="I61" s="36" t="s">
        <v>62</v>
      </c>
      <c r="J61" s="48">
        <v>40532</v>
      </c>
      <c r="K61" s="48">
        <v>40680</v>
      </c>
      <c r="L61" s="36">
        <v>4.97</v>
      </c>
      <c r="M61" s="137"/>
      <c r="N61" s="125"/>
      <c r="O61" s="125"/>
    </row>
    <row r="62" spans="1:15" s="3" customFormat="1" ht="35.1" customHeight="1" x14ac:dyDescent="0.2">
      <c r="A62" s="144"/>
      <c r="B62" s="140"/>
      <c r="C62" s="134"/>
      <c r="D62" s="134"/>
      <c r="E62" s="36" t="s">
        <v>177</v>
      </c>
      <c r="F62" s="36" t="s">
        <v>179</v>
      </c>
      <c r="G62" s="36" t="s">
        <v>178</v>
      </c>
      <c r="H62" s="6" t="s">
        <v>180</v>
      </c>
      <c r="I62" s="36" t="s">
        <v>62</v>
      </c>
      <c r="J62" s="48">
        <v>39791</v>
      </c>
      <c r="K62" s="48">
        <v>39994</v>
      </c>
      <c r="L62" s="36">
        <v>6.8</v>
      </c>
      <c r="M62" s="137"/>
      <c r="N62" s="127"/>
      <c r="O62" s="125"/>
    </row>
    <row r="63" spans="1:15" s="3" customFormat="1" ht="35.1" customHeight="1" thickBot="1" x14ac:dyDescent="0.25">
      <c r="A63" s="144"/>
      <c r="B63" s="141"/>
      <c r="C63" s="135"/>
      <c r="D63" s="135"/>
      <c r="E63" s="27" t="s">
        <v>181</v>
      </c>
      <c r="F63" s="35" t="s">
        <v>185</v>
      </c>
      <c r="G63" s="25" t="s">
        <v>167</v>
      </c>
      <c r="H63" s="35" t="s">
        <v>165</v>
      </c>
      <c r="I63" s="35" t="s">
        <v>62</v>
      </c>
      <c r="J63" s="47">
        <v>43293</v>
      </c>
      <c r="K63" s="47">
        <v>43597</v>
      </c>
      <c r="L63" s="36">
        <v>10.16</v>
      </c>
      <c r="M63" s="138"/>
      <c r="N63" s="128"/>
      <c r="O63" s="125"/>
    </row>
    <row r="64" spans="1:15" s="3" customFormat="1" ht="35.1" customHeight="1" x14ac:dyDescent="0.2">
      <c r="A64" s="144"/>
      <c r="B64" s="129" t="s">
        <v>41</v>
      </c>
      <c r="C64" s="132" t="s">
        <v>182</v>
      </c>
      <c r="D64" s="132" t="s">
        <v>169</v>
      </c>
      <c r="E64" s="34" t="s">
        <v>184</v>
      </c>
      <c r="F64" s="43" t="s">
        <v>82</v>
      </c>
      <c r="G64" s="34" t="s">
        <v>167</v>
      </c>
      <c r="H64" s="8" t="s">
        <v>183</v>
      </c>
      <c r="I64" s="34" t="s">
        <v>187</v>
      </c>
      <c r="J64" s="46">
        <v>38597</v>
      </c>
      <c r="K64" s="46">
        <v>39421</v>
      </c>
      <c r="L64" s="38">
        <v>27.5</v>
      </c>
      <c r="M64" s="136">
        <f>L64</f>
        <v>27.5</v>
      </c>
      <c r="N64" s="124">
        <v>0</v>
      </c>
      <c r="O64" s="125"/>
    </row>
    <row r="65" spans="1:15" s="3" customFormat="1" ht="35.1" customHeight="1" x14ac:dyDescent="0.2">
      <c r="A65" s="144"/>
      <c r="B65" s="130"/>
      <c r="C65" s="133"/>
      <c r="D65" s="133"/>
      <c r="E65" s="35"/>
      <c r="F65" s="35"/>
      <c r="G65" s="35"/>
      <c r="H65" s="26"/>
      <c r="I65" s="26"/>
      <c r="J65" s="26"/>
      <c r="K65" s="26"/>
      <c r="L65" s="6"/>
      <c r="M65" s="137"/>
      <c r="N65" s="125"/>
      <c r="O65" s="125"/>
    </row>
    <row r="66" spans="1:15" s="3" customFormat="1" ht="35.1" customHeight="1" x14ac:dyDescent="0.2">
      <c r="A66" s="144"/>
      <c r="B66" s="130"/>
      <c r="C66" s="134"/>
      <c r="D66" s="134"/>
      <c r="E66" s="36"/>
      <c r="F66" s="36"/>
      <c r="G66" s="36"/>
      <c r="H66" s="6"/>
      <c r="I66" s="6"/>
      <c r="J66" s="6"/>
      <c r="K66" s="6"/>
      <c r="L66" s="6"/>
      <c r="M66" s="137"/>
      <c r="N66" s="127"/>
      <c r="O66" s="125"/>
    </row>
    <row r="67" spans="1:15" s="3" customFormat="1" ht="35.1" customHeight="1" thickBot="1" x14ac:dyDescent="0.25">
      <c r="A67" s="144"/>
      <c r="B67" s="131"/>
      <c r="C67" s="135"/>
      <c r="D67" s="135"/>
      <c r="E67" s="37"/>
      <c r="F67" s="37"/>
      <c r="G67" s="37"/>
      <c r="H67" s="7"/>
      <c r="I67" s="7"/>
      <c r="J67" s="7"/>
      <c r="K67" s="7"/>
      <c r="L67" s="29"/>
      <c r="M67" s="138"/>
      <c r="N67" s="128"/>
      <c r="O67" s="125"/>
    </row>
    <row r="68" spans="1:15" s="3" customFormat="1" ht="35.1" customHeight="1" x14ac:dyDescent="0.2">
      <c r="A68" s="144"/>
      <c r="B68" s="129" t="s">
        <v>42</v>
      </c>
      <c r="C68" s="132" t="s">
        <v>186</v>
      </c>
      <c r="D68" s="132" t="s">
        <v>169</v>
      </c>
      <c r="E68" s="34" t="s">
        <v>184</v>
      </c>
      <c r="F68" s="43" t="s">
        <v>82</v>
      </c>
      <c r="G68" s="34" t="s">
        <v>167</v>
      </c>
      <c r="H68" s="8" t="s">
        <v>183</v>
      </c>
      <c r="I68" s="34" t="s">
        <v>188</v>
      </c>
      <c r="J68" s="46">
        <v>38597</v>
      </c>
      <c r="K68" s="46">
        <v>39421</v>
      </c>
      <c r="L68" s="38">
        <v>27.5</v>
      </c>
      <c r="M68" s="136">
        <f>L68</f>
        <v>27.5</v>
      </c>
      <c r="N68" s="124">
        <v>0</v>
      </c>
      <c r="O68" s="125"/>
    </row>
    <row r="69" spans="1:15" s="3" customFormat="1" ht="35.1" customHeight="1" x14ac:dyDescent="0.2">
      <c r="A69" s="144"/>
      <c r="B69" s="130"/>
      <c r="C69" s="133"/>
      <c r="D69" s="133"/>
      <c r="E69" s="35"/>
      <c r="F69" s="35"/>
      <c r="G69" s="35"/>
      <c r="H69" s="26"/>
      <c r="I69" s="26"/>
      <c r="J69" s="26"/>
      <c r="K69" s="26"/>
      <c r="L69" s="6"/>
      <c r="M69" s="137"/>
      <c r="N69" s="125"/>
      <c r="O69" s="125"/>
    </row>
    <row r="70" spans="1:15" s="3" customFormat="1" ht="35.1" customHeight="1" x14ac:dyDescent="0.2">
      <c r="A70" s="144"/>
      <c r="B70" s="130"/>
      <c r="C70" s="134"/>
      <c r="D70" s="134"/>
      <c r="E70" s="36"/>
      <c r="F70" s="36"/>
      <c r="G70" s="36"/>
      <c r="H70" s="6"/>
      <c r="I70" s="6"/>
      <c r="J70" s="6"/>
      <c r="K70" s="6"/>
      <c r="L70" s="6"/>
      <c r="M70" s="137"/>
      <c r="N70" s="127"/>
      <c r="O70" s="125"/>
    </row>
    <row r="71" spans="1:15" s="3" customFormat="1" ht="35.1" customHeight="1" thickBot="1" x14ac:dyDescent="0.25">
      <c r="A71" s="144"/>
      <c r="B71" s="131"/>
      <c r="C71" s="135"/>
      <c r="D71" s="135"/>
      <c r="E71" s="37"/>
      <c r="F71" s="37"/>
      <c r="G71" s="37"/>
      <c r="H71" s="7"/>
      <c r="I71" s="7"/>
      <c r="J71" s="7"/>
      <c r="K71" s="7"/>
      <c r="L71" s="29"/>
      <c r="M71" s="138"/>
      <c r="N71" s="128"/>
      <c r="O71" s="125"/>
    </row>
    <row r="72" spans="1:15" s="3" customFormat="1" ht="35.1" customHeight="1" x14ac:dyDescent="0.2">
      <c r="A72" s="144"/>
      <c r="B72" s="129" t="s">
        <v>37</v>
      </c>
      <c r="C72" s="132" t="s">
        <v>189</v>
      </c>
      <c r="D72" s="132" t="s">
        <v>168</v>
      </c>
      <c r="E72" s="34" t="s">
        <v>184</v>
      </c>
      <c r="F72" s="43" t="s">
        <v>82</v>
      </c>
      <c r="G72" s="34" t="s">
        <v>167</v>
      </c>
      <c r="H72" s="8" t="s">
        <v>183</v>
      </c>
      <c r="I72" s="34" t="s">
        <v>190</v>
      </c>
      <c r="J72" s="46">
        <v>38597</v>
      </c>
      <c r="K72" s="46">
        <v>39421</v>
      </c>
      <c r="L72" s="38">
        <v>27.5</v>
      </c>
      <c r="M72" s="136">
        <f>L72</f>
        <v>27.5</v>
      </c>
      <c r="N72" s="124">
        <v>0</v>
      </c>
      <c r="O72" s="125"/>
    </row>
    <row r="73" spans="1:15" s="3" customFormat="1" ht="35.1" customHeight="1" x14ac:dyDescent="0.2">
      <c r="A73" s="144"/>
      <c r="B73" s="130"/>
      <c r="C73" s="133"/>
      <c r="D73" s="133"/>
      <c r="E73" s="35"/>
      <c r="F73" s="35"/>
      <c r="G73" s="35"/>
      <c r="H73" s="26"/>
      <c r="I73" s="26"/>
      <c r="J73" s="26"/>
      <c r="K73" s="26"/>
      <c r="L73" s="6"/>
      <c r="M73" s="137"/>
      <c r="N73" s="125"/>
      <c r="O73" s="125"/>
    </row>
    <row r="74" spans="1:15" s="3" customFormat="1" ht="35.1" customHeight="1" x14ac:dyDescent="0.2">
      <c r="A74" s="144"/>
      <c r="B74" s="130"/>
      <c r="C74" s="134"/>
      <c r="D74" s="134"/>
      <c r="E74" s="36"/>
      <c r="F74" s="36"/>
      <c r="G74" s="36"/>
      <c r="H74" s="6"/>
      <c r="I74" s="6"/>
      <c r="J74" s="6"/>
      <c r="K74" s="6"/>
      <c r="L74" s="6"/>
      <c r="M74" s="137"/>
      <c r="N74" s="127"/>
      <c r="O74" s="125"/>
    </row>
    <row r="75" spans="1:15" s="3" customFormat="1" ht="35.1" customHeight="1" thickBot="1" x14ac:dyDescent="0.25">
      <c r="A75" s="144"/>
      <c r="B75" s="131"/>
      <c r="C75" s="135"/>
      <c r="D75" s="135"/>
      <c r="E75" s="37"/>
      <c r="F75" s="37"/>
      <c r="G75" s="37"/>
      <c r="H75" s="7"/>
      <c r="I75" s="7"/>
      <c r="J75" s="7"/>
      <c r="K75" s="7"/>
      <c r="L75" s="29"/>
      <c r="M75" s="138"/>
      <c r="N75" s="128"/>
      <c r="O75" s="125"/>
    </row>
    <row r="76" spans="1:15" s="3" customFormat="1" ht="35.1" customHeight="1" x14ac:dyDescent="0.2">
      <c r="A76" s="144"/>
      <c r="B76" s="146" t="s">
        <v>38</v>
      </c>
      <c r="C76" s="132" t="s">
        <v>191</v>
      </c>
      <c r="D76" s="132" t="s">
        <v>168</v>
      </c>
      <c r="E76" s="34" t="s">
        <v>184</v>
      </c>
      <c r="F76" s="43" t="s">
        <v>82</v>
      </c>
      <c r="G76" s="34" t="s">
        <v>167</v>
      </c>
      <c r="H76" s="8" t="s">
        <v>183</v>
      </c>
      <c r="I76" s="34" t="s">
        <v>192</v>
      </c>
      <c r="J76" s="46">
        <v>38597</v>
      </c>
      <c r="K76" s="46">
        <v>39421</v>
      </c>
      <c r="L76" s="38">
        <v>27.5</v>
      </c>
      <c r="M76" s="136">
        <f>L76</f>
        <v>27.5</v>
      </c>
      <c r="N76" s="124">
        <v>0</v>
      </c>
      <c r="O76" s="125"/>
    </row>
    <row r="77" spans="1:15" s="3" customFormat="1" ht="35.1" customHeight="1" x14ac:dyDescent="0.2">
      <c r="A77" s="144"/>
      <c r="B77" s="139"/>
      <c r="C77" s="133"/>
      <c r="D77" s="133"/>
      <c r="E77" s="35"/>
      <c r="F77" s="35"/>
      <c r="G77" s="35"/>
      <c r="H77" s="26"/>
      <c r="I77" s="26"/>
      <c r="J77" s="26"/>
      <c r="K77" s="26"/>
      <c r="L77" s="6"/>
      <c r="M77" s="137"/>
      <c r="N77" s="125"/>
      <c r="O77" s="125"/>
    </row>
    <row r="78" spans="1:15" s="3" customFormat="1" ht="35.1" customHeight="1" x14ac:dyDescent="0.2">
      <c r="A78" s="144"/>
      <c r="B78" s="140"/>
      <c r="C78" s="134"/>
      <c r="D78" s="134"/>
      <c r="E78" s="36"/>
      <c r="F78" s="36"/>
      <c r="G78" s="36"/>
      <c r="H78" s="6"/>
      <c r="I78" s="6"/>
      <c r="J78" s="6"/>
      <c r="K78" s="6"/>
      <c r="L78" s="6"/>
      <c r="M78" s="137"/>
      <c r="N78" s="127"/>
      <c r="O78" s="125"/>
    </row>
    <row r="79" spans="1:15" s="3" customFormat="1" ht="35.1" customHeight="1" thickBot="1" x14ac:dyDescent="0.25">
      <c r="A79" s="145"/>
      <c r="B79" s="147"/>
      <c r="C79" s="135"/>
      <c r="D79" s="135"/>
      <c r="E79" s="37"/>
      <c r="F79" s="37"/>
      <c r="G79" s="37"/>
      <c r="H79" s="7"/>
      <c r="I79" s="7"/>
      <c r="J79" s="7"/>
      <c r="K79" s="7"/>
      <c r="L79" s="29"/>
      <c r="M79" s="138"/>
      <c r="N79" s="128"/>
      <c r="O79" s="126"/>
    </row>
  </sheetData>
  <mergeCells count="113">
    <mergeCell ref="D13:D17"/>
    <mergeCell ref="A1:M1"/>
    <mergeCell ref="A3:A4"/>
    <mergeCell ref="A5:A29"/>
    <mergeCell ref="M5:M8"/>
    <mergeCell ref="N3:N4"/>
    <mergeCell ref="N5:N8"/>
    <mergeCell ref="N18:N21"/>
    <mergeCell ref="N26:N29"/>
    <mergeCell ref="M18:M21"/>
    <mergeCell ref="M26:M29"/>
    <mergeCell ref="C26:C29"/>
    <mergeCell ref="D26:D29"/>
    <mergeCell ref="B26:B29"/>
    <mergeCell ref="B5:B8"/>
    <mergeCell ref="B18:B21"/>
    <mergeCell ref="C5:C8"/>
    <mergeCell ref="B2:M2"/>
    <mergeCell ref="E3:E4"/>
    <mergeCell ref="D3:D4"/>
    <mergeCell ref="H3:H4"/>
    <mergeCell ref="F3:F4"/>
    <mergeCell ref="G3:G4"/>
    <mergeCell ref="D5:D8"/>
    <mergeCell ref="N47:N50"/>
    <mergeCell ref="B51:B54"/>
    <mergeCell ref="M22:M25"/>
    <mergeCell ref="M13:M17"/>
    <mergeCell ref="N13:N17"/>
    <mergeCell ref="B9:B12"/>
    <mergeCell ref="C9:C12"/>
    <mergeCell ref="D9:D12"/>
    <mergeCell ref="I3:I4"/>
    <mergeCell ref="J3:J4"/>
    <mergeCell ref="K3:K4"/>
    <mergeCell ref="N9:N12"/>
    <mergeCell ref="B22:B25"/>
    <mergeCell ref="D22:D25"/>
    <mergeCell ref="C22:C25"/>
    <mergeCell ref="L3:L4"/>
    <mergeCell ref="M9:M12"/>
    <mergeCell ref="M3:M4"/>
    <mergeCell ref="C18:C21"/>
    <mergeCell ref="D18:D21"/>
    <mergeCell ref="B3:B4"/>
    <mergeCell ref="C3:C4"/>
    <mergeCell ref="B13:B17"/>
    <mergeCell ref="C13:C17"/>
    <mergeCell ref="C47:C50"/>
    <mergeCell ref="N56:N59"/>
    <mergeCell ref="A31:A54"/>
    <mergeCell ref="B31:B34"/>
    <mergeCell ref="C31:C34"/>
    <mergeCell ref="D31:D34"/>
    <mergeCell ref="M31:M34"/>
    <mergeCell ref="N31:N34"/>
    <mergeCell ref="B35:B38"/>
    <mergeCell ref="C35:C38"/>
    <mergeCell ref="D35:D38"/>
    <mergeCell ref="M35:M38"/>
    <mergeCell ref="N35:N38"/>
    <mergeCell ref="B39:B42"/>
    <mergeCell ref="C39:C42"/>
    <mergeCell ref="D39:D42"/>
    <mergeCell ref="M39:M42"/>
    <mergeCell ref="N39:N42"/>
    <mergeCell ref="B43:B46"/>
    <mergeCell ref="C43:C46"/>
    <mergeCell ref="D43:D46"/>
    <mergeCell ref="M43:M46"/>
    <mergeCell ref="D47:D50"/>
    <mergeCell ref="M47:M50"/>
    <mergeCell ref="A56:A79"/>
    <mergeCell ref="B56:B59"/>
    <mergeCell ref="C56:C59"/>
    <mergeCell ref="D56:D59"/>
    <mergeCell ref="M56:M59"/>
    <mergeCell ref="B64:B67"/>
    <mergeCell ref="C64:C67"/>
    <mergeCell ref="D64:D67"/>
    <mergeCell ref="M64:M67"/>
    <mergeCell ref="B72:B75"/>
    <mergeCell ref="C72:C75"/>
    <mergeCell ref="D72:D75"/>
    <mergeCell ref="M72:M75"/>
    <mergeCell ref="B76:B79"/>
    <mergeCell ref="C76:C79"/>
    <mergeCell ref="D76:D79"/>
    <mergeCell ref="M76:M79"/>
    <mergeCell ref="O3:O4"/>
    <mergeCell ref="O5:O29"/>
    <mergeCell ref="O31:O54"/>
    <mergeCell ref="O56:O79"/>
    <mergeCell ref="N64:N67"/>
    <mergeCell ref="B68:B71"/>
    <mergeCell ref="C68:C71"/>
    <mergeCell ref="D68:D71"/>
    <mergeCell ref="M68:M71"/>
    <mergeCell ref="N68:N71"/>
    <mergeCell ref="B60:B63"/>
    <mergeCell ref="C60:C63"/>
    <mergeCell ref="D60:D63"/>
    <mergeCell ref="M60:M63"/>
    <mergeCell ref="N60:N63"/>
    <mergeCell ref="N72:N75"/>
    <mergeCell ref="N76:N79"/>
    <mergeCell ref="C51:C54"/>
    <mergeCell ref="D51:D54"/>
    <mergeCell ref="M51:M54"/>
    <mergeCell ref="N51:N54"/>
    <mergeCell ref="N22:N25"/>
    <mergeCell ref="N43:N46"/>
    <mergeCell ref="B47:B50"/>
  </mergeCells>
  <printOptions horizontalCentered="1" verticalCentered="1"/>
  <pageMargins left="0" right="0" top="0.15748031496062992" bottom="0.15748031496062992" header="0.31496062992125984" footer="0.31496062992125984"/>
  <pageSetup paperSize="5"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HABILITANTE</vt:lpstr>
      <vt:lpstr>EXP. PONDERABLE</vt:lpstr>
      <vt:lpstr>EQUIPO DE TRABAJO</vt:lpstr>
      <vt:lpstr>'EQUIPO DE TRABAJO'!Área_de_impresión</vt:lpstr>
      <vt:lpstr>'EXP. PONDERABLE'!Área_de_impresión</vt:lpstr>
      <vt:lpstr>'EQUIPO DE TRABAJO'!Títulos_a_imprimir</vt:lpstr>
      <vt:lpstr>'EXP. PONDERABLE'!Títulos_a_imprimir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Usuario</cp:lastModifiedBy>
  <cp:lastPrinted>2020-11-24T20:07:33Z</cp:lastPrinted>
  <dcterms:created xsi:type="dcterms:W3CDTF">2020-06-22T20:34:22Z</dcterms:created>
  <dcterms:modified xsi:type="dcterms:W3CDTF">2020-12-21T03:18:10Z</dcterms:modified>
</cp:coreProperties>
</file>