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D:\ASUS - NERA - 1\GOBERNACION DEL ATLANTICO\PROCESOS 2020\CM-004-2020 - PAOLA - INST EDUC\"/>
    </mc:Choice>
  </mc:AlternateContent>
  <bookViews>
    <workbookView xWindow="0" yWindow="0" windowWidth="15345" windowHeight="4575" activeTab="1"/>
  </bookViews>
  <sheets>
    <sheet name="EXP. HABILITANTE" sheetId="5" r:id="rId1"/>
    <sheet name="EXP. PONDERABLE" sheetId="4" r:id="rId2"/>
    <sheet name="EQUIPO DE TRABAJO" sheetId="2" r:id="rId3"/>
  </sheets>
  <definedNames>
    <definedName name="_xlnm.Print_Area" localSheetId="2">'EQUIPO DE TRABAJO'!$B$1:$N$28</definedName>
    <definedName name="_xlnm.Print_Area" localSheetId="1">'EXP. PONDERABLE'!$A$2:$Q$18</definedName>
    <definedName name="_xlnm.Print_Titles" localSheetId="2">'EQUIPO DE TRABAJO'!$1:$5</definedName>
    <definedName name="_xlnm.Print_Titles" localSheetId="1">'EXP. PONDERABLE'!$2:$5</definedName>
  </definedName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O7" i="4" l="1"/>
  <c r="P6" i="4"/>
  <c r="M99" i="2" l="1"/>
  <c r="M95" i="2"/>
  <c r="M91" i="2"/>
  <c r="M87" i="2"/>
  <c r="M83" i="2"/>
  <c r="P79" i="2"/>
  <c r="M79" i="2"/>
  <c r="O13" i="4"/>
  <c r="P13" i="4" s="1"/>
  <c r="P12" i="4"/>
  <c r="O12" i="5"/>
  <c r="P12" i="5" s="1"/>
  <c r="Q12" i="5" s="1"/>
  <c r="M74" i="2"/>
  <c r="M70" i="2"/>
  <c r="M66" i="2"/>
  <c r="M62" i="2"/>
  <c r="M58" i="2"/>
  <c r="P54" i="2"/>
  <c r="M54" i="2"/>
  <c r="O11" i="4"/>
  <c r="P11" i="4" s="1"/>
  <c r="O10" i="4"/>
  <c r="P10" i="4" s="1"/>
  <c r="O10" i="5"/>
  <c r="P10" i="5" s="1"/>
  <c r="M45" i="2"/>
  <c r="P29" i="2"/>
  <c r="M37" i="2"/>
  <c r="M33" i="2"/>
  <c r="M29" i="2"/>
  <c r="O9" i="4"/>
  <c r="P9" i="4" s="1"/>
  <c r="O8" i="4"/>
  <c r="P8" i="4" s="1"/>
  <c r="O8" i="5"/>
  <c r="M24" i="2"/>
  <c r="M20" i="2"/>
  <c r="M16" i="2"/>
  <c r="M12" i="2"/>
  <c r="M8" i="2"/>
  <c r="M5" i="2"/>
  <c r="P5" i="2"/>
  <c r="P7" i="4"/>
  <c r="O6" i="5"/>
  <c r="P6" i="5" s="1"/>
  <c r="Q6" i="5" s="1"/>
  <c r="O6" i="4"/>
  <c r="P8" i="5" l="1"/>
  <c r="Q8" i="5" s="1"/>
  <c r="Q10" i="4"/>
  <c r="Q6" i="4"/>
</calcChain>
</file>

<file path=xl/sharedStrings.xml><?xml version="1.0" encoding="utf-8"?>
<sst xmlns="http://schemas.openxmlformats.org/spreadsheetml/2006/main" count="475" uniqueCount="260">
  <si>
    <t>CARGO</t>
  </si>
  <si>
    <t>CONTRATISTA</t>
  </si>
  <si>
    <t xml:space="preserve">OBJETO </t>
  </si>
  <si>
    <t>FECHA DE INICIO</t>
  </si>
  <si>
    <t>FECHA DE TERMINACION</t>
  </si>
  <si>
    <t>DOCUMENTOS QUE APORTA</t>
  </si>
  <si>
    <t>DIRECTOR DE INTERVENTORIA</t>
  </si>
  <si>
    <t xml:space="preserve">No. CONTRATOS </t>
  </si>
  <si>
    <t>ENTIDAD CONTRATANTE</t>
  </si>
  <si>
    <t>PROPONENTE</t>
  </si>
  <si>
    <t>PROPONENTES</t>
  </si>
  <si>
    <t>No. de orden en la propuesta</t>
  </si>
  <si>
    <t>No.  de orden en el RUP</t>
  </si>
  <si>
    <t>Entidad Contratante</t>
  </si>
  <si>
    <t>Contrato o Resolución</t>
  </si>
  <si>
    <t xml:space="preserve">FORMAS DE EJECUCIÓN </t>
  </si>
  <si>
    <t xml:space="preserve">Fecha de Iniciación
</t>
  </si>
  <si>
    <t xml:space="preserve">Fecha de Terminación
</t>
  </si>
  <si>
    <t xml:space="preserve">VALOR TOTAL DEL CONTRATO EN SMMLV </t>
  </si>
  <si>
    <t xml:space="preserve">VALOR TOTAL DEL CONTRATO EN SMMLV AFECTADO POR EL PORCENTAJE DE PARTICIPACIÓN  </t>
  </si>
  <si>
    <t>No. del contrato</t>
  </si>
  <si>
    <t xml:space="preserve">VALOR TOTAL REPORTADO EN EL RUP </t>
  </si>
  <si>
    <t>I,C,UT, OTRA</t>
  </si>
  <si>
    <t>%</t>
  </si>
  <si>
    <t>CONCURSO DE MÉRITOS ABIERTO No. CM-004-2020 
OBJETO: INTERVENTORÍA TECNICA, ADMINISTRATIVA, AMBIENTAL, FINANCIERA Y JURIDICA DEL PROYECTO QUE TIENE POR OBJETO LA CONSTRUCCIÓN, MEJORAMIENTO, ADECUACIÓN Y MANTENIMIENTO DE LAS INSTITUCCIONES EDUCATIVAS OFICIALES DE LOS MUNICIPIOS NO CERTIFICADOS DEL DEPARTAMENTO DEL ATLANTICO</t>
  </si>
  <si>
    <t>EXPERIENCIA HABILITANTE</t>
  </si>
  <si>
    <t>VALOR TOTAL ACREDITADO: Igual o superior al presupuesto oficial de 537,71  SMMLV</t>
  </si>
  <si>
    <t xml:space="preserve">Clasificación UNSPSC en alguno: 
80 10 16 00
81 10 15 00
</t>
  </si>
  <si>
    <t>DOCUMENTOS QUE APORTA: Se debe aportar con su propuesta copia del contrato, acompañada del certificado de ejecución a satisfacción expedido por la entidad contratante, y/o acta de recibo final y/o acta de liquidación</t>
  </si>
  <si>
    <t>INTEGRANTE QUE APORTA EXPERIENCIA  
NOTA 1: Si el contrato aportado para acreditar la experiencia se ejecutó bajo la modalidad de consorcio o
unión temporal, el valor del contrato a considerar será el equivalente al porcentaje de participación que tuvo el integrante o los integrantes que lo pretendan hacer valer.</t>
  </si>
  <si>
    <t>EVALUACION                          (HABIL / NO HABIL)</t>
  </si>
  <si>
    <t>El proponente deberá acreditar máximo un (1) contrato de
INTERVENTORÍA celebrado y terminado a satisfacción antes a la fecha de cierre del presente proceso de selección y cuyo objeto corresponda a la INTERVENTORIA PARA LA CONSTRUCCIÓN Y/O AMPLIACIÓN Y/O MANTENIMIENTO Y/O REHABILITACIÓN DE EDIFICACIONES INSTITUCIONALES.</t>
  </si>
  <si>
    <t>El proponente deberá acreditar máximo  DOS (02) contratos de INTERVENTORÍA celebrados y terminados a satisfacción antes a la fecha de cierre del presente proceso de selección y cuyo objeto corresponda a la INTERVENTORIA PARA LA CONSTRUCCIÓN Y/O AMPLIACIÓN Y/O MANTENIMIENTO Y/O
REHABILITACIÓN DE EDIFICACIONES INSTITUCIONALES.</t>
  </si>
  <si>
    <t>EXPERIENCIA PONDERABLE: La experiencia será validad bajo los mismos criterios establecidos en el numeral 4.14 ACREDITACIÓN DE LA EXPERIENCIA HABILITANTE DEL PROPONENTE del presente proceso.</t>
  </si>
  <si>
    <t>PUNTAJE
500 PUNTOS</t>
  </si>
  <si>
    <t>VÀLIDOS / NO VÀLIDOS</t>
  </si>
  <si>
    <t>CONCURSO DE MÉRITOS ABIERTO No. CM-004-2020 
OBJETO: INTERVENTORÍA TECNICA, ADMINISTRATIVA, AMBIENTAL, FINANCIERA Y JURIDICA DEL PROYECTO QUE TIENE POR OBJETO LA CONSTRUCCIÓN, MEJORAMIENTO, ADECUACIÓN Y  MANTENIMIENTO DE LAS INSTITUCCIONES EDUCATIVAS OFICIALES DE LOS MUNICIPIOS NO CERTIFICADOS DEL DEPARTAMENTO DEL ATLANTICO</t>
  </si>
  <si>
    <t>ESPECIALISTA ESTRUCTURAL</t>
  </si>
  <si>
    <t>INGENIERO ESPECIALISTA EN TRATAMIENTO DE AGUAS</t>
  </si>
  <si>
    <t>CARGO ACREDITADO</t>
  </si>
  <si>
    <t>TIEMPO DE LABOR ACREDITADO</t>
  </si>
  <si>
    <t>RESIDENTE INTERVENTORIA 2</t>
  </si>
  <si>
    <t>RESIDENTE INTERVENTORIA 3</t>
  </si>
  <si>
    <t>RESIDENTE INTERVENTORIA   1</t>
  </si>
  <si>
    <t>EXPERIENCIA EQUIPO DE TRABAJO (MAXIMO 390 PUNTOS)</t>
  </si>
  <si>
    <t>PUNTAJE POR PROFESIONAL</t>
  </si>
  <si>
    <t>PUNTAJE TOTAL</t>
  </si>
  <si>
    <t>9. CARLOS ARTURO VERGARA NEGRETE</t>
  </si>
  <si>
    <t>SENA</t>
  </si>
  <si>
    <t>OK</t>
  </si>
  <si>
    <t>I</t>
  </si>
  <si>
    <t>01022-2014</t>
  </si>
  <si>
    <t>INTERVENTORIA TECNICA, ADMINISTRATIVA, LEGAL, FINANCIERA Y CONTABLE CONTRATAR LAS OBRAS DE CONSTRUCCION PARA EL BLOQUE 2 DEL CENTRO AGROINDUSTRIAL Y PESQUERO DE LA COSTA PACIFICA DE LA REGION NARIÑO UBICADO EN EL MUNICIPIO DE TUMACO - NARIÑO</t>
  </si>
  <si>
    <t>ANEXO 3
CERTIFICADO DE EXPERIENCIA
CONTRATO</t>
  </si>
  <si>
    <t>CARLOS ARTURO VERGARA NEGRETE</t>
  </si>
  <si>
    <t>HABIL</t>
  </si>
  <si>
    <t>ALCALDIA MAYOR DE BOGOTA
SECRETERIA DE EDUCACION DE BOGOTA</t>
  </si>
  <si>
    <t>2974 DEL 25/06/2015</t>
  </si>
  <si>
    <t xml:space="preserve">NOMBRE DEL PROFESIONAL Y FORMACION ACADEMICA </t>
  </si>
  <si>
    <t>ANEXO 3
CERTIFICACION DE EXPERIENCIA
ACTA DE LIQUDACION
CONTRATO</t>
  </si>
  <si>
    <t>INTERVENTORIA TECNICA, ADMINISTRATIVA Y FINANCIERA PARA LA ELABORACION DE LOS ESTUDIOS Y DISEÑOS REQUERIDOS PARA OBTENCION DE LA LICENCIAS DE CONSTRUCCION Y/O URBANSIMO EN CUALQUIERA DE SUS MODALIDADES, JUNTO CON LO PERMISOS Y APROBACIONES NECESARIOS, ASI COMO LA EJECUCION DE LAS OBRAS DERIVADAS DE LOS DISEÑOS PARA UN COLEGIO UBICADO EN EL PREDIO MIRANDELA CPF 1164L</t>
  </si>
  <si>
    <t>VALIDO</t>
  </si>
  <si>
    <t>MINISTERIO DE TRABAJO</t>
  </si>
  <si>
    <t>000356 DE 2014</t>
  </si>
  <si>
    <t>INTERVENTORIA TECNICA, ADMINISTRATIVA, FINANCIERA Y CONTABLE DEL CONTRATO CUYO OBJETO CONSISTE EN REALIZAR A PRECIOS UNITARIOS FIJOS SIN FORMULA DE REAJUSTE, LAS OBRAS DE REPARACION Y MANTENIMIENTO PARA LA SEDE DE AL DIRECCION TERRITORIAL DE BOLIVAR DE PROPIEDAD DEL MINISTERIO DE TRABAJOS, UBICADA EN LA CIUDAD DE CARTAGENA</t>
  </si>
  <si>
    <t>MUNICIPIO DE SANTA CRUZ DE LORICA</t>
  </si>
  <si>
    <t>JAIRO ANTONIO FAYAD NAVAJA</t>
  </si>
  <si>
    <t>INTERVENTORIA TECNICA, ADMINISTRATIVA Y FINANCIERA A LA CONSTRUCCION DE UN  BLOQUE DE 12 AULAS Y UNA SALA DE INFORMATICA EN LA INSTITUCION EDUCATIVA LACIDES C. BERSAL DEL MUNICIPIO DE LORICA</t>
  </si>
  <si>
    <t>CERTIFICACION</t>
  </si>
  <si>
    <t>TIEMPO DE LABOR EN CADA CONTRATO (MESES)</t>
  </si>
  <si>
    <t>DEFENSA CIVIL COLOMBIANA</t>
  </si>
  <si>
    <t xml:space="preserve"> CARLOS ARTURO VERGARA NEGRETE</t>
  </si>
  <si>
    <t xml:space="preserve">REALIZAR LA INTERVENTORIA TECNICA, JURIDICA, ADMINISTRATIVA Y FINANCIERA AL CONTRATO DE OBRA QUE SE SUSCRIBA COMO RESULTADO DEL PROCESO LICITATORIO QUE TIENE POR OBJETO: LA CONSTRUCCION DE LA PRIMERA ETAPA DE LA ESCUELA DE PROTECCION AMBIENTAL EN MARIQUITA TOLIMA </t>
  </si>
  <si>
    <t>INSTITUTO COLOMBIANO DE BIENESTAR FAMILIAR ICBF</t>
  </si>
  <si>
    <t>REALIZAR LA INTERVENTORIA TECNICA,  ADMINISTRATIVA, FINANCIERA, JURIDICA Y AMBIENTAL AL CONTRATO DE OBRA CUYO OBJETO ES REALIZAR LAS ADECUACIONES Y/O REPARACIONES LOCATIVAS REQUERIDAS EN INFRAESTRUCTURAS DE PROPIEDAD DEL INSTITUTO COLOMBIANO DE BIENESTAR FAMILIAR ICBF QUE HAN SIDO TESTINADA PARA LA ATENCIAOB DE LA PRIMERA INFANCIA A NIVEL NACIONAL GRUPO 1</t>
  </si>
  <si>
    <t>CERTIFICACION
CONTRATO</t>
  </si>
  <si>
    <t>FRANCISCO RAFAEL RECERO DORIA
ARQUITECTO</t>
  </si>
  <si>
    <t>ALCALDIA DE MEDELLIN</t>
  </si>
  <si>
    <t>INTERVENTORIA TECNICA, ADMINISTRATIVA , FINANCIERA, AMBIENTAL Y LEGAL AL MANTENIMIENTO Y RENOVACION DE OBRAS CIVILES, OBRAS ELECTRICAS, VOZ Y DATOS Y EQUIPOS ELECTROMECANICOS EN CAM Y SEDES EXTERNAS</t>
  </si>
  <si>
    <t>RESIDENTE DE INTERVENTORIA</t>
  </si>
  <si>
    <t>MINISTERIO DE HACIENDA Y CREDITO PUBLICO</t>
  </si>
  <si>
    <t>01/008/2019</t>
  </si>
  <si>
    <t>INTERVENTORIA TECNICA, ADMINISTRATIVA Y FINANCIERADEL CONTRATO QUE SE SUSCRIBA PARA EJECUTAR LAS OBRAS DE LAS ADECUACIONES LOCATIVAS DEL SEPTIMO PISO DEL EDIFICIO SAN AGUSTIN UBICADO EN LA CARRERA 8 No 8C - 38 DE LA CIUDAD DE BOGOTA, DE PROPIEDAD DEL MINISTERIO DE HACIENDA Y CREDITO PUBLICO</t>
  </si>
  <si>
    <t>CLINICA LA TRINIDAD LTDA</t>
  </si>
  <si>
    <t>INTERVENTORIA TECNICA Y ADMINISTRATIVA PARA LA CONSTRUCCION DE LA CLINICA LA TRINIDAD EN EL MUNICIPIO DE SANTA CRUZ DE LORICA</t>
  </si>
  <si>
    <t>ARGELIO OBERTO ARTEAGA ARTEAGA
ARQUITECTO</t>
  </si>
  <si>
    <t>BOBERNACION DE BOLIVAR</t>
  </si>
  <si>
    <t>CONSORCIO INTERCDI-BOLIVAR</t>
  </si>
  <si>
    <t>INTERVENTORIA TECNICA, AMBIENTAL, ADMINISTRATIVA Y FINANCIERA PARA CONSTRUCCION DE 22 CENTROS DE DESARROLLO INFANTIL CDI EN MUNICIPIO DEL DEPARTAMENTO DE BOLIVAR  TERCER GRUPO</t>
  </si>
  <si>
    <t>SAMUEL LLORENTE DIAZ
ARQUITECTO</t>
  </si>
  <si>
    <t>UNIVERSIDAD PONTIFICIA BOLIVARIANA</t>
  </si>
  <si>
    <t>JOSE NICOLAS VELEZ CHAKER</t>
  </si>
  <si>
    <t>INTERVENTORIA TECNICA, ADMINISTRATIVA Y FINANCIERA PARA LA CONSTRUCCION DE EDIFICACION DE DOS PISOS COMPUESTA DE AUDITORIOS, BARIAS DE BAÑOS, SALA DE JUNTAS, TORRE DE ASCENSOR Y ESCALERAS DOS LOZAS PARA SALA DE MAQUINAS Y TANQUES DE ALMACENAMINETO MONTERIA</t>
  </si>
  <si>
    <t>MUNICIPIO DE PUEBLO NUEVO</t>
  </si>
  <si>
    <t>HARRY ETHIEL DE JESUS BEJARANO VEGA</t>
  </si>
  <si>
    <t>INTERVENTORIA TECNICA, ADMINISTRATIVA Y FINANCIERA AL CONVENIO 004 DE JULIO DE 2003 SUSCRITO CON ASOSANJORGE PARA LA CONSTRUCCION DE INFRAESTRUCTURA EDUCATIVA EN LOS CORREGIMIENTO DE BETANIA Y CORCOVAO Y LAS VEREDAS PRIMAVERA LÑAS GUAMAS, VILLA ESPERANZA, PALO MELLOS, TREMENTINO ABAJO, LA NEVERA, LA APARTADA DE BETULIA EL MAMON, Y OTROS EN LA ZONA RURAL DEL MUNICIPIO DE PUEBLO NUEVO</t>
  </si>
  <si>
    <t>30/11/204</t>
  </si>
  <si>
    <t>MUNICIPIO DE SAN BERNARDO DEL VIENTO</t>
  </si>
  <si>
    <t xml:space="preserve">INTERVENTORIA TECNICA, ADMINISTRATIVA Y FINANCIERA A LAS OBRAS DE CONSTRUCCION Y DOTACION DEL CENTRO DE DESARROLLO INFANTIL DEL CORREGIMINETO DEL CHIQUI Y ADECUACION DEL HOGAR AGRUPADO 23 DE NOVIEMBRE DEL MINICIPIO DE SAN BERNARDO DEL VIENTO - CORDOBA </t>
  </si>
  <si>
    <t>JAIR ASUCHE MACIAS
ING. CIVIL
ESPECIALISTA EN ESTRUCTURAS</t>
  </si>
  <si>
    <t>SECRETARIA DE INTEGRACION SOCIAL</t>
  </si>
  <si>
    <t>INTERVENTORIA TECNICA, ADMINISTRATIVA, FINANCIERA, LEGAL, SOCIAL Y AMBINETAL A LOS CONTRATOS QUE SE ADJUDIQUEN PARA LA CONSTRUCCION DE JARDINES INFATILES GRUPO 1 FORTALEZA UBICADOS EN LA LOCOLIDAD DE USME EN CIUDAD DE BOGOTA</t>
  </si>
  <si>
    <t>ASSOR ESTRUCTURAL</t>
  </si>
  <si>
    <t xml:space="preserve">INTERVENTORIA TECNICA , ADMININSTRATIVA, AMBINETAL, JURIDICA Y FINANCIERAS AL CONTRATO DE OBRA DE AMPLIACION DEL COLEGIO GUSTABO ROJAS PINILLA SEDE VILLA MEJIA TAGASTE UBICADO EN LA LOCALIDAD DE KENNEDY </t>
  </si>
  <si>
    <t>FONADE</t>
  </si>
  <si>
    <t>CONSORCIO INTER ACUEDUCTOS EJE CAFETERO</t>
  </si>
  <si>
    <t xml:space="preserve">INTERVENTORIA TECNICA, ADMINISTRATIVA Y FINANCIERA A LOS P`ROYECTOS DE AGUA POTABLE Y SANEAMINATO BASICO PARA EL DPTO DE ANTIOQUIA (CENTRO) Y EJE CAFETERO MUNICIPIO DE CACERES CAUCACIA … </t>
  </si>
  <si>
    <t>10. ARCA ARQUITECTURA E INGENIERÍA S.A</t>
  </si>
  <si>
    <t>UNIVERSIDAD DEL VALLE</t>
  </si>
  <si>
    <t>INTERVENTORIA INTEGRAL; TECNICA, ADMINISTRATIVA,
FINANCIERA, AMBIENTAL, SEGURIDAD INDUSTRIAL Y SALUD
OCUPACIONAL PARA LA OBRA" CONSTRUCCION DE LA
ETAPA 1-SEDE UNIVERSITARIA ZARZAL</t>
  </si>
  <si>
    <t>0030.0034.018.009-023-2015</t>
  </si>
  <si>
    <t>ARCA ARQUITECTURA E INGENIERÍA S.A</t>
  </si>
  <si>
    <t>31/082018</t>
  </si>
  <si>
    <t>INTERVENTORÍA TÉCNICA, ADMINISTRATIVA, FINANCIERA Y
CONTABLE A LA CONSTRUCCIÓN DEL COMPLEJO
PENITENCIARIO, CARCELARIO DE JAMUNDÍ, QUE CONTIENE
ESTABLECIMIENTO PENITENCIARIO DE MÍNIMA, MEDIANA,
ALTA SEGURIDAD Y RECLUSIÓN DE MUJERES EN JAMUNDÍ –
VALLE DEL CAUCA.</t>
  </si>
  <si>
    <t>C</t>
  </si>
  <si>
    <t>ARCA ARQUITECTURA E INGENIERÍA S.A
CON RAZON SOCIAL ORBITA INGENIERIA Y ARQUITECTURA Y NIT. 800.173.768-1</t>
  </si>
  <si>
    <t>NO VALIDO 
NO APORTA CONTRATO</t>
  </si>
  <si>
    <t>00668 DE 2013</t>
  </si>
  <si>
    <t>INTERVENTORÍA TÉCNICA, ADMINISTRATIVA, LEGAL Y
FINANCIERA- CONTABLE AL CONTRATO QUE TIENE POR
OBJETO EJECUTAR LOS ESTUDIOS TÉCNICOS, DISEÑOS Y
CONSTRUCCIÓN DE LA SEDE DE FORMACIÓN DEL SENA
ESPECIALIZADA EN HIDROCARBUROS Y DESARROLLO
AGROINDUSTRIAL EN EL MUNICIPIO DE PUERTO GAITÁN
PARA LA REGIONAL DEL SENA EN EL DEPARTAMENTO DEL
META DENTRO DEL LOTE DE PROPIEDAD DE LA ENTIDAD
LOCALIZADO EN EL SECTOR DENOMINADO EL BOLSILLO</t>
  </si>
  <si>
    <t>ARCA ARQUITECTURA E INGENIERÍA S.A
CON RAZON SOCIAL RIO ARQUITECURA E INGENIERIA S.A.  Y NIT. 800.173.768-1</t>
  </si>
  <si>
    <t>RICARDO RIVEROS CASTEBLANCO
ING. CIVIL
ESPECIALISTA EN GERENCIAINTEGRAL DE OBRAS</t>
  </si>
  <si>
    <t>CONSORCIO EDUCATIVO 2012</t>
  </si>
  <si>
    <t>INTERVENTORIA TECNICA, ADMINISTRATIVA Y FINANCIERA AL CONTRATO DE LA EJECUCION DE LAS OBRAS PARA LA TERMINACION DE LA PLANTA FISICA DEL COLEGIO RAMON DE ZUBIRIA LOCALIDAD 11 DE SUBA</t>
  </si>
  <si>
    <t>MARIO ALEJANDRO ARROYO CAYCEDO
ARQUITECTO</t>
  </si>
  <si>
    <t>CONSORCIO EDUCATIVO 2015</t>
  </si>
  <si>
    <t>CONTRATO DE INTERVENTORÍA No. 3240 / OBJETO: “INTERVENTORÍA
TÉCNICO ADMINISTRATIVA Y FINANCIERA AL CONTRATO DE ELABORACIÓN DE LOS
ESTUDIOS Y DISEÑOS REQUERIDOS, PARA LA OBTENCIÓN DE LAS LICENCIAS DE
CONSTRUCCIÓN Y/O URBANISMO EN CUALQUIERA DE SUS MODALIDADES, JUNTO
CON LOS PERMISOS Y APROBACIONES NECESARIOS, ASI COMO LA EJECUCIÓN DE
LAS OBRAS DERIVADAS DE LOS DISEÑOS, PARA UN COLEGIO UBICADO EN EL PREDIO
EL REFUGIO PUERTO CENTRAL CPF 982L</t>
  </si>
  <si>
    <t>LAURA MARCELA MUÑOZ MARIN
ARQUITECTO</t>
  </si>
  <si>
    <t>CONSORCIO R&amp;O – 076</t>
  </si>
  <si>
    <t>NO SE EVIDENCIA</t>
  </si>
  <si>
    <t>CONTRATO CONSULTORIA SED No. 2021- 2015 Cuyo objeto es:
INTERVENTORIA TÉCNICA, ADMINISTRATIVA Y FINANCIERA AL CONTRATO DE
ACTUALIZACIÓN Y AJUSTE DE LOS DISEÑOS EXISTENTES Y ELABORACIÓN DE LOS
ESTUDIOS Y DISEÑOS NUEVOS REQUERIDOS, PARA LA OBTENCIÓN DE LAS LICENCIAS
DE CONSTRUCCIÓN Y/O URBANISMO EN CUALQUIERA DE SUS MODALIDADES, JUNTO
CON LOS PERMISOS Y APROBACIONES NECESARIOS, ASÍ COMO LA EJECUCIÓN DE
LAS OBRAS DERIVADAS DE LOS DISEÑOS, PARA EL COLEGIO IED PAULO VI.</t>
  </si>
  <si>
    <t>JULIO CESAR SOLARTE MARTINEZ
ING. CIVIL</t>
  </si>
  <si>
    <t>CONSORCIO SECIC, ORBITA Y ESTUDIOS TECNICOS</t>
  </si>
  <si>
    <t>INTERVENTORIA TECNICA, ADMINISTRATIVA, FINANCIERA Y CONTABLE A LA CONSTRUCCION DEL COMPLEJO PENITENCIARIO CARCELARIO DE JAMUNDI, QUE CONTIENE ESTABLECIMIENTO PENITENCIARIO DE MINIMA, MEDIANA Y ALTA SEGURIDAD Y RECLECION DE MUJERES EN JAMUNDI - VALLE DEL CAUCA</t>
  </si>
  <si>
    <t>UNVIERSIDAD DEL VALLE</t>
  </si>
  <si>
    <t>ARCA ARQUITECTURA E INGENIERIA S.A.</t>
  </si>
  <si>
    <t>CONTRATO DE INTERVENTORÍA No.
0030.0034.018.009-023-2015 SUSCRITO CON LA
UNVIERSIDAD DEL VALLE / OBJETO: INTERVENTORÍA
TÉCNICA, ADMINISTRATIVA FINANCIERA, AMBIENTAL,
SEGURIDAD INDUSTRIAL Y SALUD OCUPACIONAL,
PARA LA OBRA “CONSTRUCCION DE LA ETAPA 1-
SEDE UNIVERSITARIA DE ZARZAL”</t>
  </si>
  <si>
    <t>CETIFICACION</t>
  </si>
  <si>
    <t>NO PRESENTO CERTIFICACION DE EXPERIENCIA
PRESENTA CERTIFICACION DE OTRO PROFECIONAL</t>
  </si>
  <si>
    <t>UNIDAD ADMINISTRATIVA ESPECIAL
CUERPO OFICIAL DE BOMBEROS</t>
  </si>
  <si>
    <t>541/2013</t>
  </si>
  <si>
    <t>INTERVENTORIA TECNICA,
ADMINISTRATIVA Y FINANCIERA PARA
LA CONSTRUCCION DE LA ESTACION DE
BOMBEROS DE FONTIBON BOGOTA D.C</t>
  </si>
  <si>
    <t>ANEXO 3
CERTIFICACION
CONTRATO
DOCUMENTO CONSORCIAL
ACTA DE LIQUIDACION</t>
  </si>
  <si>
    <t>11. CONSULTORES DEL OCCIDENTE S.A.S.</t>
  </si>
  <si>
    <t>CONSULTORES DEL OCCIDENTE S.A.S.</t>
  </si>
  <si>
    <t>AREA METROPOLITANA VALLE DE
ABURRA</t>
  </si>
  <si>
    <t>INTERVENTORIA TECNICA,
ADMINISTRATIVA, FINANCIERA,
JURIDICA Y AMBIENTAL PARA LA
CONSTRUCCION DE LA INSTITUCION
EDUCATIVA JOAQUIN ARISTIZABAL DEL
MUNICIPIO DE CALDAS - ANTIOQUIA</t>
  </si>
  <si>
    <t>708 DE 2014</t>
  </si>
  <si>
    <t>ANEXO 3
CERTIFICACION
ACTA LIQUIDACION 
CONTRATO</t>
  </si>
  <si>
    <t>INSTITURO DE INFRAESTRUCTURA Y
CONCESIONES DE CUNDINAMARCA</t>
  </si>
  <si>
    <t>ICCU 046-2014</t>
  </si>
  <si>
    <t>INTERVENTORIA TECNICA,
ADMINISTRATIVA, FINANCIERA Y LEGAL
DE OBRAS DE INFRAESTRUCTURA
EDUCATIVA CON LOS SIGUIENTES
PROYECTOS Y ALCANCES</t>
  </si>
  <si>
    <t>ANEXO 3
CERTIFICACION
DOCUMENTO CONSORCIAL
CONTRATO</t>
  </si>
  <si>
    <t>CEDULA
TARJETA PROFESIONAL
CERTIFICADO DE 
COPNIA
DIPLOMA DE ING. CIVIL
DIPLONA DE ESPECIALISTA EN ESTRUCTURAS 
CARTA DE COMPROMISO</t>
  </si>
  <si>
    <t>CEDULA
TARJETA PROFESIONAL
CERTIFICADO DE 
COPNIA
DIPLOMA DE ING. CIVIL
DIPLONA DE ESPECIALISTA EN INGENIERIA AMBINETAL
CARTA DE COMPROMISO</t>
  </si>
  <si>
    <t>HECTOR HENRY CUADRADO GONZALEZ
INGENIERO CIVIL
ESPECIALISTA EN GERENCIA INTEGRAL DE OBRAS</t>
  </si>
  <si>
    <t xml:space="preserve"> MUNICIPIO DE CALDAS ANTIOQUIA</t>
  </si>
  <si>
    <t>CONSORCIO RYG CALDAS</t>
  </si>
  <si>
    <t>INTERVENTORÍA TÉCNICA, ADMINISTRATIVA FINANCIERA, JURÍDICA Y
AMBIENTAL PARA LA CONSTRUCCIÓN DE LA INSTITUCIÓN EDUCATIVA JOAQUÍN
ARISTIZÁBAL DEL MUNICIPIO DE CALDAS ANTIOQUIA.</t>
  </si>
  <si>
    <t>LA
NACIÓN - MINISTERIO DEL INTERIOR –
FONDO NACIONAL DE SEGURIDAD Y
CONVIVENCIA CIUDADANA -
FONSECON</t>
  </si>
  <si>
    <t>CONSORCIO INTERVENTORÍA SEDES</t>
  </si>
  <si>
    <t>INTERVENTORÍA TÉCNICA,
ADMINISTRATIVA, LEGAL, FINANCIERA,
CONTABLE Y AMBIENTAL PARA LA
CONSTRUCCIÓN DE LOS PROYECTOS DE
INFRAESTRUCTURA FÍSICA PARA LA
POLICÍA NACIONAL Y CENTROS
ADMINISTRATIVOS MUNICIPALES
COFINANCIADOS ENTRE EL MINISTERIO
DEL INTERIOR Y ENTIDADES PUBLICAS.
(ZULIA-TURBACO-CÓRDOBA-AIPENARIÑO-PEREIRA-SANDONÁ-SURATÁ)</t>
  </si>
  <si>
    <t>CARLOS ARTURO ROJAS ALVARADO
ING. CIVIL
ESPECIALISTA EN ESTRUCTURAS</t>
  </si>
  <si>
    <t>DIEGO ROBERTO MARTINEZ ZARATE
ING. CIVIL
ESPECIALISTA ENEVALUACION DE IMOACTO AMBIENTAL DE PROYECTOS</t>
  </si>
  <si>
    <t xml:space="preserve"> JAIRO ANDRES GUERRERO CASTILLO
ING. CIVIL</t>
  </si>
  <si>
    <t>CEDULA
TARJETA PROFESIONAL
CERTIFICADO DE VIGENCIA DE LA MATRICULA PROFESIONAL
DIPLOMA DE ARQUTECTO
DIPLONA DE ESPECIALISTA EN GERENCIA DE PROYECTOS DE CONSTRUCCION E INFRAESTRUCTURA
CARTA DE COMPROMISO</t>
  </si>
  <si>
    <t xml:space="preserve">CEDULA
TARJETA PROFESIONAL
CERTIFICADO DE VIGENCIA DE LA MATRICULA PROFESIONAL
DIPLOMA DE ARQUTECTO
CARTA DE COMPROMISO
</t>
  </si>
  <si>
    <t>BELLAVISTA MUNICIPIO DE BELLO – ANTIOQUIA</t>
  </si>
  <si>
    <t>CONSORCIO INTERVENTORÍA MEDELLÍN</t>
  </si>
  <si>
    <t>INTERVENTORÍA A LA CONSTRUCCIÓN Y TRÁMITES PARA EL NUEVO PABELLÓN
No. 5 DEL ESTABLECIMIENTO PENITENCIARIO DE MEDIANA SEGURIDAD, JUSTICIA Y PAZ –
EPMS JP – BELLAVISTA MUNICIPIO DE BELLO – ANTIOQUIA</t>
  </si>
  <si>
    <t>MINISTERIO DE DEFENSA NACIONAL- FUERZA AÉREA
COLOMBIANA</t>
  </si>
  <si>
    <t>CONSULTORES DEL OCCIDENTE S.A.S</t>
  </si>
  <si>
    <t>INTERVENTORÍA TÉCNICA, ADMINISTRATIVA, CONTABLE, FINANCIERA Y
JURÍDICA DEL PROYECTO DE DISEÑO, CONSTRUCCIÓN Y ADECUACIÓN DE LOS
CENTROS LOGÍSTICOS DE LA FAC.</t>
  </si>
  <si>
    <t>RICARDO GUTIRREZ VEGA
ARQUITECTO</t>
  </si>
  <si>
    <t>FONDO DE DESARROLLO LOCAL DE LOS MARTIRES</t>
  </si>
  <si>
    <t>CONSORCIO C&amp;C 2016</t>
  </si>
  <si>
    <t xml:space="preserve"> INTERVENTORÍA TÉCNICA, ADMINISTRATIVA, FINANCIERA, LEGAL, AMBIENTAL Y
SOCIAL A LA EJECUCIÓN DEL CONTRATO DE OBRA PÚBLICA QUE SUSCRIBA EL FONDO
DE DESARROLLO LOCAL DE LOS MÁRTIRES COMO RESULTADO DE LA ADJUDICACIÓN
DE LA LICITACIÓN PÚBLICA No. FDLM-LP-018 DE 2016, QUE TIENE POR OBJETO
“REALIZAR POR EL SISTEMA DE PRECIOS UNITARIOS FIJOS SIN FORMULA DE REAJUSTE LA
CONSTRUCCIÓN DEL SALÓN COMUNAL DEL BARRIO SANTAFE LOCALIZADO EN LA
CARRERA 18 BIS No. 23 – 30 DE CONFORMIDAD CON LOS ESTUDIOS Y DISEÑOS
ELABORADOS PARA EL EFECTO</t>
  </si>
  <si>
    <t>CONSORCIO OBRAS SED 2013</t>
  </si>
  <si>
    <t>INTERVENTORIA, TECNICA, ADMINISTRATIVA Y FINANCIERA COLEGIO BERNARDO JARAMILLO …</t>
  </si>
  <si>
    <t>DEPARTAMENTO DEL HUILA</t>
  </si>
  <si>
    <t>JASEN CONSULTORES S.A.S.</t>
  </si>
  <si>
    <t>INTERVENTORIA TECNICA, ADMINISTRATIVA, FINANCIERA Y CONTABLE   CONSTRUCCION DEL CENTRO DE DESARROLLO SUR COLOMBIANO …</t>
  </si>
  <si>
    <t>ALDEMIR CAMACHO GALAN
ARQUITECTO</t>
  </si>
  <si>
    <t>ALCALDIA DE BARRANCABERMEJA</t>
  </si>
  <si>
    <t>CONSORCIO SEDIC-ARG</t>
  </si>
  <si>
    <t>“Interventoría para la construcción y adecuación de
aulas, baterías de baños y escenarios deportivos Institución educativa Colegio real de
mares”, se encuentra localizado en el Municipio de Barrancabermeja, Comuna 4,
Barrio El Castillo, Carrera 52 No. 28 – 46</t>
  </si>
  <si>
    <t>EL MINISTERIO DE EDUCACIÓN, LA ORGANIZACIÓN PARA LAS
MIGRACIONES (OIM)</t>
  </si>
  <si>
    <t>PROYECTOS GENERALES &amp; CIA LTDA.</t>
  </si>
  <si>
    <t>“Interventoría técnica, administrativa, ambiental a la construcción de la
institución educativa en el municipio de Santalucia - Atlántico</t>
  </si>
  <si>
    <t>29/02/2013</t>
  </si>
  <si>
    <t>ALEXANDER OCTAVIO GOMEZ CASSAB
ING. CIVIL
MAGISTER EN INGENIERIS - ESTRUCTURAS</t>
  </si>
  <si>
    <t xml:space="preserve"> DIEGO MAURICIO QUIJANO PRIETO
ING. AMBIENTAL Y SANITARIO
MAGISTER EN MEDIO AMBINETE Y DESARROLLO</t>
  </si>
  <si>
    <t>LA NACIÓN - MINISTERIO DEL INTERIOR – FONDO NACIONAL DE SEGURIDAD Y CONVIVENCIA CIUDADANA - FONSECON</t>
  </si>
  <si>
    <t xml:space="preserve">INGENIERO ESPECIALISTA EN
TRATAMIENTO DE AGUAS </t>
  </si>
  <si>
    <t>ALCADÍA DE SANTA MARTA</t>
  </si>
  <si>
    <t>000275 DE 2015</t>
  </si>
  <si>
    <t>INTERVENTORÍA TÉCNICA, ADMINISTRATIVA Y
FINANCIERA PARA LA CONSTRUCCIÓN DEL CENTRO
DE DESARROLLO INFANTIL -LUDOTECAS BONDA Y
CIUDAD EQUIDAD EN EL DISTRITO DE SANTA MARTA</t>
  </si>
  <si>
    <t>ANEXO 3
ACTA DE LIQUIDACION
ACTA FINBAL
CONTRATO</t>
  </si>
  <si>
    <t xml:space="preserve">
 INGECO INGENIERIA DE
CONSTRUCCIONES S.A.S.49%</t>
  </si>
  <si>
    <t>217 DE 2015</t>
  </si>
  <si>
    <t>INTERVENTORÍA TÉCNICA, ADMINISTRATIVA,
FINANCIERA Y CONTABLE DEL CONTRATO QUE
RESULTE ADJUDICADO EN EL PROCESOS DE LA
LICITACIÓN PÚBLICA MT-LP-001-2015, CUYO OBJETO
CONSISTE EN “CONTRATAR LOS PRECIOS UNITARIOS
FIJOS SIN FORMULA DE REAJUSTE, LAS OBRAS DE
CONSTRUCCIÓN PARA LA SEDE DE LA DIRECCIÓN
TERRITORIAL DE CUNDINAMARCA DEL MINISTERIO DE
TRABAJO, UBICADA EN EL MUNICIPIO FACATATIVÁ.</t>
  </si>
  <si>
    <t>INGECO</t>
  </si>
  <si>
    <t>INTERVENTORÍA TÉCNICA, ADMINISTRATIVA Y DE
CONTROL PRESUPUESTAL A LAS OBRAS DE
CONSTRUCCIÓN DE UNA INFRAESTRUCTURA
EDUCATIVA TIPO A, EN EL PREDIO DENOMINADO
GRAN ABASTO EN EL MUNICIPIO DE SOLEDAD -
ATLANTICO</t>
  </si>
  <si>
    <t xml:space="preserve">ANEXO 3
CERTIFICACION
ACTA DE LIQUIDACIO
CONTRATO
</t>
  </si>
  <si>
    <t xml:space="preserve"> PEDRO GUTIERREZ BUSTILLO
ING. CIVIL
ESCIALISTA EN GERENCIA Y CONTROL DE LA CONSTRUCCION</t>
  </si>
  <si>
    <t xml:space="preserve">CEDULA
TARJETA PROFESIONAL
COPNIA
DIPLOMA DE ING. CIVIL
DIPLOMA DE ESPECIALISTA 
CARTA DE COMPROMISO
</t>
  </si>
  <si>
    <t xml:space="preserve">CEDULA
TARJETA PROFESIONAL
COPNIA
HOJA DE VIDA
DIPLOMA DE ING. CIVIL
DIPLOMA DE ESPECIALISTA EN GERENCIA INTEGRAL DE OBRAS 
CARTA DE COMPROMISO
</t>
  </si>
  <si>
    <t>CEDULA
TARJETA PROFESIONAL
COPNIA
ACTA DE GRADO
DIPLOMA DE GRADO
HOJA DE VIDA
CARTA DE COMPROMISO</t>
  </si>
  <si>
    <t>CEDULA
TARJETA PROFESIONAL
CERTIFICADO DE VIGENCIA DE LA MATRICULA PROFESIONAL
DIPLOMA DE ARQUTECTO
CARTA DE COMPROMISO</t>
  </si>
  <si>
    <t>CEDULA
TARJETA PROFECIONAL
COPNIA
DIPLOMA ING CIVIL
ACTA DE GRADO PRE GRADO
DIPLOMA MAGISTER
ACTA DE GRADO MAGISTER
CARTA DE COMPROMISO</t>
  </si>
  <si>
    <t>CEDULA
TARJETA PROFECIONAL
COPNIA
DIPLOMA ING CIVIL
DIPLOMA MAGISTER
ACTA DE GRADO MAGISTER
CARTA DE COMPROMISO</t>
  </si>
  <si>
    <t>ALCALDÍA DE SANTA MARTA</t>
  </si>
  <si>
    <t xml:space="preserve"> INGENIERIA DE PROYECTOS S.A.S.</t>
  </si>
  <si>
    <t>INTERVENTORÍA TÉCNICA, FINANCIERA Y ADMINISTRATIVA PARA LA
CONSTRUCCIÓN DE UNA MEGABIBLIOTECA FASE I EN LA INSTITUCION
EDUCATIVA DISTRITAL NORMAL SAN PEDRO ALEJANDRINO DEL DISTRITO
DE SANTA MARTA, MAGDALENA, CARIBE</t>
  </si>
  <si>
    <t>SECRETARÍA EJECUTIVA DEL CONVENIO ANDRÉS
BELLO</t>
  </si>
  <si>
    <t>INTERVENTORÍA TÉCNICA, ADMINISTRATIVA Y
FINANCIERA DE LOS PROYECTOS DE
CONSTRUCCIÓN DE EDIFICACIONES INCLUIDOS EN
EL PROGRAMA RECURSOS DE INVERSIÓN SOCIAL
REGIONAL RISR GRUPO I - ATLANTICO 2, EN
DIFERENTES MUNICIPIOS DEL DEPARTAMENTO
DEL ATLÁNTICO.</t>
  </si>
  <si>
    <t>ANTOLIANO LOPEZ RAMIREZ
ING. CIVIL</t>
  </si>
  <si>
    <t xml:space="preserve">CEDULA
TARJETA PROFESIONAL
COPNIA
DIPLOMA DE ING
CARTA DE COMPROMISO
</t>
  </si>
  <si>
    <t>UNIVERSIDAD DEL MAGDALENA</t>
  </si>
  <si>
    <t>CONSORCIO UNIMAGDALENA</t>
  </si>
  <si>
    <t xml:space="preserve"> Ingeniería de Proyectos Ltda.</t>
  </si>
  <si>
    <t xml:space="preserve">INTERVENTORIA TECNICA, ADMINISTRATIVA, FINANCIERA,
LEGAL Y AMBIENTAL PARA LA CONSTRUCCION DEL CENTRO DE
BIENESTAR UNIVERSITARIO DE LA UNIVERSIDAD DEL MAGDALENA. </t>
  </si>
  <si>
    <t>INGENIERÍA DE PROYECTOS S.A.S.</t>
  </si>
  <si>
    <t xml:space="preserve"> INTERVENTORÍA
TÉCNICA, ADMINISTRATIVA Y DE CONTROL PRESUPUESTAL A LAS OBRAS
DE CONSTRUCCIÓN DE UNA INFRAESTRUCTURA EDUCATIVA TIPO A, EN
EL PREDIO DENOMINADO GRAN ABASTO EN EL MUNICIPIO DE SOLEDAD –
ATLANTICO.</t>
  </si>
  <si>
    <t xml:space="preserve"> ANDRES BARROS MENA
ING. CIVIL</t>
  </si>
  <si>
    <t xml:space="preserve">INTERVENTORÍA TÉCNICA,
ADMINISTRATIVA Y DE CONTROL
PRESUPUESTAL PARA LA
CONSTRUCCIÓN DEL CENTRO
INTEGRADO COMUNITARIO
CISCO SAN JOSÉ – FASE I,
MUNICIPIO DE MANIZALES –
CALDAS </t>
  </si>
  <si>
    <t>FINDETER</t>
  </si>
  <si>
    <t>LA
INTERVENTORÍA INTEGRAL
(ADMINISTRATIVA, FINANCIERA,
CONTABLE, AMBIENTAL, SOCIAL,
JURÍDICA Y TÉCNICA) A LOS
DIAGNÓSTICOS, ESTUDIOS,
DISEÑOS Y CONSTRUCCIÓN DE
LAS OBRAS DE ADECUACIÓN
Y/O MEJORAMIENTOS EN LAS
INSTITUCIONES EDUCATIVAS
PRIORIZADAS Y VIABILIZADAS
POR EL MINISTERIO DE
EDUCACIÓN NACIONAL EN EL
MUNICIPIO DE MOCOA,
DEPARTAMENTO DE
PUTUMAYO</t>
  </si>
  <si>
    <t xml:space="preserve">INTERVENTORÍA INTEGRAL
(ADMINISTRATIVA, FINANCIERA,
CONTABLE, AMBIENTAL, SOCIAL,
JURÍDICA Y TÉCNICA) A LOS
ESTUDIOS, DISEÑOS Y
EJECUCIÓN DE OBRA PARA LA
ADECUACIÓN, TERMINACIÓN Y
PUESTA EN FUNCIONAMIENTO
DEL BLOQUE DE AULAS DEL
CENTRO DE DESARROLLO
INFANTIL UBICADO EN EL
CORREGIMIENTO DE TUCURINCA, MUNICIPIO DE
ZONA BANANERA,
DEPARTAMENTO DE
MAGDALENA” </t>
  </si>
  <si>
    <t>INTERVENTORÍA INTEGRAL
(ADMINISTRATIVA, FINANCIERA,
CONTABLE, AMBIENTAL, SOCIAL,
JURÍDICA Y TÉCNICA) DE LA
ELABORACIÓN DE
DIAGNOSTICOS, ESTUDIOS
TECNICOS, AJUSTES A DISEÑOS
O DISEÑOS INTEGRALES,
CONSTRUCCIÓN Y PUESTA EN
FUNCIONAMIENTO DE LAS
OBRAS DE INFRAESTRUCTURA
EDUCATIVA - UBICADAS EN LOS
DEPARTAMENTOS DE CAUCA,
CHOCO Y NARIÑO GRUPO 01</t>
  </si>
  <si>
    <t>SORAYA NAVARRO BOLAÑO
ING. CIVIL</t>
  </si>
  <si>
    <t>“INTERVENTORÍA INTEGRAL
(ADMINISTRATIVA, FINANCIERA, CONTABLE, AMBIENTAL, SOCIAL,
JURÍDICA Y TÉCNICA) DE LA ELABORACIÓN DE DIAGNOSTICOS,
ESTUDIOS TECNICOS, AJUSTES A DISEÑOS O DISEÑOS INTEGRALES,
CONSTRUCCIÓN Y PUESTA EN FUNCIONAMIENTO DE LAS OBRAS DE
INFRAESTRUCTURA EDUCATIVA - UBICADAS EN LOS DEPARTAMENTOS
DE CAUCA, CHOCO Y NARIÑO GRUPO 01</t>
  </si>
  <si>
    <t>JAIME CURVELO GARCIA-MAYORCA
ING. CIVIL
ESPECIALISTA EN ESTRUCTURAS</t>
  </si>
  <si>
    <t xml:space="preserve">CEDULA
TARJETA PROFESIONAL
COPNIA
DIPLOMA DE ING
DIPLOMA DE ESPECIALISTA
CARTA DE COMPROMISO
</t>
  </si>
  <si>
    <t>LA INTERVENTORÍA
INTEGRAL (ADMINISTRATIVA,
FINANCIERA, CONTABLE, AMBIENTAL,
SOCIAL, JURÍDICA Y TÉCNICA) A LOS
DIAGNÓSTICOS, ESTUDIOS, DISEÑOS Y
CONSTRUCCIÓN DE LAS OBRAS DE
ADECUACIÓN Y/O MEJORAMIENTOS EN
LAS INSTITUCIONES EDUCATIVAS
PRIORIZADAS Y VIABILIZADAS POR EL
MINISTERIO DE EDUCACIÓN NACIONAL
EN EL MUNICIPIO DE MOCOA,
DEPARTAMENTO DE PUTUMAYO</t>
  </si>
  <si>
    <t>ESPECILISTA ESTRUCTURAL</t>
  </si>
  <si>
    <t>INTERVENTORÍA INTEGRAL
(ADMINISTRATIVA, FINANCIERA,
CONTABLE, AMBIENTAL, SOCIAL,
JURÍDICA Y TÉCNICA) A LOS ESTUDIOS,
DISEÑOS Y EJECUCIÓN DE OBRA PARA
LA ADECUACIÓN, TERMINACIÓN Y
PUESTA EN FUNCIONAMIENTO DEL
BLOQUE DE AULAS DEL CENTRO DE
DESARROLLO INFANTIL UBICADO EN EL
CORREGIMIENTO DE TUCURINCA,
MUNICIPIO DE ZONA BANANERA,
DEPARTAMENTO DE MAGDALENA</t>
  </si>
  <si>
    <t>MINISTERIO DE
DEFENSA
NACIONAL
POLICIA
NACIONAL</t>
  </si>
  <si>
    <t>INTERVENTORÍA TÉCNICO
ADMINISTRATIVA, FINANCIERA, LEGAL Y
AMBIENTAL PARA LA CONTINUACIÓN DE
LA CONSTRUCCIÓN Y DOTACIÓN DE LA
PRIMERA FASE DEL COMANDO DE
POLICÍA METROPOLITANA DE POPAYÁN,
DEPARTAMENTO DE POLICÍA CAUCA Y
COMANDO DE REGIÓN NO. 4 A PRECIOS
UNITARIOS FIJOS SIN FÓRMULA DE
REAJUSTE.</t>
  </si>
  <si>
    <t>ALCALDÍA DE
MEDELLÍN</t>
  </si>
  <si>
    <t>INTERVENTORÍA TECNICA,
ADMINISTRATIVA, LEGAL Y FINANCIERA
PARA LA CONSTRUCCIÓN DE LA
SEGUNDA ETAPA DE LA I.E. LA HUERTA
RAFAEL GARCÍA HERREROS</t>
  </si>
  <si>
    <t xml:space="preserve"> ELENA OLIVERO SANJUANELO
ING. CIVIL
ESPECIALISTA EN SANEAMIENTO AMBIENTAL</t>
  </si>
  <si>
    <t>ESPECIALISTA EN TRATAMIENTO DE AGUAS</t>
  </si>
  <si>
    <t>INTERVENTORÍA INTEGRAL
(ADMINISTRATIVA, FINANCIERA,
CONTABLE, AMBIENTAL, SOCIAL,
JURÍDICA Y TÉCNICA) A LOS ESTUDIOS,
DISEÑOS Y EJECUCIÓN DE OBRA PARA
LA ADECUACIÓN, TERMINACIÓN Y
PUESTA EN FUNCIONAMIENTO DEL
BLOQUE DE AULAS DEL CENTRO DE
DESARROLLO INFANTIL UBICADO EN EL
CORREGIMIENTO DE TUCURINCA,
MUNICIPIO DE ZONA BANANERA,
DEPARTAMENTO DE MAGDALENA”</t>
  </si>
  <si>
    <t>INTERVENTORÍA INTEGRAL
(ADMINISTRATIVA, FINANCIERA,
CONTABLE, AMBIENTAL, SOCIAL,
JURÍDICA Y TÉCNICA) DE LA
ELABORACIÓN DE DIAGNOSTICOS,
ESTUDIOS TECNICOS, AJUSTES A
DISEÑOS O DISEÑOS INTEGRALES,
CONSTRUCCIÓN Y PUESTA EN
FUNCIONAMIENTO DE LAS OBRAS DE
INFRAESTRUCTURA EDUCATIVA -
UBICADAS EN LOS DEPARTAMENTOS DE
CAUCA, CHOCO Y NARIÑO GRUPO 01</t>
  </si>
  <si>
    <t>ALEXANDER AUGUSTO PALACIO RODRIGUEZ
ARQUITECTO
ESPECILISTA EN GERENCIA DE PROYECTOS DE CONSTRUCCION E INFRAESTRUCTURA</t>
  </si>
  <si>
    <t>IVAN DE JESUS GONZALEZ RODRIGUEZ
ING. CIVIL
ESPECIALISTA EN INGENIERIA AMBIENTAL</t>
  </si>
  <si>
    <t>12. CONSORCIO EDU ATLANTICO (INP SERVICIOS S.A.S 70%  -  INGECO INGENIERIA DE CONSTRUCCIONES S.A.S 30%)</t>
  </si>
  <si>
    <t>NO VALIDO 
NO PRESENTA CONTRATO
APORTA CONTRATO No 219 EL CUAL NO CORRESPONDE  CONTRATO DE LA EXPERIENCIA QUE PRETENDE ACREDITAR</t>
  </si>
  <si>
    <t xml:space="preserve">NO VALIDO 
NO APORTA DOCUMENTO CON EL CUAL SE VERIFIQUE LA CONDICION DE SOCIO ACCIONISTA O CONSTTITUYENTE DE </t>
  </si>
  <si>
    <t>LA EXPERIENCIA CORESPONDE A LA FIRMA INGENIERIA DE PROYECTOS S.A.S.
NO APORTA DOCUMENTO CON EL CUAL SE VERIFIQUE LA CONDICION DE SOCIO ACCIONISTA O CONSTTITUYENTE DE INP SERVICIOS S.A.S.</t>
  </si>
  <si>
    <t>ANEXO 3
CERTIFICACION DE EXPERIENCIA
NO APORTA CONTRATO</t>
  </si>
  <si>
    <t>ANEXO 3
CERTIFICACION
ACTA DE LIQUIDACIO
NO PRESENTA CONTRATO
APORTA CONTRATO No 219 EL CUAL NO CORRESPONDE  CONTRATO DE LA EXPERIENCIA QUE PRETENDE ACREDITAR</t>
  </si>
  <si>
    <t>CEDULA
TARJETA PROFECIONAL
COPNIA
DIPLOMA DE ING. CIVIL
DIPLOMA DE ESPECIALISTA EN GERENCIA INTEGRAL DE OBRAS 
NO APORTA CARTA DE COMPROMISO</t>
  </si>
  <si>
    <t>CEDULA
TARJETA PROFESIONAL
CERTIFICADO DE VIGENCIA DE LA MATRICULA PROFESIONAL
DIPLOMA DE ARQUTECTO
NO APORTA CARTA DE COMPROMISO</t>
  </si>
  <si>
    <t>CEDULA
TARJETA PROFESIONAL
CERTIFICADO DE COPNIA
DIPLOMA DE ARQUTECTO
NO APORTA CARTA DE COMPROMISO</t>
  </si>
  <si>
    <t>CEDULA
TARJETA PROFESIONAL
CERTIFICADO DE COPNIA
DIPLOMA DE ING. CIVIL
NO APORTA CARTA DE COMPROMISO</t>
  </si>
  <si>
    <t>CEDULA
TARJETA PROFESIONAL
CERTIFICADO DE COPNIA
DIPLOMA DE ING. CIVIL
DIPLOMA ESPECIALISTA EN ESTRUCTURAS
NO APORTA CARTA DE COMPROMISO</t>
  </si>
  <si>
    <t>CEDULA
TARJETA PROFESIONAL
CERTIFICADO DE COPNIA
DIPLOMA DE ING. CIVIL
DIPLOMA ESPECIALISTA ENEVALUACION DE IMOACTO AMBIENTAL DE PROYECTOS
NO APORTA CARTA DE COMPROMISO</t>
  </si>
  <si>
    <r>
      <t xml:space="preserve">ANEXO 3
CERTIFICADO DE EXPERIENCIA
</t>
    </r>
    <r>
      <rPr>
        <b/>
        <sz val="10"/>
        <rFont val="Arial"/>
        <family val="2"/>
      </rPr>
      <t>DURANTE EL TERMINO DE TRASLADO ALLEGO COPIA DEL CONTRATO</t>
    </r>
  </si>
  <si>
    <t>SUBSANO DEBIDAMENTE
HÀBIL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</si>
</sst>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44" formatCode="_-&quot;$&quot;\ * #,##0.00_-;\-&quot;$&quot;\ * #,##0.00_-;_-&quot;$&quot;\ * &quot;-&quot;??_-;_-@_-"/>
    <numFmt numFmtId="164" formatCode="#,##0_$"/>
  </numFmts>
  <fonts count="14" x14ac:knownFonts="1">
    <font>
      <sz val="11"/>
      <color theme="1"/>
      <name val="Calibri"/>
      <family val="2"/>
      <scheme val="minor"/>
    </font>
    <font>
      <sz val="12"/>
      <color indexed="8"/>
      <name val="Calibri"/>
      <family val="2"/>
    </font>
    <font>
      <sz val="10"/>
      <name val="Arial"/>
      <family val="2"/>
    </font>
    <font>
      <sz val="10"/>
      <name val="Calibri"/>
      <family val="2"/>
      <scheme val="minor"/>
    </font>
    <font>
      <sz val="11"/>
      <name val="Calibri"/>
      <family val="2"/>
      <scheme val="minor"/>
    </font>
    <font>
      <sz val="11"/>
      <name val="Arial"/>
      <family val="2"/>
    </font>
    <font>
      <b/>
      <sz val="10"/>
      <name val="Calibri"/>
      <family val="2"/>
      <scheme val="minor"/>
    </font>
    <font>
      <b/>
      <sz val="10"/>
      <name val="Arial"/>
      <family val="2"/>
    </font>
    <font>
      <b/>
      <sz val="11"/>
      <name val="Arial"/>
      <family val="2"/>
    </font>
    <font>
      <b/>
      <sz val="12"/>
      <name val="Arial"/>
      <family val="2"/>
    </font>
    <font>
      <sz val="11"/>
      <color theme="1"/>
      <name val="Calibri"/>
      <family val="2"/>
      <scheme val="minor"/>
    </font>
    <font>
      <b/>
      <sz val="11"/>
      <name val="Calibri"/>
      <family val="2"/>
      <scheme val="minor"/>
    </font>
    <font>
      <b/>
      <sz val="16"/>
      <name val="Arial"/>
      <family val="2"/>
    </font>
    <font>
      <sz val="16"/>
      <name val="Calibri"/>
      <family val="2"/>
      <scheme val="minor"/>
    </font>
  </fonts>
  <fills count="3">
    <fill>
      <patternFill patternType="none"/>
    </fill>
    <fill>
      <patternFill patternType="gray125"/>
    </fill>
    <fill>
      <patternFill patternType="solid">
        <fgColor theme="0"/>
        <bgColor indexed="64"/>
      </patternFill>
    </fill>
  </fills>
  <borders count="72">
    <border>
      <left/>
      <right/>
      <top/>
      <bottom/>
      <diagonal/>
    </border>
    <border>
      <left style="thin">
        <color auto="1"/>
      </left>
      <right style="thin">
        <color auto="1"/>
      </right>
      <top style="thin">
        <color auto="1"/>
      </top>
      <bottom/>
      <diagonal/>
    </border>
    <border>
      <left style="medium">
        <color auto="1"/>
      </left>
      <right style="thin">
        <color auto="1"/>
      </right>
      <top style="medium">
        <color auto="1"/>
      </top>
      <bottom style="thin">
        <color auto="1"/>
      </bottom>
      <diagonal/>
    </border>
    <border>
      <left style="thin">
        <color auto="1"/>
      </left>
      <right style="thin">
        <color auto="1"/>
      </right>
      <top style="medium">
        <color auto="1"/>
      </top>
      <bottom style="thin">
        <color auto="1"/>
      </bottom>
      <diagonal/>
    </border>
    <border>
      <left style="thin">
        <color auto="1"/>
      </left>
      <right style="medium">
        <color auto="1"/>
      </right>
      <top style="medium">
        <color auto="1"/>
      </top>
      <bottom style="thin">
        <color auto="1"/>
      </bottom>
      <diagonal/>
    </border>
    <border>
      <left style="medium">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style="medium">
        <color auto="1"/>
      </right>
      <top style="thin">
        <color auto="1"/>
      </top>
      <bottom style="thin">
        <color auto="1"/>
      </bottom>
      <diagonal/>
    </border>
    <border>
      <left style="medium">
        <color auto="1"/>
      </left>
      <right style="thin">
        <color auto="1"/>
      </right>
      <top style="thin">
        <color auto="1"/>
      </top>
      <bottom style="medium">
        <color auto="1"/>
      </bottom>
      <diagonal/>
    </border>
    <border>
      <left style="thin">
        <color auto="1"/>
      </left>
      <right style="thin">
        <color auto="1"/>
      </right>
      <top style="thin">
        <color auto="1"/>
      </top>
      <bottom style="medium">
        <color auto="1"/>
      </bottom>
      <diagonal/>
    </border>
    <border>
      <left style="thin">
        <color auto="1"/>
      </left>
      <right style="medium">
        <color auto="1"/>
      </right>
      <top style="thin">
        <color auto="1"/>
      </top>
      <bottom style="medium">
        <color auto="1"/>
      </bottom>
      <diagonal/>
    </border>
    <border>
      <left style="medium">
        <color auto="1"/>
      </left>
      <right style="thin">
        <color auto="1"/>
      </right>
      <top style="thin">
        <color auto="1"/>
      </top>
      <bottom/>
      <diagonal/>
    </border>
    <border>
      <left style="thin">
        <color auto="1"/>
      </left>
      <right style="medium">
        <color auto="1"/>
      </right>
      <top style="thin">
        <color auto="1"/>
      </top>
      <bottom/>
      <diagonal/>
    </border>
    <border>
      <left style="thin">
        <color auto="1"/>
      </left>
      <right style="thin">
        <color auto="1"/>
      </right>
      <top style="medium">
        <color auto="1"/>
      </top>
      <bottom/>
      <diagonal/>
    </border>
    <border>
      <left style="thin">
        <color auto="1"/>
      </left>
      <right style="thin">
        <color auto="1"/>
      </right>
      <top/>
      <bottom style="medium">
        <color auto="1"/>
      </bottom>
      <diagonal/>
    </border>
    <border>
      <left style="medium">
        <color auto="1"/>
      </left>
      <right style="medium">
        <color auto="1"/>
      </right>
      <top style="medium">
        <color auto="1"/>
      </top>
      <bottom/>
      <diagonal/>
    </border>
    <border>
      <left style="medium">
        <color auto="1"/>
      </left>
      <right style="medium">
        <color auto="1"/>
      </right>
      <top/>
      <bottom/>
      <diagonal/>
    </border>
    <border>
      <left style="medium">
        <color auto="1"/>
      </left>
      <right style="medium">
        <color auto="1"/>
      </right>
      <top/>
      <bottom style="medium">
        <color auto="1"/>
      </bottom>
      <diagonal/>
    </border>
    <border>
      <left style="thin">
        <color auto="1"/>
      </left>
      <right style="thin">
        <color auto="1"/>
      </right>
      <top/>
      <bottom/>
      <diagonal/>
    </border>
    <border>
      <left style="thin">
        <color auto="1"/>
      </left>
      <right style="thin">
        <color auto="1"/>
      </right>
      <top/>
      <bottom style="thin">
        <color auto="1"/>
      </bottom>
      <diagonal/>
    </border>
    <border>
      <left style="double">
        <color auto="1"/>
      </left>
      <right/>
      <top style="double">
        <color auto="1"/>
      </top>
      <bottom style="double">
        <color auto="1"/>
      </bottom>
      <diagonal/>
    </border>
    <border>
      <left/>
      <right/>
      <top style="double">
        <color auto="1"/>
      </top>
      <bottom style="double">
        <color auto="1"/>
      </bottom>
      <diagonal/>
    </border>
    <border>
      <left/>
      <right style="double">
        <color auto="1"/>
      </right>
      <top style="double">
        <color auto="1"/>
      </top>
      <bottom style="double">
        <color auto="1"/>
      </bottom>
      <diagonal/>
    </border>
    <border>
      <left style="double">
        <color auto="1"/>
      </left>
      <right style="thin">
        <color auto="1"/>
      </right>
      <top/>
      <bottom/>
      <diagonal/>
    </border>
    <border>
      <left/>
      <right style="thin">
        <color auto="1"/>
      </right>
      <top/>
      <bottom/>
      <diagonal/>
    </border>
    <border>
      <left style="thin">
        <color auto="1"/>
      </left>
      <right/>
      <top/>
      <bottom style="thin">
        <color auto="1"/>
      </bottom>
      <diagonal/>
    </border>
    <border>
      <left/>
      <right style="thin">
        <color auto="1"/>
      </right>
      <top/>
      <bottom style="thin">
        <color auto="1"/>
      </bottom>
      <diagonal/>
    </border>
    <border>
      <left style="thin">
        <color auto="1"/>
      </left>
      <right style="thin">
        <color auto="1"/>
      </right>
      <top style="double">
        <color auto="1"/>
      </top>
      <bottom/>
      <diagonal/>
    </border>
    <border>
      <left style="thin">
        <color auto="1"/>
      </left>
      <right/>
      <top style="double">
        <color auto="1"/>
      </top>
      <bottom/>
      <diagonal/>
    </border>
    <border>
      <left/>
      <right style="thin">
        <color auto="1"/>
      </right>
      <top style="double">
        <color auto="1"/>
      </top>
      <bottom/>
      <diagonal/>
    </border>
    <border>
      <left style="thin">
        <color auto="1"/>
      </left>
      <right/>
      <top/>
      <bottom/>
      <diagonal/>
    </border>
    <border>
      <left style="thin">
        <color auto="1"/>
      </left>
      <right style="double">
        <color auto="1"/>
      </right>
      <top/>
      <bottom/>
      <diagonal/>
    </border>
    <border>
      <left/>
      <right style="thin">
        <color auto="1"/>
      </right>
      <top style="thin">
        <color auto="1"/>
      </top>
      <bottom/>
      <diagonal/>
    </border>
    <border>
      <left style="double">
        <color auto="1"/>
      </left>
      <right style="thin">
        <color auto="1"/>
      </right>
      <top style="double">
        <color auto="1"/>
      </top>
      <bottom/>
      <diagonal/>
    </border>
    <border>
      <left/>
      <right style="thin">
        <color auto="1"/>
      </right>
      <top style="double">
        <color auto="1"/>
      </top>
      <bottom style="dotted">
        <color auto="1"/>
      </bottom>
      <diagonal/>
    </border>
    <border>
      <left style="thin">
        <color auto="1"/>
      </left>
      <right style="thin">
        <color auto="1"/>
      </right>
      <top style="double">
        <color auto="1"/>
      </top>
      <bottom style="dotted">
        <color auto="1"/>
      </bottom>
      <diagonal/>
    </border>
    <border>
      <left style="thin">
        <color auto="1"/>
      </left>
      <right style="double">
        <color auto="1"/>
      </right>
      <top style="double">
        <color auto="1"/>
      </top>
      <bottom style="dotted">
        <color auto="1"/>
      </bottom>
      <diagonal/>
    </border>
    <border>
      <left style="thin">
        <color auto="1"/>
      </left>
      <right style="double">
        <color auto="1"/>
      </right>
      <top style="double">
        <color auto="1"/>
      </top>
      <bottom/>
      <diagonal/>
    </border>
    <border>
      <left style="double">
        <color auto="1"/>
      </left>
      <right style="thin">
        <color auto="1"/>
      </right>
      <top/>
      <bottom style="double">
        <color auto="1"/>
      </bottom>
      <diagonal/>
    </border>
    <border>
      <left/>
      <right style="thin">
        <color auto="1"/>
      </right>
      <top style="dotted">
        <color auto="1"/>
      </top>
      <bottom style="double">
        <color auto="1"/>
      </bottom>
      <diagonal/>
    </border>
    <border>
      <left style="thin">
        <color auto="1"/>
      </left>
      <right style="thin">
        <color auto="1"/>
      </right>
      <top style="dotted">
        <color auto="1"/>
      </top>
      <bottom style="double">
        <color auto="1"/>
      </bottom>
      <diagonal/>
    </border>
    <border>
      <left style="thin">
        <color auto="1"/>
      </left>
      <right style="double">
        <color auto="1"/>
      </right>
      <top style="dotted">
        <color auto="1"/>
      </top>
      <bottom style="double">
        <color auto="1"/>
      </bottom>
      <diagonal/>
    </border>
    <border>
      <left style="thin">
        <color auto="1"/>
      </left>
      <right style="thin">
        <color auto="1"/>
      </right>
      <top/>
      <bottom style="double">
        <color auto="1"/>
      </bottom>
      <diagonal/>
    </border>
    <border>
      <left style="thin">
        <color auto="1"/>
      </left>
      <right style="double">
        <color auto="1"/>
      </right>
      <top/>
      <bottom style="double">
        <color auto="1"/>
      </bottom>
      <diagonal/>
    </border>
    <border>
      <left style="thin">
        <color auto="1"/>
      </left>
      <right style="thin">
        <color auto="1"/>
      </right>
      <top style="double">
        <color auto="1"/>
      </top>
      <bottom style="dashed">
        <color auto="1"/>
      </bottom>
      <diagonal/>
    </border>
    <border>
      <left/>
      <right style="thin">
        <color auto="1"/>
      </right>
      <top/>
      <bottom style="dotted">
        <color auto="1"/>
      </bottom>
      <diagonal/>
    </border>
    <border>
      <left style="thin">
        <color auto="1"/>
      </left>
      <right style="thin">
        <color auto="1"/>
      </right>
      <top/>
      <bottom style="dotted">
        <color auto="1"/>
      </bottom>
      <diagonal/>
    </border>
    <border>
      <left style="thin">
        <color auto="1"/>
      </left>
      <right style="double">
        <color auto="1"/>
      </right>
      <top/>
      <bottom style="dotted">
        <color auto="1"/>
      </bottom>
      <diagonal/>
    </border>
    <border>
      <left style="thin">
        <color auto="1"/>
      </left>
      <right style="thin">
        <color auto="1"/>
      </right>
      <top/>
      <bottom style="dashed">
        <color auto="1"/>
      </bottom>
      <diagonal/>
    </border>
    <border>
      <left/>
      <right style="thin">
        <color auto="1"/>
      </right>
      <top style="dotted">
        <color auto="1"/>
      </top>
      <bottom/>
      <diagonal/>
    </border>
    <border>
      <left style="thin">
        <color auto="1"/>
      </left>
      <right style="thin">
        <color auto="1"/>
      </right>
      <top style="dotted">
        <color auto="1"/>
      </top>
      <bottom/>
      <diagonal/>
    </border>
    <border>
      <left style="thin">
        <color auto="1"/>
      </left>
      <right style="double">
        <color auto="1"/>
      </right>
      <top style="dotted">
        <color auto="1"/>
      </top>
      <bottom/>
      <diagonal/>
    </border>
    <border>
      <left style="double">
        <color auto="1"/>
      </left>
      <right style="double">
        <color auto="1"/>
      </right>
      <top style="double">
        <color auto="1"/>
      </top>
      <bottom style="dotted">
        <color auto="1"/>
      </bottom>
      <diagonal/>
    </border>
    <border>
      <left style="double">
        <color auto="1"/>
      </left>
      <right style="double">
        <color auto="1"/>
      </right>
      <top style="dotted">
        <color auto="1"/>
      </top>
      <bottom style="double">
        <color auto="1"/>
      </bottom>
      <diagonal/>
    </border>
    <border>
      <left/>
      <right style="thin">
        <color auto="1"/>
      </right>
      <top/>
      <bottom style="double">
        <color auto="1"/>
      </bottom>
      <diagonal/>
    </border>
    <border>
      <left/>
      <right style="thin">
        <color indexed="64"/>
      </right>
      <top style="double">
        <color auto="1"/>
      </top>
      <bottom style="double">
        <color auto="1"/>
      </bottom>
      <diagonal/>
    </border>
    <border>
      <left style="medium">
        <color auto="1"/>
      </left>
      <right style="thin">
        <color auto="1"/>
      </right>
      <top/>
      <bottom/>
      <diagonal/>
    </border>
    <border>
      <left style="thin">
        <color auto="1"/>
      </left>
      <right style="medium">
        <color auto="1"/>
      </right>
      <top/>
      <bottom/>
      <diagonal/>
    </border>
    <border>
      <left style="medium">
        <color auto="1"/>
      </left>
      <right style="thin">
        <color auto="1"/>
      </right>
      <top/>
      <bottom style="thin">
        <color auto="1"/>
      </bottom>
      <diagonal/>
    </border>
    <border>
      <left style="thin">
        <color auto="1"/>
      </left>
      <right style="medium">
        <color auto="1"/>
      </right>
      <top/>
      <bottom style="thin">
        <color auto="1"/>
      </bottom>
      <diagonal/>
    </border>
    <border>
      <left style="medium">
        <color auto="1"/>
      </left>
      <right style="thin">
        <color auto="1"/>
      </right>
      <top style="medium">
        <color auto="1"/>
      </top>
      <bottom/>
      <diagonal/>
    </border>
    <border>
      <left style="medium">
        <color auto="1"/>
      </left>
      <right style="thin">
        <color auto="1"/>
      </right>
      <top/>
      <bottom style="medium">
        <color auto="1"/>
      </bottom>
      <diagonal/>
    </border>
    <border>
      <left style="thin">
        <color auto="1"/>
      </left>
      <right style="medium">
        <color auto="1"/>
      </right>
      <top style="medium">
        <color indexed="64"/>
      </top>
      <bottom/>
      <diagonal/>
    </border>
    <border>
      <left style="thin">
        <color auto="1"/>
      </left>
      <right style="medium">
        <color auto="1"/>
      </right>
      <top/>
      <bottom style="medium">
        <color indexed="64"/>
      </bottom>
      <diagonal/>
    </border>
    <border>
      <left/>
      <right/>
      <top style="medium">
        <color auto="1"/>
      </top>
      <bottom style="medium">
        <color indexed="64"/>
      </bottom>
      <diagonal/>
    </border>
    <border>
      <left style="thin">
        <color auto="1"/>
      </left>
      <right/>
      <top style="medium">
        <color auto="1"/>
      </top>
      <bottom style="thin">
        <color auto="1"/>
      </bottom>
      <diagonal/>
    </border>
    <border>
      <left style="thin">
        <color auto="1"/>
      </left>
      <right/>
      <top style="thin">
        <color auto="1"/>
      </top>
      <bottom style="thin">
        <color auto="1"/>
      </bottom>
      <diagonal/>
    </border>
    <border>
      <left style="thin">
        <color auto="1"/>
      </left>
      <right/>
      <top style="thin">
        <color auto="1"/>
      </top>
      <bottom style="medium">
        <color auto="1"/>
      </bottom>
      <diagonal/>
    </border>
    <border>
      <left/>
      <right style="thin">
        <color auto="1"/>
      </right>
      <top style="medium">
        <color auto="1"/>
      </top>
      <bottom style="thin">
        <color auto="1"/>
      </bottom>
      <diagonal/>
    </border>
    <border>
      <left/>
      <right style="thin">
        <color auto="1"/>
      </right>
      <top style="thin">
        <color auto="1"/>
      </top>
      <bottom style="thin">
        <color auto="1"/>
      </bottom>
      <diagonal/>
    </border>
    <border>
      <left/>
      <right style="thin">
        <color auto="1"/>
      </right>
      <top style="thin">
        <color auto="1"/>
      </top>
      <bottom style="medium">
        <color auto="1"/>
      </bottom>
      <diagonal/>
    </border>
    <border>
      <left style="thin">
        <color auto="1"/>
      </left>
      <right style="thin">
        <color auto="1"/>
      </right>
      <top style="double">
        <color auto="1"/>
      </top>
      <bottom style="double">
        <color indexed="64"/>
      </bottom>
      <diagonal/>
    </border>
  </borders>
  <cellStyleXfs count="6">
    <xf numFmtId="0" fontId="0" fillId="0" borderId="0"/>
    <xf numFmtId="0" fontId="1" fillId="0" borderId="0"/>
    <xf numFmtId="0" fontId="2" fillId="0" borderId="0"/>
    <xf numFmtId="0" fontId="2" fillId="0" borderId="0"/>
    <xf numFmtId="9" fontId="2" fillId="0" borderId="0" applyFont="0" applyFill="0" applyBorder="0" applyAlignment="0" applyProtection="0"/>
    <xf numFmtId="44" fontId="10" fillId="0" borderId="0" applyFont="0" applyFill="0" applyBorder="0" applyAlignment="0" applyProtection="0"/>
  </cellStyleXfs>
  <cellXfs count="231">
    <xf numFmtId="0" fontId="0" fillId="0" borderId="0" xfId="0"/>
    <xf numFmtId="0" fontId="4" fillId="2" borderId="0" xfId="0" applyFont="1" applyFill="1"/>
    <xf numFmtId="0" fontId="3" fillId="2" borderId="0" xfId="0" applyFont="1" applyFill="1" applyAlignment="1">
      <alignment horizontal="center" vertical="center"/>
    </xf>
    <xf numFmtId="0" fontId="3" fillId="2" borderId="0" xfId="0" applyFont="1" applyFill="1"/>
    <xf numFmtId="0" fontId="4" fillId="2" borderId="0" xfId="0" applyFont="1" applyFill="1" applyAlignment="1">
      <alignment wrapText="1"/>
    </xf>
    <xf numFmtId="4" fontId="4" fillId="2" borderId="0" xfId="0" applyNumberFormat="1" applyFont="1" applyFill="1"/>
    <xf numFmtId="0" fontId="2" fillId="2" borderId="6" xfId="2" applyFont="1" applyFill="1" applyBorder="1" applyAlignment="1">
      <alignment horizontal="justify" vertical="top" wrapText="1"/>
    </xf>
    <xf numFmtId="4" fontId="2" fillId="2" borderId="7" xfId="2" applyNumberFormat="1" applyFont="1" applyFill="1" applyBorder="1" applyAlignment="1">
      <alignment horizontal="justify" vertical="top" wrapText="1"/>
    </xf>
    <xf numFmtId="0" fontId="2" fillId="2" borderId="9" xfId="2" applyFont="1" applyFill="1" applyBorder="1" applyAlignment="1">
      <alignment horizontal="justify" vertical="top" wrapText="1"/>
    </xf>
    <xf numFmtId="4" fontId="2" fillId="2" borderId="10" xfId="2" applyNumberFormat="1" applyFont="1" applyFill="1" applyBorder="1" applyAlignment="1">
      <alignment horizontal="justify" vertical="top" wrapText="1"/>
    </xf>
    <xf numFmtId="0" fontId="2" fillId="2" borderId="3" xfId="2" applyFont="1" applyFill="1" applyBorder="1" applyAlignment="1">
      <alignment horizontal="justify" vertical="top" wrapText="1"/>
    </xf>
    <xf numFmtId="4" fontId="2" fillId="2" borderId="4" xfId="2" applyNumberFormat="1" applyFont="1" applyFill="1" applyBorder="1" applyAlignment="1">
      <alignment horizontal="center" vertical="center" wrapText="1"/>
    </xf>
    <xf numFmtId="0" fontId="5" fillId="2" borderId="3" xfId="2" applyFont="1" applyFill="1" applyBorder="1" applyAlignment="1">
      <alignment horizontal="center" vertical="center" wrapText="1"/>
    </xf>
    <xf numFmtId="9" fontId="8" fillId="2" borderId="1" xfId="4" applyFont="1" applyFill="1" applyBorder="1" applyAlignment="1">
      <alignment horizontal="center" vertical="center" wrapText="1"/>
    </xf>
    <xf numFmtId="9" fontId="2" fillId="2" borderId="34" xfId="4" applyFont="1" applyFill="1" applyBorder="1" applyAlignment="1">
      <alignment horizontal="center" vertical="center" wrapText="1"/>
    </xf>
    <xf numFmtId="3" fontId="2" fillId="2" borderId="35" xfId="5" applyNumberFormat="1" applyFont="1" applyFill="1" applyBorder="1" applyAlignment="1">
      <alignment horizontal="center" vertical="center" wrapText="1"/>
    </xf>
    <xf numFmtId="4" fontId="2" fillId="2" borderId="35" xfId="5" applyNumberFormat="1" applyFont="1" applyFill="1" applyBorder="1" applyAlignment="1">
      <alignment horizontal="center" vertical="center" wrapText="1"/>
    </xf>
    <xf numFmtId="9" fontId="2" fillId="2" borderId="39" xfId="4" applyFont="1" applyFill="1" applyBorder="1" applyAlignment="1">
      <alignment horizontal="center" vertical="center" wrapText="1"/>
    </xf>
    <xf numFmtId="3" fontId="2" fillId="2" borderId="40" xfId="5" applyNumberFormat="1" applyFont="1" applyFill="1" applyBorder="1" applyAlignment="1">
      <alignment horizontal="center" vertical="center" wrapText="1"/>
    </xf>
    <xf numFmtId="4" fontId="2" fillId="2" borderId="40" xfId="5" applyNumberFormat="1" applyFont="1" applyFill="1" applyBorder="1" applyAlignment="1">
      <alignment horizontal="center" vertical="center" wrapText="1"/>
    </xf>
    <xf numFmtId="3" fontId="2" fillId="2" borderId="40" xfId="5" applyNumberFormat="1" applyFont="1" applyFill="1" applyBorder="1" applyAlignment="1">
      <alignment horizontal="right" wrapText="1"/>
    </xf>
    <xf numFmtId="9" fontId="2" fillId="2" borderId="45" xfId="4" applyFont="1" applyFill="1" applyBorder="1" applyAlignment="1">
      <alignment horizontal="center" vertical="center" wrapText="1"/>
    </xf>
    <xf numFmtId="9" fontId="2" fillId="2" borderId="49" xfId="4" applyFont="1" applyFill="1" applyBorder="1" applyAlignment="1">
      <alignment horizontal="center" vertical="center" wrapText="1"/>
    </xf>
    <xf numFmtId="9" fontId="2" fillId="2" borderId="50" xfId="4" applyFont="1" applyFill="1" applyBorder="1" applyAlignment="1">
      <alignment horizontal="center" vertical="center" wrapText="1"/>
    </xf>
    <xf numFmtId="3" fontId="2" fillId="2" borderId="51" xfId="5" applyNumberFormat="1" applyFont="1" applyFill="1" applyBorder="1" applyAlignment="1">
      <alignment horizontal="center" vertical="center" wrapText="1"/>
    </xf>
    <xf numFmtId="3" fontId="2" fillId="2" borderId="50" xfId="5" applyNumberFormat="1" applyFont="1" applyFill="1" applyBorder="1" applyAlignment="1">
      <alignment horizontal="center" vertical="center" wrapText="1"/>
    </xf>
    <xf numFmtId="0" fontId="2" fillId="2" borderId="34" xfId="0" applyFont="1" applyFill="1" applyBorder="1" applyAlignment="1">
      <alignment horizontal="center" vertical="center" wrapText="1"/>
    </xf>
    <xf numFmtId="2" fontId="2" fillId="2" borderId="36" xfId="5" applyNumberFormat="1" applyFont="1" applyFill="1" applyBorder="1" applyAlignment="1">
      <alignment horizontal="center" vertical="center" wrapText="1"/>
    </xf>
    <xf numFmtId="2" fontId="2" fillId="2" borderId="52" xfId="5" applyNumberFormat="1" applyFont="1" applyFill="1" applyBorder="1" applyAlignment="1">
      <alignment horizontal="center" vertical="center" wrapText="1"/>
    </xf>
    <xf numFmtId="4" fontId="2" fillId="2" borderId="41" xfId="5" applyNumberFormat="1" applyFont="1" applyFill="1" applyBorder="1" applyAlignment="1">
      <alignment horizontal="center" vertical="center" wrapText="1"/>
    </xf>
    <xf numFmtId="4" fontId="2" fillId="2" borderId="53" xfId="5" applyNumberFormat="1" applyFont="1" applyFill="1" applyBorder="1" applyAlignment="1">
      <alignment horizontal="center" vertical="center" wrapText="1"/>
    </xf>
    <xf numFmtId="3" fontId="4" fillId="2" borderId="0" xfId="0" applyNumberFormat="1" applyFont="1" applyFill="1"/>
    <xf numFmtId="3" fontId="7" fillId="2" borderId="29" xfId="5" applyNumberFormat="1" applyFont="1" applyFill="1" applyBorder="1" applyAlignment="1">
      <alignment horizontal="center" vertical="center" wrapText="1"/>
    </xf>
    <xf numFmtId="4" fontId="2" fillId="2" borderId="36" xfId="5" applyNumberFormat="1" applyFont="1" applyFill="1" applyBorder="1" applyAlignment="1">
      <alignment horizontal="center" vertical="center" wrapText="1"/>
    </xf>
    <xf numFmtId="4" fontId="2" fillId="2" borderId="41" xfId="5" applyNumberFormat="1" applyFont="1" applyFill="1" applyBorder="1" applyAlignment="1">
      <alignment horizontal="right" wrapText="1"/>
    </xf>
    <xf numFmtId="4" fontId="2" fillId="2" borderId="47" xfId="5" applyNumberFormat="1" applyFont="1" applyFill="1" applyBorder="1" applyAlignment="1">
      <alignment horizontal="center" vertical="center" wrapText="1"/>
    </xf>
    <xf numFmtId="4" fontId="2" fillId="2" borderId="51" xfId="5" applyNumberFormat="1" applyFont="1" applyFill="1" applyBorder="1" applyAlignment="1">
      <alignment horizontal="center" vertical="center" wrapText="1"/>
    </xf>
    <xf numFmtId="4" fontId="2" fillId="2" borderId="57" xfId="2" applyNumberFormat="1" applyFont="1" applyFill="1" applyBorder="1" applyAlignment="1">
      <alignment horizontal="justify" vertical="top" wrapText="1"/>
    </xf>
    <xf numFmtId="0" fontId="5" fillId="2" borderId="19" xfId="2" applyFont="1" applyFill="1" applyBorder="1" applyAlignment="1">
      <alignment horizontal="center" vertical="center" wrapText="1"/>
    </xf>
    <xf numFmtId="4" fontId="2" fillId="2" borderId="59" xfId="2" applyNumberFormat="1" applyFont="1" applyFill="1" applyBorder="1" applyAlignment="1">
      <alignment horizontal="center" vertical="center" wrapText="1"/>
    </xf>
    <xf numFmtId="0" fontId="2" fillId="2" borderId="19" xfId="2" applyFont="1" applyFill="1" applyBorder="1" applyAlignment="1">
      <alignment horizontal="justify" vertical="top" wrapText="1"/>
    </xf>
    <xf numFmtId="0" fontId="2" fillId="2" borderId="1" xfId="2" applyFont="1" applyFill="1" applyBorder="1" applyAlignment="1">
      <alignment horizontal="center" vertical="center" wrapText="1"/>
    </xf>
    <xf numFmtId="0" fontId="2" fillId="2" borderId="1" xfId="2" applyFont="1" applyFill="1" applyBorder="1" applyAlignment="1">
      <alignment horizontal="justify" vertical="top" wrapText="1"/>
    </xf>
    <xf numFmtId="0" fontId="2" fillId="2" borderId="14" xfId="2" applyFont="1" applyFill="1" applyBorder="1" applyAlignment="1">
      <alignment horizontal="justify" vertical="top" wrapText="1"/>
    </xf>
    <xf numFmtId="4" fontId="2" fillId="2" borderId="63" xfId="2" applyNumberFormat="1" applyFont="1" applyFill="1" applyBorder="1" applyAlignment="1">
      <alignment horizontal="justify" vertical="top" wrapText="1"/>
    </xf>
    <xf numFmtId="4" fontId="2" fillId="2" borderId="6" xfId="2" applyNumberFormat="1" applyFont="1" applyFill="1" applyBorder="1" applyAlignment="1">
      <alignment horizontal="justify" vertical="top" wrapText="1"/>
    </xf>
    <xf numFmtId="3" fontId="7" fillId="2" borderId="42" xfId="5" applyNumberFormat="1" applyFont="1" applyFill="1" applyBorder="1" applyAlignment="1">
      <alignment vertical="center" wrapText="1"/>
    </xf>
    <xf numFmtId="4" fontId="7" fillId="2" borderId="35" xfId="5" applyNumberFormat="1" applyFont="1" applyFill="1" applyBorder="1" applyAlignment="1">
      <alignment horizontal="center" vertical="center" wrapText="1"/>
    </xf>
    <xf numFmtId="164" fontId="9" fillId="2" borderId="22" xfId="1" applyNumberFormat="1" applyFont="1" applyFill="1" applyBorder="1" applyAlignment="1">
      <alignment horizontal="center" vertical="center" wrapText="1"/>
    </xf>
    <xf numFmtId="164" fontId="11" fillId="2" borderId="0" xfId="0" applyNumberFormat="1" applyFont="1" applyFill="1"/>
    <xf numFmtId="14" fontId="2" fillId="2" borderId="3" xfId="2" applyNumberFormat="1" applyFont="1" applyFill="1" applyBorder="1" applyAlignment="1">
      <alignment horizontal="center" vertical="center" wrapText="1"/>
    </xf>
    <xf numFmtId="14" fontId="2" fillId="2" borderId="13" xfId="2" applyNumberFormat="1" applyFont="1" applyFill="1" applyBorder="1" applyAlignment="1">
      <alignment horizontal="center" vertical="center" wrapText="1"/>
    </xf>
    <xf numFmtId="0" fontId="2" fillId="2" borderId="18" xfId="2" applyFont="1" applyFill="1" applyBorder="1" applyAlignment="1">
      <alignment horizontal="justify" vertical="top" wrapText="1"/>
    </xf>
    <xf numFmtId="14" fontId="2" fillId="2" borderId="6" xfId="2" applyNumberFormat="1" applyFont="1" applyFill="1" applyBorder="1" applyAlignment="1">
      <alignment horizontal="center" vertical="center" wrapText="1"/>
    </xf>
    <xf numFmtId="1" fontId="2" fillId="2" borderId="19" xfId="2" applyNumberFormat="1" applyFont="1" applyFill="1" applyBorder="1" applyAlignment="1">
      <alignment horizontal="center" vertical="center" wrapText="1"/>
    </xf>
    <xf numFmtId="14" fontId="2" fillId="2" borderId="19" xfId="2" applyNumberFormat="1" applyFont="1" applyFill="1" applyBorder="1" applyAlignment="1">
      <alignment horizontal="center" vertical="center" wrapText="1"/>
    </xf>
    <xf numFmtId="4" fontId="2" fillId="2" borderId="42" xfId="5" applyNumberFormat="1" applyFont="1" applyFill="1" applyBorder="1" applyAlignment="1">
      <alignment horizontal="center" vertical="center" wrapText="1"/>
    </xf>
    <xf numFmtId="10" fontId="2" fillId="2" borderId="34" xfId="4" applyNumberFormat="1" applyFont="1" applyFill="1" applyBorder="1" applyAlignment="1">
      <alignment horizontal="center" vertical="center" wrapText="1"/>
    </xf>
    <xf numFmtId="0" fontId="4" fillId="2" borderId="64" xfId="0" applyFont="1" applyFill="1" applyBorder="1"/>
    <xf numFmtId="4" fontId="2" fillId="2" borderId="57" xfId="2" applyNumberFormat="1" applyFont="1" applyFill="1" applyBorder="1" applyAlignment="1">
      <alignment horizontal="center" vertical="center" wrapText="1"/>
    </xf>
    <xf numFmtId="4" fontId="2" fillId="2" borderId="6" xfId="2" applyNumberFormat="1" applyFont="1" applyFill="1" applyBorder="1" applyAlignment="1">
      <alignment horizontal="center" vertical="center" wrapText="1"/>
    </xf>
    <xf numFmtId="4" fontId="2" fillId="2" borderId="62" xfId="2" applyNumberFormat="1" applyFont="1" applyFill="1" applyBorder="1" applyAlignment="1">
      <alignment horizontal="center" vertical="center" wrapText="1"/>
    </xf>
    <xf numFmtId="0" fontId="2" fillId="2" borderId="19" xfId="2" applyFont="1" applyFill="1" applyBorder="1" applyAlignment="1">
      <alignment horizontal="center" vertical="top" wrapText="1"/>
    </xf>
    <xf numFmtId="4" fontId="2" fillId="2" borderId="46" xfId="5" applyNumberFormat="1" applyFont="1" applyFill="1" applyBorder="1" applyAlignment="1">
      <alignment horizontal="center" vertical="center" wrapText="1"/>
    </xf>
    <xf numFmtId="14" fontId="2" fillId="2" borderId="9" xfId="2" applyNumberFormat="1" applyFont="1" applyFill="1" applyBorder="1" applyAlignment="1">
      <alignment horizontal="center" vertical="center" wrapText="1"/>
    </xf>
    <xf numFmtId="14" fontId="2" fillId="2" borderId="14" xfId="2" applyNumberFormat="1" applyFont="1" applyFill="1" applyBorder="1" applyAlignment="1">
      <alignment horizontal="center" vertical="center" wrapText="1"/>
    </xf>
    <xf numFmtId="4" fontId="2" fillId="2" borderId="63" xfId="2" applyNumberFormat="1" applyFont="1" applyFill="1" applyBorder="1" applyAlignment="1">
      <alignment horizontal="center" vertical="center" wrapText="1"/>
    </xf>
    <xf numFmtId="0" fontId="2" fillId="2" borderId="68" xfId="2" applyFont="1" applyFill="1" applyBorder="1" applyAlignment="1">
      <alignment horizontal="center" vertical="center" wrapText="1"/>
    </xf>
    <xf numFmtId="0" fontId="2" fillId="2" borderId="26" xfId="2" applyFont="1" applyFill="1" applyBorder="1" applyAlignment="1">
      <alignment horizontal="center" vertical="center" wrapText="1"/>
    </xf>
    <xf numFmtId="0" fontId="2" fillId="2" borderId="69" xfId="2" applyFont="1" applyFill="1" applyBorder="1" applyAlignment="1">
      <alignment horizontal="center" vertical="center" wrapText="1"/>
    </xf>
    <xf numFmtId="0" fontId="2" fillId="2" borderId="70" xfId="2" applyFont="1" applyFill="1" applyBorder="1" applyAlignment="1">
      <alignment horizontal="center" vertical="center" wrapText="1"/>
    </xf>
    <xf numFmtId="0" fontId="8" fillId="2" borderId="18" xfId="2" applyFont="1" applyFill="1" applyBorder="1" applyAlignment="1">
      <alignment horizontal="center" vertical="center" wrapText="1"/>
    </xf>
    <xf numFmtId="0" fontId="8" fillId="2" borderId="1" xfId="2" applyFont="1" applyFill="1" applyBorder="1" applyAlignment="1">
      <alignment horizontal="center" vertical="center" wrapText="1"/>
    </xf>
    <xf numFmtId="0" fontId="9" fillId="2" borderId="21" xfId="1" applyFont="1" applyFill="1" applyBorder="1" applyAlignment="1">
      <alignment horizontal="center" vertical="center" wrapText="1"/>
    </xf>
    <xf numFmtId="0" fontId="2" fillId="2" borderId="3" xfId="2" applyFont="1" applyFill="1" applyBorder="1" applyAlignment="1">
      <alignment horizontal="center" vertical="center" wrapText="1"/>
    </xf>
    <xf numFmtId="0" fontId="2" fillId="2" borderId="19" xfId="2" applyFont="1" applyFill="1" applyBorder="1" applyAlignment="1">
      <alignment horizontal="center" vertical="center" wrapText="1"/>
    </xf>
    <xf numFmtId="0" fontId="2" fillId="2" borderId="6" xfId="2" applyFont="1" applyFill="1" applyBorder="1" applyAlignment="1">
      <alignment horizontal="center" vertical="center" wrapText="1"/>
    </xf>
    <xf numFmtId="0" fontId="2" fillId="2" borderId="9" xfId="2" applyFont="1" applyFill="1" applyBorder="1" applyAlignment="1">
      <alignment horizontal="center" vertical="center" wrapText="1"/>
    </xf>
    <xf numFmtId="0" fontId="2" fillId="2" borderId="13" xfId="2" applyFont="1" applyFill="1" applyBorder="1" applyAlignment="1">
      <alignment horizontal="center" vertical="center" wrapText="1"/>
    </xf>
    <xf numFmtId="0" fontId="2" fillId="2" borderId="18" xfId="2" applyFont="1" applyFill="1" applyBorder="1" applyAlignment="1">
      <alignment horizontal="center" vertical="center" wrapText="1"/>
    </xf>
    <xf numFmtId="0" fontId="2" fillId="2" borderId="14" xfId="2" applyFont="1" applyFill="1" applyBorder="1" applyAlignment="1">
      <alignment horizontal="center" vertical="center" wrapText="1"/>
    </xf>
    <xf numFmtId="1" fontId="2" fillId="2" borderId="6" xfId="2" applyNumberFormat="1" applyFont="1" applyFill="1" applyBorder="1" applyAlignment="1">
      <alignment horizontal="center" vertical="center" wrapText="1"/>
    </xf>
    <xf numFmtId="9" fontId="7" fillId="2" borderId="39" xfId="4" applyFont="1" applyFill="1" applyBorder="1" applyAlignment="1">
      <alignment horizontal="center" vertical="center" wrapText="1"/>
    </xf>
    <xf numFmtId="0" fontId="2" fillId="2" borderId="34" xfId="2" applyFont="1" applyFill="1" applyBorder="1" applyAlignment="1">
      <alignment horizontal="center" vertical="center"/>
    </xf>
    <xf numFmtId="0" fontId="2" fillId="2" borderId="34" xfId="2" applyFont="1" applyFill="1" applyBorder="1" applyAlignment="1">
      <alignment horizontal="center" vertical="center" wrapText="1"/>
    </xf>
    <xf numFmtId="14" fontId="2" fillId="2" borderId="35" xfId="2" quotePrefix="1" applyNumberFormat="1" applyFont="1" applyFill="1" applyBorder="1" applyAlignment="1">
      <alignment horizontal="center" vertical="center" wrapText="1"/>
    </xf>
    <xf numFmtId="0" fontId="2" fillId="2" borderId="39" xfId="2" applyFont="1" applyFill="1" applyBorder="1" applyAlignment="1">
      <alignment horizontal="center" vertical="center"/>
    </xf>
    <xf numFmtId="0" fontId="2" fillId="2" borderId="39" xfId="2" applyFont="1" applyFill="1" applyBorder="1" applyAlignment="1">
      <alignment horizontal="center" vertical="center" wrapText="1"/>
    </xf>
    <xf numFmtId="0" fontId="2" fillId="2" borderId="39" xfId="2" quotePrefix="1" applyFont="1" applyFill="1" applyBorder="1" applyAlignment="1">
      <alignment horizontal="center" vertical="center" wrapText="1"/>
    </xf>
    <xf numFmtId="0" fontId="2" fillId="2" borderId="39" xfId="2" applyFont="1" applyFill="1" applyBorder="1" applyAlignment="1">
      <alignment horizontal="justify" vertical="top" wrapText="1"/>
    </xf>
    <xf numFmtId="0" fontId="2" fillId="2" borderId="39" xfId="2" applyFont="1" applyFill="1" applyBorder="1" applyAlignment="1">
      <alignment horizontal="center" vertical="top" wrapText="1"/>
    </xf>
    <xf numFmtId="14" fontId="2" fillId="2" borderId="40" xfId="2" applyNumberFormat="1" applyFont="1" applyFill="1" applyBorder="1" applyAlignment="1">
      <alignment horizontal="center" vertical="center" wrapText="1"/>
    </xf>
    <xf numFmtId="0" fontId="4" fillId="0" borderId="42" xfId="0" applyFont="1" applyBorder="1" applyAlignment="1">
      <alignment horizontal="center" vertical="center" wrapText="1"/>
    </xf>
    <xf numFmtId="0" fontId="2" fillId="2" borderId="35" xfId="2" applyFont="1" applyFill="1" applyBorder="1" applyAlignment="1">
      <alignment horizontal="center" vertical="center"/>
    </xf>
    <xf numFmtId="14" fontId="2" fillId="2" borderId="35" xfId="2" applyNumberFormat="1" applyFont="1" applyFill="1" applyBorder="1" applyAlignment="1">
      <alignment horizontal="center" vertical="center" wrapText="1"/>
    </xf>
    <xf numFmtId="0" fontId="2" fillId="2" borderId="40" xfId="2" applyFont="1" applyFill="1" applyBorder="1" applyAlignment="1">
      <alignment horizontal="center" vertical="center"/>
    </xf>
    <xf numFmtId="0" fontId="2" fillId="2" borderId="40" xfId="2" applyFont="1" applyFill="1" applyBorder="1" applyAlignment="1">
      <alignment horizontal="justify" vertical="top" wrapText="1"/>
    </xf>
    <xf numFmtId="0" fontId="2" fillId="2" borderId="39" xfId="2" applyFont="1" applyFill="1" applyBorder="1" applyAlignment="1">
      <alignment horizontal="justify" vertical="center" wrapText="1"/>
    </xf>
    <xf numFmtId="0" fontId="2" fillId="2" borderId="45" xfId="2" applyFont="1" applyFill="1" applyBorder="1" applyAlignment="1">
      <alignment horizontal="center" vertical="center"/>
    </xf>
    <xf numFmtId="0" fontId="2" fillId="2" borderId="45" xfId="2" applyFont="1" applyFill="1" applyBorder="1" applyAlignment="1">
      <alignment horizontal="center" vertical="center" wrapText="1"/>
    </xf>
    <xf numFmtId="14" fontId="2" fillId="2" borderId="46" xfId="2" quotePrefix="1" applyNumberFormat="1" applyFont="1" applyFill="1" applyBorder="1" applyAlignment="1">
      <alignment horizontal="center" vertical="center" wrapText="1"/>
    </xf>
    <xf numFmtId="14" fontId="2" fillId="2" borderId="46" xfId="2" applyNumberFormat="1" applyFont="1" applyFill="1" applyBorder="1" applyAlignment="1">
      <alignment horizontal="center" vertical="center" wrapText="1"/>
    </xf>
    <xf numFmtId="4" fontId="2" fillId="2" borderId="45" xfId="2" applyNumberFormat="1" applyFont="1" applyFill="1" applyBorder="1" applyAlignment="1">
      <alignment horizontal="center" vertical="center" wrapText="1"/>
    </xf>
    <xf numFmtId="0" fontId="2" fillId="2" borderId="49" xfId="2" applyFont="1" applyFill="1" applyBorder="1" applyAlignment="1">
      <alignment horizontal="center" vertical="center"/>
    </xf>
    <xf numFmtId="0" fontId="2" fillId="2" borderId="49" xfId="2" applyFont="1" applyFill="1" applyBorder="1" applyAlignment="1">
      <alignment horizontal="center" vertical="center" wrapText="1"/>
    </xf>
    <xf numFmtId="0" fontId="2" fillId="2" borderId="49" xfId="2" applyFont="1" applyFill="1" applyBorder="1" applyAlignment="1">
      <alignment horizontal="justify" vertical="top" wrapText="1"/>
    </xf>
    <xf numFmtId="0" fontId="2" fillId="2" borderId="49" xfId="2" applyFont="1" applyFill="1" applyBorder="1" applyAlignment="1">
      <alignment horizontal="center" vertical="top" wrapText="1"/>
    </xf>
    <xf numFmtId="14" fontId="2" fillId="2" borderId="50" xfId="2" applyNumberFormat="1" applyFont="1" applyFill="1" applyBorder="1" applyAlignment="1">
      <alignment horizontal="center" vertical="center" wrapText="1"/>
    </xf>
    <xf numFmtId="3" fontId="2" fillId="2" borderId="45" xfId="2" applyNumberFormat="1" applyFont="1" applyFill="1" applyBorder="1" applyAlignment="1">
      <alignment horizontal="center" vertical="center" wrapText="1"/>
    </xf>
    <xf numFmtId="0" fontId="4" fillId="0" borderId="18" xfId="0" applyFont="1" applyBorder="1" applyAlignment="1">
      <alignment horizontal="center" vertical="center" wrapText="1"/>
    </xf>
    <xf numFmtId="0" fontId="2" fillId="2" borderId="34" xfId="2" applyFont="1" applyFill="1" applyBorder="1" applyAlignment="1">
      <alignment horizontal="justify" vertical="center" wrapText="1"/>
    </xf>
    <xf numFmtId="0" fontId="2" fillId="2" borderId="42" xfId="2" applyFont="1" applyFill="1" applyBorder="1" applyAlignment="1">
      <alignment horizontal="center" vertical="center"/>
    </xf>
    <xf numFmtId="0" fontId="4" fillId="0" borderId="54" xfId="0" applyFont="1" applyBorder="1" applyAlignment="1">
      <alignment horizontal="center" vertical="center" wrapText="1"/>
    </xf>
    <xf numFmtId="0" fontId="4" fillId="0" borderId="35" xfId="0" applyFont="1" applyBorder="1" applyAlignment="1">
      <alignment horizontal="center" vertical="center"/>
    </xf>
    <xf numFmtId="4" fontId="2" fillId="2" borderId="44" xfId="5" applyNumberFormat="1" applyFont="1" applyFill="1" applyBorder="1" applyAlignment="1">
      <alignment horizontal="center" vertical="center" wrapText="1"/>
    </xf>
    <xf numFmtId="0" fontId="4" fillId="0" borderId="0" xfId="0" applyFont="1" applyAlignment="1">
      <alignment horizontal="center" vertical="center"/>
    </xf>
    <xf numFmtId="0" fontId="4" fillId="0" borderId="40" xfId="0" applyFont="1" applyBorder="1" applyAlignment="1">
      <alignment horizontal="center" vertical="center"/>
    </xf>
    <xf numFmtId="0" fontId="2" fillId="2" borderId="40" xfId="2" applyFont="1" applyFill="1" applyBorder="1" applyAlignment="1">
      <alignment horizontal="center" vertical="center" wrapText="1"/>
    </xf>
    <xf numFmtId="0" fontId="2" fillId="2" borderId="71" xfId="2" applyFont="1" applyFill="1" applyBorder="1" applyAlignment="1">
      <alignment horizontal="center" vertical="center" wrapText="1"/>
    </xf>
    <xf numFmtId="0" fontId="2" fillId="2" borderId="42" xfId="2" applyFont="1" applyFill="1" applyBorder="1" applyAlignment="1">
      <alignment horizontal="center" vertical="center" wrapText="1"/>
    </xf>
    <xf numFmtId="4" fontId="2" fillId="2" borderId="48" xfId="5" applyNumberFormat="1" applyFont="1" applyFill="1" applyBorder="1" applyAlignment="1">
      <alignment horizontal="center" vertical="center" wrapText="1"/>
    </xf>
    <xf numFmtId="4" fontId="2" fillId="2" borderId="34" xfId="2" applyNumberFormat="1" applyFont="1" applyFill="1" applyBorder="1" applyAlignment="1">
      <alignment horizontal="center" vertical="center" wrapText="1"/>
    </xf>
    <xf numFmtId="4" fontId="2" fillId="2" borderId="39" xfId="2" applyNumberFormat="1" applyFont="1" applyFill="1" applyBorder="1" applyAlignment="1">
      <alignment horizontal="center" vertical="center"/>
    </xf>
    <xf numFmtId="3" fontId="7" fillId="2" borderId="33" xfId="2" applyNumberFormat="1" applyFont="1" applyFill="1" applyBorder="1" applyAlignment="1">
      <alignment horizontal="center" vertical="center" wrapText="1"/>
    </xf>
    <xf numFmtId="3" fontId="7" fillId="2" borderId="38" xfId="2" applyNumberFormat="1" applyFont="1" applyFill="1" applyBorder="1" applyAlignment="1">
      <alignment horizontal="center" vertical="center" wrapText="1"/>
    </xf>
    <xf numFmtId="0" fontId="7" fillId="2" borderId="33" xfId="0" applyFont="1" applyFill="1" applyBorder="1" applyAlignment="1">
      <alignment horizontal="center" vertical="center" wrapText="1"/>
    </xf>
    <xf numFmtId="0" fontId="7" fillId="2" borderId="38" xfId="0" applyFont="1" applyFill="1" applyBorder="1" applyAlignment="1">
      <alignment horizontal="center" vertical="center" wrapText="1"/>
    </xf>
    <xf numFmtId="0" fontId="9" fillId="2" borderId="20" xfId="1" applyFont="1" applyFill="1" applyBorder="1" applyAlignment="1">
      <alignment horizontal="center" vertical="center" wrapText="1"/>
    </xf>
    <xf numFmtId="0" fontId="4" fillId="0" borderId="21" xfId="0" applyFont="1" applyBorder="1" applyAlignment="1">
      <alignment horizontal="center" vertical="center" wrapText="1"/>
    </xf>
    <xf numFmtId="0" fontId="12" fillId="2" borderId="20" xfId="1" applyFont="1" applyFill="1" applyBorder="1" applyAlignment="1">
      <alignment horizontal="left" vertical="center" wrapText="1"/>
    </xf>
    <xf numFmtId="0" fontId="13" fillId="0" borderId="21" xfId="0" applyFont="1" applyBorder="1" applyAlignment="1">
      <alignment horizontal="left" vertical="center" wrapText="1"/>
    </xf>
    <xf numFmtId="0" fontId="13" fillId="0" borderId="55" xfId="0" applyFont="1" applyBorder="1" applyAlignment="1">
      <alignment horizontal="left" vertical="center" wrapText="1"/>
    </xf>
    <xf numFmtId="0" fontId="11" fillId="2" borderId="23" xfId="0" applyFont="1" applyFill="1" applyBorder="1" applyAlignment="1">
      <alignment horizontal="center" vertical="center" wrapText="1"/>
    </xf>
    <xf numFmtId="0" fontId="8" fillId="2" borderId="24" xfId="2" applyFont="1" applyFill="1" applyBorder="1" applyAlignment="1">
      <alignment horizontal="center" vertical="center" wrapText="1"/>
    </xf>
    <xf numFmtId="0" fontId="8" fillId="2" borderId="18" xfId="3" applyFont="1" applyFill="1" applyBorder="1" applyAlignment="1">
      <alignment horizontal="center" vertical="center" wrapText="1"/>
    </xf>
    <xf numFmtId="0" fontId="8" fillId="2" borderId="18" xfId="2" applyFont="1" applyFill="1" applyBorder="1" applyAlignment="1">
      <alignment horizontal="center" vertical="center" wrapText="1"/>
    </xf>
    <xf numFmtId="0" fontId="8" fillId="2" borderId="25" xfId="2" applyFont="1" applyFill="1" applyBorder="1" applyAlignment="1">
      <alignment horizontal="center" vertical="center"/>
    </xf>
    <xf numFmtId="0" fontId="8" fillId="2" borderId="26" xfId="2" applyFont="1" applyFill="1" applyBorder="1" applyAlignment="1">
      <alignment horizontal="center" vertical="center"/>
    </xf>
    <xf numFmtId="0" fontId="8" fillId="2" borderId="27" xfId="2" applyFont="1" applyFill="1" applyBorder="1" applyAlignment="1">
      <alignment horizontal="center" vertical="center" wrapText="1"/>
    </xf>
    <xf numFmtId="0" fontId="8" fillId="2" borderId="18" xfId="2" applyFont="1" applyFill="1" applyBorder="1" applyAlignment="1">
      <alignment horizontal="center" vertical="center"/>
    </xf>
    <xf numFmtId="9" fontId="8" fillId="2" borderId="28" xfId="4" applyFont="1" applyFill="1" applyBorder="1" applyAlignment="1">
      <alignment horizontal="center" vertical="center" wrapText="1"/>
    </xf>
    <xf numFmtId="9" fontId="8" fillId="2" borderId="29" xfId="4" applyFont="1" applyFill="1" applyBorder="1" applyAlignment="1">
      <alignment horizontal="center" vertical="center" wrapText="1"/>
    </xf>
    <xf numFmtId="0" fontId="11" fillId="2" borderId="25" xfId="0" applyFont="1" applyFill="1" applyBorder="1" applyAlignment="1">
      <alignment horizontal="center" vertical="center" wrapText="1"/>
    </xf>
    <xf numFmtId="0" fontId="11" fillId="2" borderId="26" xfId="0" applyFont="1" applyFill="1" applyBorder="1" applyAlignment="1">
      <alignment horizontal="center" vertical="center" wrapText="1"/>
    </xf>
    <xf numFmtId="0" fontId="4" fillId="0" borderId="18" xfId="0" applyFont="1" applyBorder="1" applyAlignment="1">
      <alignment horizontal="center" vertical="center" wrapText="1"/>
    </xf>
    <xf numFmtId="0" fontId="8" fillId="2" borderId="1" xfId="2" applyFont="1" applyFill="1" applyBorder="1" applyAlignment="1">
      <alignment horizontal="center" vertical="center" wrapText="1"/>
    </xf>
    <xf numFmtId="0" fontId="8" fillId="2" borderId="32" xfId="2" applyFont="1" applyFill="1" applyBorder="1" applyAlignment="1">
      <alignment horizontal="center" vertical="center" wrapText="1"/>
    </xf>
    <xf numFmtId="0" fontId="11" fillId="2" borderId="24" xfId="0" applyFont="1" applyFill="1" applyBorder="1" applyAlignment="1">
      <alignment vertical="center" wrapText="1"/>
    </xf>
    <xf numFmtId="0" fontId="8" fillId="2" borderId="1" xfId="3" applyFont="1" applyFill="1" applyBorder="1" applyAlignment="1">
      <alignment horizontal="center" vertical="center" wrapText="1"/>
    </xf>
    <xf numFmtId="0" fontId="11" fillId="2" borderId="18" xfId="0" applyFont="1" applyFill="1" applyBorder="1" applyAlignment="1">
      <alignment horizontal="center" vertical="center" wrapText="1"/>
    </xf>
    <xf numFmtId="0" fontId="8" fillId="2" borderId="30" xfId="2" applyFont="1" applyFill="1" applyBorder="1" applyAlignment="1">
      <alignment horizontal="center" vertical="center" wrapText="1"/>
    </xf>
    <xf numFmtId="0" fontId="6" fillId="2" borderId="23" xfId="0" applyFont="1" applyFill="1" applyBorder="1" applyAlignment="1">
      <alignment horizontal="center" vertical="center" wrapText="1"/>
    </xf>
    <xf numFmtId="4" fontId="8" fillId="2" borderId="1" xfId="3" applyNumberFormat="1" applyFont="1" applyFill="1" applyBorder="1" applyAlignment="1">
      <alignment horizontal="center" vertical="center" wrapText="1"/>
    </xf>
    <xf numFmtId="4" fontId="11" fillId="2" borderId="18" xfId="0" applyNumberFormat="1" applyFont="1" applyFill="1" applyBorder="1" applyAlignment="1">
      <alignment horizontal="center" vertical="center" wrapText="1"/>
    </xf>
    <xf numFmtId="0" fontId="6" fillId="2" borderId="33" xfId="0" applyFont="1" applyFill="1" applyBorder="1" applyAlignment="1">
      <alignment horizontal="center" vertical="center" wrapText="1"/>
    </xf>
    <xf numFmtId="0" fontId="6" fillId="2" borderId="38" xfId="0" applyFont="1" applyFill="1" applyBorder="1" applyAlignment="1">
      <alignment horizontal="center" vertical="center" wrapText="1"/>
    </xf>
    <xf numFmtId="0" fontId="8" fillId="2" borderId="19" xfId="3" applyFont="1" applyFill="1" applyBorder="1" applyAlignment="1">
      <alignment horizontal="center" vertical="center" wrapText="1"/>
    </xf>
    <xf numFmtId="4" fontId="7" fillId="2" borderId="27" xfId="5" applyNumberFormat="1" applyFont="1" applyFill="1" applyBorder="1" applyAlignment="1">
      <alignment horizontal="center" vertical="center" wrapText="1"/>
    </xf>
    <xf numFmtId="4" fontId="7" fillId="2" borderId="42" xfId="5" applyNumberFormat="1" applyFont="1" applyFill="1" applyBorder="1" applyAlignment="1">
      <alignment horizontal="center" vertical="center" wrapText="1"/>
    </xf>
    <xf numFmtId="164" fontId="7" fillId="2" borderId="37" xfId="5" applyNumberFormat="1" applyFont="1" applyFill="1" applyBorder="1" applyAlignment="1">
      <alignment horizontal="center" vertical="center" wrapText="1"/>
    </xf>
    <xf numFmtId="164" fontId="7" fillId="2" borderId="43" xfId="5" applyNumberFormat="1" applyFont="1" applyFill="1" applyBorder="1" applyAlignment="1">
      <alignment horizontal="center" vertical="center" wrapText="1"/>
    </xf>
    <xf numFmtId="0" fontId="8" fillId="2" borderId="27" xfId="3" applyFont="1" applyFill="1" applyBorder="1" applyAlignment="1">
      <alignment horizontal="center" vertical="center" wrapText="1"/>
    </xf>
    <xf numFmtId="0" fontId="8" fillId="2" borderId="42" xfId="3" applyFont="1" applyFill="1" applyBorder="1" applyAlignment="1">
      <alignment horizontal="center" vertical="center" wrapText="1"/>
    </xf>
    <xf numFmtId="164" fontId="7" fillId="2" borderId="37" xfId="2" applyNumberFormat="1" applyFont="1" applyFill="1" applyBorder="1" applyAlignment="1">
      <alignment horizontal="center" vertical="center" wrapText="1"/>
    </xf>
    <xf numFmtId="164" fontId="7" fillId="2" borderId="43" xfId="2" applyNumberFormat="1" applyFont="1" applyFill="1" applyBorder="1" applyAlignment="1">
      <alignment horizontal="center" vertical="center" wrapText="1"/>
    </xf>
    <xf numFmtId="3" fontId="7" fillId="2" borderId="18" xfId="5" applyNumberFormat="1" applyFont="1" applyFill="1" applyBorder="1" applyAlignment="1">
      <alignment horizontal="center" vertical="center" wrapText="1"/>
    </xf>
    <xf numFmtId="164" fontId="7" fillId="2" borderId="31" xfId="5" applyNumberFormat="1" applyFont="1" applyFill="1" applyBorder="1" applyAlignment="1">
      <alignment horizontal="center" vertical="center" wrapText="1"/>
    </xf>
    <xf numFmtId="0" fontId="9" fillId="2" borderId="21" xfId="1" applyFont="1" applyFill="1" applyBorder="1" applyAlignment="1">
      <alignment horizontal="center" vertical="center" wrapText="1"/>
    </xf>
    <xf numFmtId="0" fontId="9" fillId="2" borderId="22" xfId="1" applyFont="1" applyFill="1" applyBorder="1" applyAlignment="1">
      <alignment horizontal="center" vertical="center" wrapText="1"/>
    </xf>
    <xf numFmtId="164" fontId="8" fillId="2" borderId="31" xfId="2" applyNumberFormat="1" applyFont="1" applyFill="1" applyBorder="1" applyAlignment="1">
      <alignment horizontal="center" vertical="center" wrapText="1"/>
    </xf>
    <xf numFmtId="0" fontId="8" fillId="2" borderId="42" xfId="2" applyFont="1" applyFill="1" applyBorder="1" applyAlignment="1">
      <alignment horizontal="center" vertical="center" wrapText="1"/>
    </xf>
    <xf numFmtId="0" fontId="4" fillId="2" borderId="15" xfId="0" applyFont="1" applyFill="1" applyBorder="1" applyAlignment="1">
      <alignment horizontal="center" vertical="center" wrapText="1"/>
    </xf>
    <xf numFmtId="0" fontId="4" fillId="2" borderId="16" xfId="0" applyFont="1" applyFill="1" applyBorder="1" applyAlignment="1">
      <alignment horizontal="center" vertical="center" wrapText="1"/>
    </xf>
    <xf numFmtId="0" fontId="4" fillId="0" borderId="16" xfId="0" applyFont="1" applyBorder="1" applyAlignment="1">
      <alignment horizontal="center" vertical="center" wrapText="1"/>
    </xf>
    <xf numFmtId="0" fontId="4" fillId="0" borderId="17" xfId="0" applyFont="1" applyBorder="1" applyAlignment="1">
      <alignment horizontal="center" vertical="center" wrapText="1"/>
    </xf>
    <xf numFmtId="0" fontId="11" fillId="2" borderId="15" xfId="0" applyFont="1" applyFill="1" applyBorder="1" applyAlignment="1">
      <alignment horizontal="center" vertical="center" wrapText="1"/>
    </xf>
    <xf numFmtId="0" fontId="11" fillId="2" borderId="16" xfId="0" applyFont="1" applyFill="1" applyBorder="1" applyAlignment="1">
      <alignment horizontal="center" vertical="center" wrapText="1"/>
    </xf>
    <xf numFmtId="0" fontId="11" fillId="2" borderId="17" xfId="0" applyFont="1" applyFill="1" applyBorder="1" applyAlignment="1">
      <alignment horizontal="center" vertical="center" wrapText="1"/>
    </xf>
    <xf numFmtId="4" fontId="7" fillId="2" borderId="4" xfId="2" applyNumberFormat="1" applyFont="1" applyFill="1" applyBorder="1" applyAlignment="1">
      <alignment horizontal="center" vertical="center" wrapText="1"/>
    </xf>
    <xf numFmtId="4" fontId="7" fillId="2" borderId="12" xfId="2" applyNumberFormat="1" applyFont="1" applyFill="1" applyBorder="1" applyAlignment="1">
      <alignment horizontal="center" vertical="center" wrapText="1"/>
    </xf>
    <xf numFmtId="3" fontId="11" fillId="2" borderId="15" xfId="0" applyNumberFormat="1" applyFont="1" applyFill="1" applyBorder="1" applyAlignment="1">
      <alignment horizontal="center" vertical="center" wrapText="1"/>
    </xf>
    <xf numFmtId="0" fontId="6" fillId="2" borderId="60" xfId="0" applyFont="1" applyFill="1" applyBorder="1" applyAlignment="1">
      <alignment horizontal="center" vertical="center" wrapText="1"/>
    </xf>
    <xf numFmtId="0" fontId="6" fillId="2" borderId="56" xfId="0" applyFont="1" applyFill="1" applyBorder="1" applyAlignment="1">
      <alignment horizontal="center" vertical="center" wrapText="1"/>
    </xf>
    <xf numFmtId="0" fontId="6" fillId="2" borderId="61" xfId="0" applyFont="1" applyFill="1" applyBorder="1" applyAlignment="1">
      <alignment horizontal="center" vertical="center" wrapText="1"/>
    </xf>
    <xf numFmtId="0" fontId="2" fillId="2" borderId="3" xfId="2" applyFont="1" applyFill="1" applyBorder="1" applyAlignment="1">
      <alignment horizontal="center" vertical="center" wrapText="1"/>
    </xf>
    <xf numFmtId="0" fontId="2" fillId="2" borderId="19" xfId="2" applyFont="1" applyFill="1" applyBorder="1" applyAlignment="1">
      <alignment horizontal="center" vertical="center" wrapText="1"/>
    </xf>
    <xf numFmtId="0" fontId="2" fillId="2" borderId="6" xfId="2" applyFont="1" applyFill="1" applyBorder="1" applyAlignment="1">
      <alignment horizontal="center" vertical="center" wrapText="1"/>
    </xf>
    <xf numFmtId="0" fontId="2" fillId="2" borderId="9" xfId="2" applyFont="1" applyFill="1" applyBorder="1" applyAlignment="1">
      <alignment horizontal="center" vertical="center" wrapText="1"/>
    </xf>
    <xf numFmtId="2" fontId="2" fillId="2" borderId="18" xfId="2" applyNumberFormat="1" applyFont="1" applyFill="1" applyBorder="1" applyAlignment="1">
      <alignment horizontal="center" vertical="center" wrapText="1"/>
    </xf>
    <xf numFmtId="2" fontId="2" fillId="2" borderId="14" xfId="2" applyNumberFormat="1" applyFont="1" applyFill="1" applyBorder="1" applyAlignment="1">
      <alignment horizontal="center" vertical="center" wrapText="1"/>
    </xf>
    <xf numFmtId="0" fontId="2" fillId="2" borderId="13" xfId="2" applyFont="1" applyFill="1" applyBorder="1" applyAlignment="1">
      <alignment horizontal="center" vertical="center" wrapText="1"/>
    </xf>
    <xf numFmtId="0" fontId="2" fillId="2" borderId="18" xfId="2" applyFont="1" applyFill="1" applyBorder="1" applyAlignment="1">
      <alignment horizontal="center" vertical="center" wrapText="1"/>
    </xf>
    <xf numFmtId="0" fontId="4" fillId="0" borderId="18" xfId="0" applyFont="1" applyBorder="1" applyAlignment="1">
      <alignment wrapText="1"/>
    </xf>
    <xf numFmtId="0" fontId="4" fillId="0" borderId="14" xfId="0" applyFont="1" applyBorder="1" applyAlignment="1">
      <alignment wrapText="1"/>
    </xf>
    <xf numFmtId="0" fontId="2" fillId="2" borderId="14" xfId="2" applyFont="1" applyFill="1" applyBorder="1" applyAlignment="1">
      <alignment horizontal="center" vertical="center" wrapText="1"/>
    </xf>
    <xf numFmtId="0" fontId="6" fillId="2" borderId="58" xfId="0" applyFont="1" applyFill="1" applyBorder="1" applyAlignment="1">
      <alignment horizontal="center" vertical="center" wrapText="1"/>
    </xf>
    <xf numFmtId="0" fontId="6" fillId="2" borderId="5" xfId="0" applyFont="1" applyFill="1" applyBorder="1" applyAlignment="1">
      <alignment horizontal="center" vertical="center" wrapText="1"/>
    </xf>
    <xf numFmtId="0" fontId="6" fillId="2" borderId="11" xfId="0" applyFont="1" applyFill="1" applyBorder="1" applyAlignment="1">
      <alignment horizontal="center" vertical="center" wrapText="1"/>
    </xf>
    <xf numFmtId="0" fontId="6" fillId="2" borderId="15" xfId="0" applyFont="1" applyFill="1" applyBorder="1" applyAlignment="1">
      <alignment horizontal="center" vertical="center" wrapText="1"/>
    </xf>
    <xf numFmtId="0" fontId="6" fillId="2" borderId="16" xfId="0" applyFont="1" applyFill="1" applyBorder="1" applyAlignment="1">
      <alignment horizontal="center" vertical="center" wrapText="1"/>
    </xf>
    <xf numFmtId="0" fontId="11" fillId="0" borderId="16" xfId="0" applyFont="1" applyBorder="1" applyAlignment="1">
      <alignment wrapText="1"/>
    </xf>
    <xf numFmtId="0" fontId="11" fillId="0" borderId="17" xfId="0" applyFont="1" applyBorder="1" applyAlignment="1">
      <alignment wrapText="1"/>
    </xf>
    <xf numFmtId="0" fontId="6" fillId="2" borderId="2" xfId="0" applyFont="1" applyFill="1" applyBorder="1" applyAlignment="1">
      <alignment horizontal="center" vertical="center" wrapText="1"/>
    </xf>
    <xf numFmtId="0" fontId="6" fillId="2" borderId="8" xfId="0" applyFont="1" applyFill="1" applyBorder="1" applyAlignment="1">
      <alignment horizontal="center" vertical="center" wrapText="1"/>
    </xf>
    <xf numFmtId="2" fontId="2" fillId="2" borderId="3" xfId="2" applyNumberFormat="1" applyFont="1" applyFill="1" applyBorder="1" applyAlignment="1">
      <alignment horizontal="center" vertical="center" wrapText="1"/>
    </xf>
    <xf numFmtId="2" fontId="2" fillId="2" borderId="19" xfId="2" applyNumberFormat="1" applyFont="1" applyFill="1" applyBorder="1" applyAlignment="1">
      <alignment horizontal="center" vertical="center" wrapText="1"/>
    </xf>
    <xf numFmtId="2" fontId="2" fillId="2" borderId="6" xfId="2" applyNumberFormat="1" applyFont="1" applyFill="1" applyBorder="1" applyAlignment="1">
      <alignment horizontal="center" vertical="center" wrapText="1"/>
    </xf>
    <xf numFmtId="2" fontId="2" fillId="2" borderId="9" xfId="2" applyNumberFormat="1" applyFont="1" applyFill="1" applyBorder="1" applyAlignment="1">
      <alignment horizontal="center" vertical="center" wrapText="1"/>
    </xf>
    <xf numFmtId="2" fontId="2" fillId="2" borderId="13" xfId="2" applyNumberFormat="1" applyFont="1" applyFill="1" applyBorder="1" applyAlignment="1">
      <alignment horizontal="center" vertical="center" wrapText="1"/>
    </xf>
    <xf numFmtId="0" fontId="4" fillId="2" borderId="17" xfId="0" applyFont="1" applyFill="1" applyBorder="1" applyAlignment="1">
      <alignment horizontal="center" vertical="center" wrapText="1"/>
    </xf>
    <xf numFmtId="2" fontId="2" fillId="2" borderId="1" xfId="2" applyNumberFormat="1" applyFont="1" applyFill="1" applyBorder="1" applyAlignment="1">
      <alignment horizontal="center" vertical="center" wrapText="1"/>
    </xf>
    <xf numFmtId="0" fontId="7" fillId="2" borderId="3" xfId="2" applyFont="1" applyFill="1" applyBorder="1" applyAlignment="1">
      <alignment horizontal="center" vertical="center" wrapText="1"/>
    </xf>
    <xf numFmtId="0" fontId="4" fillId="0" borderId="1" xfId="0" applyFont="1" applyBorder="1" applyAlignment="1">
      <alignment horizontal="center" vertical="center" wrapText="1"/>
    </xf>
    <xf numFmtId="0" fontId="7" fillId="2" borderId="13" xfId="2" applyFont="1" applyFill="1" applyBorder="1" applyAlignment="1">
      <alignment horizontal="center" vertical="center" wrapText="1"/>
    </xf>
    <xf numFmtId="0" fontId="7" fillId="2" borderId="14" xfId="2" applyFont="1" applyFill="1" applyBorder="1" applyAlignment="1">
      <alignment horizontal="center" vertical="center" wrapText="1"/>
    </xf>
    <xf numFmtId="0" fontId="7" fillId="2" borderId="1" xfId="2" applyFont="1" applyFill="1" applyBorder="1" applyAlignment="1">
      <alignment horizontal="center" vertical="center" wrapText="1"/>
    </xf>
    <xf numFmtId="0" fontId="2" fillId="2" borderId="65" xfId="2" applyFont="1" applyFill="1" applyBorder="1" applyAlignment="1">
      <alignment horizontal="center" vertical="center" wrapText="1"/>
    </xf>
    <xf numFmtId="0" fontId="2" fillId="2" borderId="25" xfId="2" applyFont="1" applyFill="1" applyBorder="1" applyAlignment="1">
      <alignment horizontal="center" vertical="center" wrapText="1"/>
    </xf>
    <xf numFmtId="0" fontId="2" fillId="2" borderId="66" xfId="2" applyFont="1" applyFill="1" applyBorder="1" applyAlignment="1">
      <alignment horizontal="center" vertical="center" wrapText="1"/>
    </xf>
    <xf numFmtId="0" fontId="2" fillId="2" borderId="67" xfId="2" applyFont="1" applyFill="1" applyBorder="1" applyAlignment="1">
      <alignment horizontal="center" vertical="center" wrapText="1"/>
    </xf>
    <xf numFmtId="2" fontId="2" fillId="2" borderId="15" xfId="2" applyNumberFormat="1" applyFont="1" applyFill="1" applyBorder="1" applyAlignment="1">
      <alignment horizontal="center" vertical="center" wrapText="1"/>
    </xf>
    <xf numFmtId="2" fontId="2" fillId="2" borderId="16" xfId="2" applyNumberFormat="1" applyFont="1" applyFill="1" applyBorder="1" applyAlignment="1">
      <alignment horizontal="center" vertical="center" wrapText="1"/>
    </xf>
    <xf numFmtId="2" fontId="2" fillId="2" borderId="17" xfId="2" applyNumberFormat="1" applyFont="1" applyFill="1" applyBorder="1" applyAlignment="1">
      <alignment horizontal="center" vertical="center" wrapText="1"/>
    </xf>
    <xf numFmtId="4" fontId="7" fillId="2" borderId="13" xfId="2" applyNumberFormat="1" applyFont="1" applyFill="1" applyBorder="1" applyAlignment="1">
      <alignment horizontal="center" vertical="center" wrapText="1"/>
    </xf>
    <xf numFmtId="4" fontId="7" fillId="2" borderId="18" xfId="2" applyNumberFormat="1" applyFont="1" applyFill="1" applyBorder="1" applyAlignment="1">
      <alignment horizontal="center" vertical="center" wrapText="1"/>
    </xf>
    <xf numFmtId="0" fontId="9" fillId="2" borderId="0" xfId="1" applyFont="1" applyFill="1" applyBorder="1" applyAlignment="1">
      <alignment horizontal="center" vertical="center" wrapText="1"/>
    </xf>
    <xf numFmtId="1" fontId="2" fillId="2" borderId="6" xfId="2" applyNumberFormat="1" applyFont="1" applyFill="1" applyBorder="1" applyAlignment="1">
      <alignment horizontal="center" vertical="center" wrapText="1"/>
    </xf>
    <xf numFmtId="0" fontId="4" fillId="0" borderId="6" xfId="0" applyFont="1" applyBorder="1" applyAlignment="1">
      <alignment wrapText="1"/>
    </xf>
    <xf numFmtId="3" fontId="2" fillId="2" borderId="15" xfId="2" applyNumberFormat="1" applyFont="1" applyFill="1" applyBorder="1" applyAlignment="1">
      <alignment horizontal="center" vertical="center" wrapText="1"/>
    </xf>
    <xf numFmtId="3" fontId="2" fillId="2" borderId="16" xfId="2" applyNumberFormat="1" applyFont="1" applyFill="1" applyBorder="1" applyAlignment="1">
      <alignment horizontal="center" vertical="center" wrapText="1"/>
    </xf>
    <xf numFmtId="0" fontId="4" fillId="0" borderId="14" xfId="0" applyFont="1" applyBorder="1" applyAlignment="1">
      <alignment horizontal="center" vertical="center" wrapText="1"/>
    </xf>
  </cellXfs>
  <cellStyles count="6">
    <cellStyle name="Moneda" xfId="5" builtinId="4"/>
    <cellStyle name="Normal" xfId="0" builtinId="0"/>
    <cellStyle name="Normal 2" xfId="2"/>
    <cellStyle name="Normal 2 2" xfId="3"/>
    <cellStyle name="Normal_FORMULARIO EXPERIENCIA" xfId="1"/>
    <cellStyle name="Porcentual 2" xfId="4"/>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16"/>
  <sheetViews>
    <sheetView zoomScale="62" zoomScaleNormal="62" workbookViewId="0">
      <pane xSplit="3" ySplit="5" topLeftCell="I9" activePane="bottomRight" state="frozen"/>
      <selection pane="topRight" activeCell="D1" sqref="D1"/>
      <selection pane="bottomLeft" activeCell="A6" sqref="A6"/>
      <selection pane="bottomRight" activeCell="R8" sqref="R8"/>
    </sheetView>
  </sheetViews>
  <sheetFormatPr baseColWidth="10" defaultRowHeight="15" x14ac:dyDescent="0.25"/>
  <cols>
    <col min="1" max="1" width="23.42578125" style="4" customWidth="1"/>
    <col min="2" max="2" width="14.42578125" style="1" customWidth="1"/>
    <col min="3" max="3" width="10" style="1" customWidth="1"/>
    <col min="4" max="4" width="24.5703125" style="1" customWidth="1"/>
    <col min="5" max="5" width="15.85546875" style="1" customWidth="1"/>
    <col min="6" max="6" width="79.42578125" style="1" customWidth="1"/>
    <col min="7" max="7" width="39.7109375" style="1" customWidth="1"/>
    <col min="8" max="8" width="30.42578125" style="1" customWidth="1"/>
    <col min="9" max="10" width="11.42578125" style="1"/>
    <col min="11" max="11" width="46.28515625" style="1" customWidth="1"/>
    <col min="12" max="12" width="15.42578125" style="1" customWidth="1"/>
    <col min="13" max="13" width="16.140625" style="1" customWidth="1"/>
    <col min="14" max="14" width="22.42578125" style="1" customWidth="1"/>
    <col min="15" max="15" width="22.42578125" style="5" customWidth="1"/>
    <col min="16" max="18" width="29.42578125" style="1" customWidth="1"/>
    <col min="19" max="19" width="21.140625" style="1" customWidth="1"/>
    <col min="20" max="16384" width="11.42578125" style="1"/>
  </cols>
  <sheetData>
    <row r="1" spans="1:19" ht="60" customHeight="1" thickTop="1" thickBot="1" x14ac:dyDescent="0.3">
      <c r="A1" s="127" t="s">
        <v>24</v>
      </c>
      <c r="B1" s="128"/>
      <c r="C1" s="128"/>
      <c r="D1" s="128"/>
      <c r="E1" s="128"/>
      <c r="F1" s="128"/>
      <c r="G1" s="128"/>
      <c r="H1" s="128"/>
      <c r="I1" s="128"/>
      <c r="J1" s="128"/>
      <c r="K1" s="128"/>
      <c r="L1" s="128"/>
      <c r="M1" s="128"/>
      <c r="N1" s="128"/>
      <c r="O1" s="128"/>
      <c r="P1" s="128"/>
      <c r="Q1" s="128"/>
      <c r="R1" s="128"/>
      <c r="S1" s="31"/>
    </row>
    <row r="2" spans="1:19" ht="36" customHeight="1" thickTop="1" thickBot="1" x14ac:dyDescent="0.3">
      <c r="A2" s="129" t="s">
        <v>25</v>
      </c>
      <c r="B2" s="130"/>
      <c r="C2" s="130"/>
      <c r="D2" s="130"/>
      <c r="E2" s="130"/>
      <c r="F2" s="130"/>
      <c r="G2" s="130"/>
      <c r="H2" s="130"/>
      <c r="I2" s="130"/>
      <c r="J2" s="130"/>
      <c r="K2" s="130"/>
      <c r="L2" s="130"/>
      <c r="M2" s="130"/>
      <c r="N2" s="130"/>
      <c r="O2" s="130"/>
      <c r="P2" s="130"/>
      <c r="Q2" s="130"/>
      <c r="R2" s="131"/>
      <c r="S2" s="31"/>
    </row>
    <row r="3" spans="1:19" ht="43.5" customHeight="1" thickTop="1" x14ac:dyDescent="0.25">
      <c r="A3" s="132" t="s">
        <v>10</v>
      </c>
      <c r="B3" s="133" t="s">
        <v>11</v>
      </c>
      <c r="C3" s="134" t="s">
        <v>12</v>
      </c>
      <c r="D3" s="135" t="s">
        <v>13</v>
      </c>
      <c r="E3" s="136" t="s">
        <v>14</v>
      </c>
      <c r="F3" s="137"/>
      <c r="G3" s="138" t="s">
        <v>28</v>
      </c>
      <c r="H3" s="135" t="s">
        <v>27</v>
      </c>
      <c r="I3" s="140" t="s">
        <v>15</v>
      </c>
      <c r="J3" s="141"/>
      <c r="K3" s="135" t="s">
        <v>29</v>
      </c>
      <c r="L3" s="135" t="s">
        <v>16</v>
      </c>
      <c r="M3" s="135" t="s">
        <v>17</v>
      </c>
      <c r="N3" s="156" t="s">
        <v>18</v>
      </c>
      <c r="O3" s="156"/>
      <c r="P3" s="150" t="s">
        <v>19</v>
      </c>
      <c r="Q3" s="138" t="s">
        <v>26</v>
      </c>
      <c r="R3" s="138" t="s">
        <v>30</v>
      </c>
      <c r="S3" s="31"/>
    </row>
    <row r="4" spans="1:19" ht="74.25" customHeight="1" x14ac:dyDescent="0.25">
      <c r="A4" s="132"/>
      <c r="B4" s="133"/>
      <c r="C4" s="134"/>
      <c r="D4" s="135"/>
      <c r="E4" s="145" t="s">
        <v>20</v>
      </c>
      <c r="F4" s="146" t="s">
        <v>31</v>
      </c>
      <c r="G4" s="135"/>
      <c r="H4" s="135"/>
      <c r="I4" s="142"/>
      <c r="J4" s="143"/>
      <c r="K4" s="135"/>
      <c r="L4" s="135"/>
      <c r="M4" s="135"/>
      <c r="N4" s="148" t="s">
        <v>21</v>
      </c>
      <c r="O4" s="152" t="s">
        <v>18</v>
      </c>
      <c r="P4" s="150"/>
      <c r="Q4" s="135"/>
      <c r="R4" s="144"/>
    </row>
    <row r="5" spans="1:19" ht="33.75" customHeight="1" thickBot="1" x14ac:dyDescent="0.3">
      <c r="A5" s="132"/>
      <c r="B5" s="133"/>
      <c r="C5" s="134"/>
      <c r="D5" s="135"/>
      <c r="E5" s="135"/>
      <c r="F5" s="147"/>
      <c r="G5" s="135"/>
      <c r="H5" s="139"/>
      <c r="I5" s="72" t="s">
        <v>22</v>
      </c>
      <c r="J5" s="13" t="s">
        <v>23</v>
      </c>
      <c r="K5" s="135"/>
      <c r="L5" s="135"/>
      <c r="M5" s="135"/>
      <c r="N5" s="149"/>
      <c r="O5" s="153"/>
      <c r="P5" s="150"/>
      <c r="Q5" s="135"/>
      <c r="R5" s="71"/>
    </row>
    <row r="6" spans="1:19" s="2" customFormat="1" ht="66" customHeight="1" thickTop="1" x14ac:dyDescent="0.25">
      <c r="A6" s="154" t="s">
        <v>47</v>
      </c>
      <c r="B6" s="83">
        <v>1</v>
      </c>
      <c r="C6" s="83">
        <v>102</v>
      </c>
      <c r="D6" s="84" t="s">
        <v>48</v>
      </c>
      <c r="E6" s="84" t="s">
        <v>51</v>
      </c>
      <c r="F6" s="84" t="s">
        <v>52</v>
      </c>
      <c r="G6" s="84" t="s">
        <v>53</v>
      </c>
      <c r="H6" s="84" t="s">
        <v>49</v>
      </c>
      <c r="I6" s="84" t="s">
        <v>50</v>
      </c>
      <c r="J6" s="14">
        <v>1</v>
      </c>
      <c r="K6" s="14" t="s">
        <v>54</v>
      </c>
      <c r="L6" s="85">
        <v>42051</v>
      </c>
      <c r="M6" s="85">
        <v>42323</v>
      </c>
      <c r="N6" s="16">
        <v>684.76</v>
      </c>
      <c r="O6" s="16">
        <f>441228040/644350</f>
        <v>684.76455342593306</v>
      </c>
      <c r="P6" s="16">
        <f>+O6*J6</f>
        <v>684.76455342593306</v>
      </c>
      <c r="Q6" s="16">
        <f>+P6</f>
        <v>684.76455342593306</v>
      </c>
      <c r="R6" s="47" t="s">
        <v>55</v>
      </c>
    </row>
    <row r="7" spans="1:19" s="3" customFormat="1" ht="35.1" customHeight="1" thickBot="1" x14ac:dyDescent="0.25">
      <c r="A7" s="155"/>
      <c r="B7" s="86"/>
      <c r="C7" s="86"/>
      <c r="D7" s="87"/>
      <c r="E7" s="88"/>
      <c r="F7" s="89"/>
      <c r="G7" s="90"/>
      <c r="H7" s="87"/>
      <c r="I7" s="87"/>
      <c r="J7" s="17"/>
      <c r="K7" s="17"/>
      <c r="L7" s="91"/>
      <c r="M7" s="91"/>
      <c r="N7" s="18"/>
      <c r="O7" s="29"/>
      <c r="P7" s="18"/>
      <c r="Q7" s="46"/>
      <c r="R7" s="92"/>
    </row>
    <row r="8" spans="1:19" s="3" customFormat="1" ht="95.25" customHeight="1" thickTop="1" x14ac:dyDescent="0.2">
      <c r="A8" s="154" t="s">
        <v>107</v>
      </c>
      <c r="B8" s="93">
        <v>1</v>
      </c>
      <c r="C8" s="83">
        <v>127</v>
      </c>
      <c r="D8" s="84" t="s">
        <v>108</v>
      </c>
      <c r="E8" s="84" t="s">
        <v>110</v>
      </c>
      <c r="F8" s="84" t="s">
        <v>109</v>
      </c>
      <c r="G8" s="84" t="s">
        <v>258</v>
      </c>
      <c r="H8" s="84" t="s">
        <v>49</v>
      </c>
      <c r="I8" s="84" t="s">
        <v>50</v>
      </c>
      <c r="J8" s="14">
        <v>1</v>
      </c>
      <c r="K8" s="14" t="s">
        <v>111</v>
      </c>
      <c r="L8" s="85">
        <v>42339</v>
      </c>
      <c r="M8" s="94" t="s">
        <v>112</v>
      </c>
      <c r="N8" s="16">
        <v>1566.66</v>
      </c>
      <c r="O8" s="33">
        <f>1223944781/781242</f>
        <v>1566.6653623333102</v>
      </c>
      <c r="P8" s="16">
        <f>+O8*J8</f>
        <v>1566.6653623333102</v>
      </c>
      <c r="Q8" s="16">
        <f>+P8</f>
        <v>1566.6653623333102</v>
      </c>
      <c r="R8" s="47" t="s">
        <v>259</v>
      </c>
    </row>
    <row r="9" spans="1:19" s="3" customFormat="1" ht="35.1" customHeight="1" thickBot="1" x14ac:dyDescent="0.25">
      <c r="A9" s="155"/>
      <c r="B9" s="95"/>
      <c r="C9" s="86"/>
      <c r="D9" s="87"/>
      <c r="E9" s="87"/>
      <c r="F9" s="96"/>
      <c r="G9" s="97"/>
      <c r="H9" s="87"/>
      <c r="I9" s="87"/>
      <c r="J9" s="17"/>
      <c r="K9" s="17"/>
      <c r="L9" s="91"/>
      <c r="M9" s="91"/>
      <c r="N9" s="18"/>
      <c r="O9" s="29"/>
      <c r="P9" s="18"/>
      <c r="Q9" s="46"/>
      <c r="R9" s="92"/>
    </row>
    <row r="10" spans="1:19" s="3" customFormat="1" ht="69.75" customHeight="1" thickTop="1" x14ac:dyDescent="0.2">
      <c r="A10" s="154" t="s">
        <v>142</v>
      </c>
      <c r="B10" s="83">
        <v>1</v>
      </c>
      <c r="C10" s="83">
        <v>105</v>
      </c>
      <c r="D10" s="84" t="s">
        <v>138</v>
      </c>
      <c r="E10" s="84" t="s">
        <v>139</v>
      </c>
      <c r="F10" s="84" t="s">
        <v>140</v>
      </c>
      <c r="G10" s="84" t="s">
        <v>141</v>
      </c>
      <c r="H10" s="84" t="s">
        <v>49</v>
      </c>
      <c r="I10" s="84" t="s">
        <v>114</v>
      </c>
      <c r="J10" s="14">
        <v>0.4</v>
      </c>
      <c r="K10" s="14" t="s">
        <v>143</v>
      </c>
      <c r="L10" s="85">
        <v>41565</v>
      </c>
      <c r="M10" s="94">
        <v>41988</v>
      </c>
      <c r="N10" s="16">
        <v>1712.55</v>
      </c>
      <c r="O10" s="33">
        <f>1054391202/616000</f>
        <v>1711.6740292207792</v>
      </c>
      <c r="P10" s="16">
        <f>+O10*J10</f>
        <v>684.66961168831176</v>
      </c>
      <c r="Q10" s="16">
        <v>684.67</v>
      </c>
      <c r="R10" s="47" t="s">
        <v>55</v>
      </c>
    </row>
    <row r="11" spans="1:19" s="3" customFormat="1" ht="35.1" customHeight="1" thickBot="1" x14ac:dyDescent="0.25">
      <c r="A11" s="155"/>
      <c r="B11" s="86"/>
      <c r="C11" s="86"/>
      <c r="D11" s="87"/>
      <c r="E11" s="87"/>
      <c r="F11" s="89"/>
      <c r="G11" s="89"/>
      <c r="H11" s="97"/>
      <c r="I11" s="89"/>
      <c r="J11" s="17"/>
      <c r="K11" s="17"/>
      <c r="L11" s="91"/>
      <c r="M11" s="91"/>
      <c r="N11" s="20"/>
      <c r="O11" s="34"/>
      <c r="P11" s="20"/>
      <c r="Q11" s="46"/>
      <c r="R11" s="92"/>
    </row>
    <row r="12" spans="1:19" s="3" customFormat="1" ht="63.75" customHeight="1" thickTop="1" x14ac:dyDescent="0.2">
      <c r="A12" s="151" t="s">
        <v>246</v>
      </c>
      <c r="B12" s="98">
        <v>1</v>
      </c>
      <c r="C12" s="98">
        <v>38</v>
      </c>
      <c r="D12" s="99" t="s">
        <v>193</v>
      </c>
      <c r="E12" s="99" t="s">
        <v>194</v>
      </c>
      <c r="F12" s="99" t="s">
        <v>195</v>
      </c>
      <c r="G12" s="99" t="s">
        <v>196</v>
      </c>
      <c r="H12" s="99" t="s">
        <v>49</v>
      </c>
      <c r="I12" s="99" t="s">
        <v>114</v>
      </c>
      <c r="J12" s="21">
        <v>0.49</v>
      </c>
      <c r="K12" s="99" t="s">
        <v>197</v>
      </c>
      <c r="L12" s="100">
        <v>42164</v>
      </c>
      <c r="M12" s="101">
        <v>42855</v>
      </c>
      <c r="N12" s="63">
        <v>1288.3399999999999</v>
      </c>
      <c r="O12" s="35">
        <f>888255168/737717</f>
        <v>1204.0595079142815</v>
      </c>
      <c r="P12" s="102">
        <f>+O12*J12</f>
        <v>589.98915887799797</v>
      </c>
      <c r="Q12" s="102">
        <f>+P12</f>
        <v>589.98915887799797</v>
      </c>
      <c r="R12" s="47" t="s">
        <v>55</v>
      </c>
    </row>
    <row r="13" spans="1:19" s="3" customFormat="1" ht="58.5" customHeight="1" thickBot="1" x14ac:dyDescent="0.25">
      <c r="A13" s="151"/>
      <c r="B13" s="103"/>
      <c r="C13" s="103"/>
      <c r="D13" s="104"/>
      <c r="E13" s="104"/>
      <c r="F13" s="105"/>
      <c r="G13" s="106"/>
      <c r="H13" s="104"/>
      <c r="I13" s="104"/>
      <c r="J13" s="22"/>
      <c r="K13" s="23"/>
      <c r="L13" s="107"/>
      <c r="M13" s="107"/>
      <c r="N13" s="24"/>
      <c r="O13" s="36"/>
      <c r="P13" s="25"/>
      <c r="Q13" s="108"/>
      <c r="R13" s="109"/>
    </row>
    <row r="14" spans="1:19" s="3" customFormat="1" ht="35.1" customHeight="1" thickTop="1" thickBot="1" x14ac:dyDescent="0.25">
      <c r="A14" s="125"/>
      <c r="B14" s="83"/>
      <c r="C14" s="83"/>
      <c r="D14" s="84"/>
      <c r="E14" s="84"/>
      <c r="F14" s="110"/>
      <c r="G14" s="110"/>
      <c r="H14" s="26"/>
      <c r="I14" s="84"/>
      <c r="J14" s="14"/>
      <c r="K14" s="14"/>
      <c r="L14" s="94"/>
      <c r="M14" s="94"/>
      <c r="N14" s="27"/>
      <c r="O14" s="33"/>
      <c r="P14" s="28"/>
      <c r="Q14" s="123"/>
      <c r="R14" s="32"/>
    </row>
    <row r="15" spans="1:19" s="3" customFormat="1" ht="35.1" customHeight="1" thickTop="1" thickBot="1" x14ac:dyDescent="0.25">
      <c r="A15" s="126"/>
      <c r="B15" s="111"/>
      <c r="C15" s="86"/>
      <c r="D15" s="87"/>
      <c r="E15" s="87"/>
      <c r="F15" s="97"/>
      <c r="G15" s="97"/>
      <c r="H15" s="87"/>
      <c r="I15" s="87"/>
      <c r="J15" s="17"/>
      <c r="K15" s="17"/>
      <c r="L15" s="91"/>
      <c r="M15" s="91"/>
      <c r="N15" s="27"/>
      <c r="O15" s="29"/>
      <c r="P15" s="30"/>
      <c r="Q15" s="124"/>
      <c r="R15" s="112"/>
    </row>
    <row r="16" spans="1:19" ht="15.75" thickTop="1" x14ac:dyDescent="0.25"/>
  </sheetData>
  <mergeCells count="27">
    <mergeCell ref="P3:P5"/>
    <mergeCell ref="Q3:Q5"/>
    <mergeCell ref="A12:A13"/>
    <mergeCell ref="O4:O5"/>
    <mergeCell ref="K3:K5"/>
    <mergeCell ref="A10:A11"/>
    <mergeCell ref="A8:A9"/>
    <mergeCell ref="A6:A7"/>
    <mergeCell ref="L3:L5"/>
    <mergeCell ref="M3:M5"/>
    <mergeCell ref="N3:O3"/>
    <mergeCell ref="Q14:Q15"/>
    <mergeCell ref="A14:A15"/>
    <mergeCell ref="A1:R1"/>
    <mergeCell ref="A2:R2"/>
    <mergeCell ref="A3:A5"/>
    <mergeCell ref="B3:B5"/>
    <mergeCell ref="C3:C5"/>
    <mergeCell ref="D3:D5"/>
    <mergeCell ref="E3:F3"/>
    <mergeCell ref="G3:G5"/>
    <mergeCell ref="H3:H5"/>
    <mergeCell ref="I3:J4"/>
    <mergeCell ref="R3:R4"/>
    <mergeCell ref="E4:E5"/>
    <mergeCell ref="F4:F5"/>
    <mergeCell ref="N4:N5"/>
  </mergeCells>
  <pageMargins left="0.7" right="0.7" top="0.75" bottom="0.75" header="0.3" footer="0.3"/>
  <pageSetup paperSize="9" orientation="portrait" horizontalDpi="360" verticalDpi="36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V16"/>
  <sheetViews>
    <sheetView tabSelected="1" zoomScale="66" zoomScaleNormal="66" workbookViewId="0">
      <pane xSplit="3" ySplit="5" topLeftCell="N6" activePane="bottomRight" state="frozen"/>
      <selection pane="topRight" activeCell="D1" sqref="D1"/>
      <selection pane="bottomLeft" activeCell="A6" sqref="A6"/>
      <selection pane="bottomRight" activeCell="A8" sqref="A8:A9"/>
    </sheetView>
  </sheetViews>
  <sheetFormatPr baseColWidth="10" defaultRowHeight="15" x14ac:dyDescent="0.25"/>
  <cols>
    <col min="1" max="1" width="23.42578125" style="4" customWidth="1"/>
    <col min="2" max="2" width="14.42578125" style="1" customWidth="1"/>
    <col min="3" max="3" width="10" style="1" customWidth="1"/>
    <col min="4" max="4" width="24.5703125" style="1" customWidth="1"/>
    <col min="5" max="5" width="15.85546875" style="1" customWidth="1"/>
    <col min="6" max="6" width="79.42578125" style="1" customWidth="1"/>
    <col min="7" max="7" width="39.7109375" style="1" customWidth="1"/>
    <col min="8" max="8" width="30.42578125" style="1" customWidth="1"/>
    <col min="9" max="10" width="11.42578125" style="1"/>
    <col min="11" max="11" width="46.28515625" style="1" customWidth="1"/>
    <col min="12" max="12" width="15.42578125" style="1" customWidth="1"/>
    <col min="13" max="13" width="16.140625" style="1" customWidth="1"/>
    <col min="14" max="14" width="22.42578125" style="1" customWidth="1"/>
    <col min="15" max="15" width="22.42578125" style="5" customWidth="1"/>
    <col min="16" max="17" width="29.42578125" style="1" customWidth="1"/>
    <col min="18" max="18" width="61.28515625" style="5" customWidth="1"/>
    <col min="19" max="19" width="24" style="49" customWidth="1"/>
    <col min="20" max="20" width="11.42578125" style="1"/>
    <col min="21" max="21" width="18.28515625" style="1" customWidth="1"/>
    <col min="22" max="22" width="21.140625" style="1" customWidth="1"/>
    <col min="23" max="16384" width="11.42578125" style="1"/>
  </cols>
  <sheetData>
    <row r="1" spans="1:22" ht="60" customHeight="1" thickTop="1" thickBot="1" x14ac:dyDescent="0.3">
      <c r="A1" s="127" t="s">
        <v>36</v>
      </c>
      <c r="B1" s="167"/>
      <c r="C1" s="167"/>
      <c r="D1" s="167"/>
      <c r="E1" s="167"/>
      <c r="F1" s="167"/>
      <c r="G1" s="167"/>
      <c r="H1" s="167"/>
      <c r="I1" s="167"/>
      <c r="J1" s="167"/>
      <c r="K1" s="167"/>
      <c r="L1" s="167"/>
      <c r="M1" s="167"/>
      <c r="N1" s="167"/>
      <c r="O1" s="167"/>
      <c r="P1" s="167"/>
      <c r="Q1" s="167"/>
      <c r="R1" s="167"/>
      <c r="S1" s="168"/>
      <c r="V1" s="31"/>
    </row>
    <row r="2" spans="1:22" ht="36" customHeight="1" thickTop="1" thickBot="1" x14ac:dyDescent="0.3">
      <c r="A2" s="129" t="s">
        <v>33</v>
      </c>
      <c r="B2" s="130"/>
      <c r="C2" s="130"/>
      <c r="D2" s="130"/>
      <c r="E2" s="130"/>
      <c r="F2" s="130"/>
      <c r="G2" s="130"/>
      <c r="H2" s="130"/>
      <c r="I2" s="130"/>
      <c r="J2" s="130"/>
      <c r="K2" s="130"/>
      <c r="L2" s="130"/>
      <c r="M2" s="130"/>
      <c r="N2" s="130"/>
      <c r="O2" s="130"/>
      <c r="P2" s="130"/>
      <c r="Q2" s="130"/>
      <c r="R2" s="73"/>
      <c r="S2" s="48"/>
      <c r="V2" s="31"/>
    </row>
    <row r="3" spans="1:22" ht="43.5" customHeight="1" thickTop="1" x14ac:dyDescent="0.25">
      <c r="A3" s="132" t="s">
        <v>10</v>
      </c>
      <c r="B3" s="133" t="s">
        <v>11</v>
      </c>
      <c r="C3" s="134" t="s">
        <v>12</v>
      </c>
      <c r="D3" s="135" t="s">
        <v>13</v>
      </c>
      <c r="E3" s="136" t="s">
        <v>14</v>
      </c>
      <c r="F3" s="137"/>
      <c r="G3" s="138" t="s">
        <v>28</v>
      </c>
      <c r="H3" s="135" t="s">
        <v>27</v>
      </c>
      <c r="I3" s="140" t="s">
        <v>15</v>
      </c>
      <c r="J3" s="141"/>
      <c r="K3" s="135" t="s">
        <v>29</v>
      </c>
      <c r="L3" s="135" t="s">
        <v>16</v>
      </c>
      <c r="M3" s="135" t="s">
        <v>17</v>
      </c>
      <c r="N3" s="156" t="s">
        <v>18</v>
      </c>
      <c r="O3" s="156"/>
      <c r="P3" s="150" t="s">
        <v>19</v>
      </c>
      <c r="Q3" s="138" t="s">
        <v>26</v>
      </c>
      <c r="R3" s="161" t="s">
        <v>35</v>
      </c>
      <c r="S3" s="169" t="s">
        <v>34</v>
      </c>
      <c r="V3" s="31"/>
    </row>
    <row r="4" spans="1:22" ht="90" customHeight="1" x14ac:dyDescent="0.25">
      <c r="A4" s="132"/>
      <c r="B4" s="133"/>
      <c r="C4" s="134"/>
      <c r="D4" s="135"/>
      <c r="E4" s="145" t="s">
        <v>20</v>
      </c>
      <c r="F4" s="146" t="s">
        <v>32</v>
      </c>
      <c r="G4" s="135"/>
      <c r="H4" s="135"/>
      <c r="I4" s="142"/>
      <c r="J4" s="143"/>
      <c r="K4" s="135"/>
      <c r="L4" s="135"/>
      <c r="M4" s="135"/>
      <c r="N4" s="148" t="s">
        <v>21</v>
      </c>
      <c r="O4" s="152" t="s">
        <v>18</v>
      </c>
      <c r="P4" s="150"/>
      <c r="Q4" s="135"/>
      <c r="R4" s="134"/>
      <c r="S4" s="169"/>
    </row>
    <row r="5" spans="1:22" ht="39.75" customHeight="1" thickBot="1" x14ac:dyDescent="0.3">
      <c r="A5" s="132"/>
      <c r="B5" s="133"/>
      <c r="C5" s="134"/>
      <c r="D5" s="135"/>
      <c r="E5" s="170"/>
      <c r="F5" s="147"/>
      <c r="G5" s="135"/>
      <c r="H5" s="139"/>
      <c r="I5" s="72" t="s">
        <v>22</v>
      </c>
      <c r="J5" s="13" t="s">
        <v>23</v>
      </c>
      <c r="K5" s="135"/>
      <c r="L5" s="135"/>
      <c r="M5" s="135"/>
      <c r="N5" s="149"/>
      <c r="O5" s="153"/>
      <c r="P5" s="150"/>
      <c r="Q5" s="170"/>
      <c r="R5" s="162"/>
      <c r="S5" s="169"/>
    </row>
    <row r="6" spans="1:22" s="2" customFormat="1" ht="107.25" customHeight="1" thickTop="1" thickBot="1" x14ac:dyDescent="0.3">
      <c r="A6" s="154" t="s">
        <v>47</v>
      </c>
      <c r="B6" s="83">
        <v>1</v>
      </c>
      <c r="C6" s="83">
        <v>119</v>
      </c>
      <c r="D6" s="84" t="s">
        <v>56</v>
      </c>
      <c r="E6" s="84" t="s">
        <v>57</v>
      </c>
      <c r="F6" s="84" t="s">
        <v>60</v>
      </c>
      <c r="G6" s="84" t="s">
        <v>59</v>
      </c>
      <c r="H6" s="84" t="s">
        <v>49</v>
      </c>
      <c r="I6" s="84" t="s">
        <v>50</v>
      </c>
      <c r="J6" s="14">
        <v>1</v>
      </c>
      <c r="K6" s="14" t="s">
        <v>54</v>
      </c>
      <c r="L6" s="94">
        <v>42219</v>
      </c>
      <c r="M6" s="94">
        <v>43110</v>
      </c>
      <c r="N6" s="16">
        <v>697.86</v>
      </c>
      <c r="O6" s="33">
        <f>545202414/781242</f>
        <v>697.8662360702574</v>
      </c>
      <c r="P6" s="16">
        <f>+O6*J6</f>
        <v>697.8662360702574</v>
      </c>
      <c r="Q6" s="157">
        <f>+P6+P7</f>
        <v>1183.5943372516253</v>
      </c>
      <c r="R6" s="16" t="s">
        <v>61</v>
      </c>
      <c r="S6" s="159">
        <v>500</v>
      </c>
    </row>
    <row r="7" spans="1:22" s="3" customFormat="1" ht="108.75" customHeight="1" thickTop="1" thickBot="1" x14ac:dyDescent="0.25">
      <c r="A7" s="155"/>
      <c r="B7" s="86">
        <v>2</v>
      </c>
      <c r="C7" s="86">
        <v>107</v>
      </c>
      <c r="D7" s="87" t="s">
        <v>62</v>
      </c>
      <c r="E7" s="88" t="s">
        <v>63</v>
      </c>
      <c r="F7" s="87" t="s">
        <v>64</v>
      </c>
      <c r="G7" s="84" t="s">
        <v>59</v>
      </c>
      <c r="H7" s="87" t="s">
        <v>49</v>
      </c>
      <c r="I7" s="87" t="s">
        <v>50</v>
      </c>
      <c r="J7" s="17">
        <v>1</v>
      </c>
      <c r="K7" s="17" t="s">
        <v>54</v>
      </c>
      <c r="L7" s="91">
        <v>42023</v>
      </c>
      <c r="M7" s="91">
        <v>42529</v>
      </c>
      <c r="N7" s="19">
        <v>485.72</v>
      </c>
      <c r="O7" s="29">
        <f>334887668/689455</f>
        <v>485.72810118136789</v>
      </c>
      <c r="P7" s="19">
        <f t="shared" ref="P7:P13" si="0">+O7*J7</f>
        <v>485.72810118136789</v>
      </c>
      <c r="Q7" s="158"/>
      <c r="R7" s="56" t="s">
        <v>61</v>
      </c>
      <c r="S7" s="160"/>
    </row>
    <row r="8" spans="1:22" s="3" customFormat="1" ht="85.5" customHeight="1" thickTop="1" thickBot="1" x14ac:dyDescent="0.25">
      <c r="A8" s="154" t="s">
        <v>107</v>
      </c>
      <c r="B8" s="93">
        <v>1</v>
      </c>
      <c r="C8" s="83">
        <v>2</v>
      </c>
      <c r="D8" s="84" t="s">
        <v>104</v>
      </c>
      <c r="E8" s="113">
        <v>2070370</v>
      </c>
      <c r="F8" s="84" t="s">
        <v>113</v>
      </c>
      <c r="G8" s="84" t="s">
        <v>250</v>
      </c>
      <c r="H8" s="84" t="s">
        <v>49</v>
      </c>
      <c r="I8" s="84" t="s">
        <v>114</v>
      </c>
      <c r="J8" s="57">
        <v>0.33329999999999999</v>
      </c>
      <c r="K8" s="14" t="s">
        <v>115</v>
      </c>
      <c r="L8" s="94">
        <v>39182</v>
      </c>
      <c r="M8" s="94">
        <v>40544</v>
      </c>
      <c r="N8" s="16">
        <v>10417.16</v>
      </c>
      <c r="O8" s="33">
        <f>5579432477/535600</f>
        <v>10417.162951829723</v>
      </c>
      <c r="P8" s="16">
        <f t="shared" si="0"/>
        <v>3472.0404118448464</v>
      </c>
      <c r="Q8" s="157"/>
      <c r="R8" s="114" t="s">
        <v>116</v>
      </c>
      <c r="S8" s="159">
        <v>0</v>
      </c>
    </row>
    <row r="9" spans="1:22" s="3" customFormat="1" ht="116.25" thickTop="1" thickBot="1" x14ac:dyDescent="0.25">
      <c r="A9" s="155"/>
      <c r="B9" s="95">
        <v>2</v>
      </c>
      <c r="C9" s="86">
        <v>71</v>
      </c>
      <c r="D9" s="115" t="s">
        <v>48</v>
      </c>
      <c r="E9" s="116" t="s">
        <v>117</v>
      </c>
      <c r="F9" s="117" t="s">
        <v>118</v>
      </c>
      <c r="G9" s="84" t="s">
        <v>250</v>
      </c>
      <c r="H9" s="87" t="s">
        <v>49</v>
      </c>
      <c r="I9" s="87" t="s">
        <v>114</v>
      </c>
      <c r="J9" s="17">
        <v>0.5</v>
      </c>
      <c r="K9" s="17" t="s">
        <v>119</v>
      </c>
      <c r="L9" s="91">
        <v>41564</v>
      </c>
      <c r="M9" s="91">
        <v>42265</v>
      </c>
      <c r="N9" s="19">
        <v>2427.92</v>
      </c>
      <c r="O9" s="29">
        <f>1564430919/644350</f>
        <v>2427.9210351517031</v>
      </c>
      <c r="P9" s="19">
        <f t="shared" si="0"/>
        <v>1213.9605175758516</v>
      </c>
      <c r="Q9" s="158"/>
      <c r="R9" s="114" t="s">
        <v>116</v>
      </c>
      <c r="S9" s="160"/>
    </row>
    <row r="10" spans="1:22" s="3" customFormat="1" ht="90" customHeight="1" thickTop="1" thickBot="1" x14ac:dyDescent="0.25">
      <c r="A10" s="154" t="s">
        <v>142</v>
      </c>
      <c r="B10" s="83">
        <v>1</v>
      </c>
      <c r="C10" s="83">
        <v>112</v>
      </c>
      <c r="D10" s="84" t="s">
        <v>144</v>
      </c>
      <c r="E10" s="84" t="s">
        <v>146</v>
      </c>
      <c r="F10" s="84" t="s">
        <v>145</v>
      </c>
      <c r="G10" s="84" t="s">
        <v>147</v>
      </c>
      <c r="H10" s="84" t="s">
        <v>49</v>
      </c>
      <c r="I10" s="84" t="s">
        <v>114</v>
      </c>
      <c r="J10" s="14">
        <v>0.25</v>
      </c>
      <c r="K10" s="14" t="s">
        <v>143</v>
      </c>
      <c r="L10" s="94">
        <v>42027</v>
      </c>
      <c r="M10" s="94">
        <v>42423</v>
      </c>
      <c r="N10" s="15">
        <v>566</v>
      </c>
      <c r="O10" s="33">
        <f>390234538/689455</f>
        <v>566.00436286632191</v>
      </c>
      <c r="P10" s="16">
        <f t="shared" si="0"/>
        <v>141.50109071658048</v>
      </c>
      <c r="Q10" s="157">
        <f>+P10+P11</f>
        <v>709.40117762586885</v>
      </c>
      <c r="R10" s="15" t="s">
        <v>61</v>
      </c>
      <c r="S10" s="159">
        <v>500</v>
      </c>
    </row>
    <row r="11" spans="1:22" s="3" customFormat="1" ht="73.5" customHeight="1" thickTop="1" thickBot="1" x14ac:dyDescent="0.25">
      <c r="A11" s="155"/>
      <c r="B11" s="86">
        <v>2</v>
      </c>
      <c r="C11" s="86">
        <v>78</v>
      </c>
      <c r="D11" s="87" t="s">
        <v>148</v>
      </c>
      <c r="E11" s="87" t="s">
        <v>149</v>
      </c>
      <c r="F11" s="87" t="s">
        <v>150</v>
      </c>
      <c r="G11" s="118" t="s">
        <v>151</v>
      </c>
      <c r="H11" s="87" t="s">
        <v>49</v>
      </c>
      <c r="I11" s="87" t="s">
        <v>114</v>
      </c>
      <c r="J11" s="17">
        <v>0.35</v>
      </c>
      <c r="K11" s="17" t="s">
        <v>143</v>
      </c>
      <c r="L11" s="91">
        <v>41801</v>
      </c>
      <c r="M11" s="91">
        <v>42279</v>
      </c>
      <c r="N11" s="19">
        <v>1622.57</v>
      </c>
      <c r="O11" s="29">
        <f>1045504060/644350</f>
        <v>1622.5716768836812</v>
      </c>
      <c r="P11" s="19">
        <f t="shared" si="0"/>
        <v>567.90008690928835</v>
      </c>
      <c r="Q11" s="158"/>
      <c r="R11" s="18" t="s">
        <v>61</v>
      </c>
      <c r="S11" s="160"/>
    </row>
    <row r="12" spans="1:22" s="3" customFormat="1" ht="116.25" thickTop="1" thickBot="1" x14ac:dyDescent="0.25">
      <c r="A12" s="151" t="s">
        <v>246</v>
      </c>
      <c r="B12" s="98">
        <v>1</v>
      </c>
      <c r="C12" s="98">
        <v>39</v>
      </c>
      <c r="D12" s="99" t="s">
        <v>62</v>
      </c>
      <c r="E12" s="99" t="s">
        <v>198</v>
      </c>
      <c r="F12" s="99" t="s">
        <v>199</v>
      </c>
      <c r="G12" s="119" t="s">
        <v>251</v>
      </c>
      <c r="H12" s="99" t="s">
        <v>49</v>
      </c>
      <c r="I12" s="99" t="s">
        <v>114</v>
      </c>
      <c r="J12" s="21">
        <v>0.43</v>
      </c>
      <c r="K12" s="14" t="s">
        <v>200</v>
      </c>
      <c r="L12" s="94">
        <v>42230</v>
      </c>
      <c r="M12" s="94">
        <v>42799</v>
      </c>
      <c r="N12" s="63">
        <v>540.59</v>
      </c>
      <c r="O12" s="35">
        <v>540.6</v>
      </c>
      <c r="P12" s="108">
        <f t="shared" si="0"/>
        <v>232.458</v>
      </c>
      <c r="Q12" s="165"/>
      <c r="R12" s="120" t="s">
        <v>247</v>
      </c>
      <c r="S12" s="166">
        <v>0</v>
      </c>
    </row>
    <row r="13" spans="1:22" s="3" customFormat="1" ht="129" customHeight="1" thickTop="1" thickBot="1" x14ac:dyDescent="0.25">
      <c r="A13" s="151"/>
      <c r="B13" s="103">
        <v>2</v>
      </c>
      <c r="C13" s="103">
        <v>31</v>
      </c>
      <c r="D13" s="99" t="s">
        <v>104</v>
      </c>
      <c r="E13" s="104">
        <v>2110719</v>
      </c>
      <c r="F13" s="104" t="s">
        <v>201</v>
      </c>
      <c r="G13" s="99" t="s">
        <v>202</v>
      </c>
      <c r="H13" s="104" t="s">
        <v>49</v>
      </c>
      <c r="I13" s="104" t="s">
        <v>50</v>
      </c>
      <c r="J13" s="22">
        <v>1</v>
      </c>
      <c r="K13" s="82" t="s">
        <v>249</v>
      </c>
      <c r="L13" s="91">
        <v>40724</v>
      </c>
      <c r="M13" s="91">
        <v>41289</v>
      </c>
      <c r="N13" s="24">
        <v>1227</v>
      </c>
      <c r="O13" s="36">
        <f>723792440/589500</f>
        <v>1227.8073621713315</v>
      </c>
      <c r="P13" s="25">
        <f t="shared" si="0"/>
        <v>1227.8073621713315</v>
      </c>
      <c r="Q13" s="165"/>
      <c r="R13" s="120" t="s">
        <v>248</v>
      </c>
      <c r="S13" s="166"/>
    </row>
    <row r="14" spans="1:22" s="3" customFormat="1" ht="35.1" customHeight="1" thickTop="1" thickBot="1" x14ac:dyDescent="0.25">
      <c r="A14" s="125"/>
      <c r="B14" s="83"/>
      <c r="C14" s="83"/>
      <c r="D14" s="84"/>
      <c r="E14" s="84"/>
      <c r="F14" s="110"/>
      <c r="G14" s="110"/>
      <c r="H14" s="26"/>
      <c r="I14" s="84"/>
      <c r="J14" s="14"/>
      <c r="K14" s="14"/>
      <c r="L14" s="94"/>
      <c r="M14" s="94"/>
      <c r="N14" s="27"/>
      <c r="O14" s="33"/>
      <c r="P14" s="28"/>
      <c r="Q14" s="123"/>
      <c r="R14" s="121"/>
      <c r="S14" s="163"/>
    </row>
    <row r="15" spans="1:22" s="3" customFormat="1" ht="35.1" customHeight="1" thickTop="1" thickBot="1" x14ac:dyDescent="0.25">
      <c r="A15" s="126"/>
      <c r="B15" s="111"/>
      <c r="C15" s="86"/>
      <c r="D15" s="87"/>
      <c r="E15" s="87"/>
      <c r="F15" s="97"/>
      <c r="G15" s="97"/>
      <c r="H15" s="87"/>
      <c r="I15" s="87"/>
      <c r="J15" s="17"/>
      <c r="K15" s="17"/>
      <c r="L15" s="91"/>
      <c r="M15" s="91"/>
      <c r="N15" s="27"/>
      <c r="O15" s="29"/>
      <c r="P15" s="30"/>
      <c r="Q15" s="124"/>
      <c r="R15" s="122"/>
      <c r="S15" s="164"/>
    </row>
    <row r="16" spans="1:22" ht="15.75" thickTop="1" x14ac:dyDescent="0.25"/>
  </sheetData>
  <mergeCells count="37">
    <mergeCell ref="A1:S1"/>
    <mergeCell ref="A8:A9"/>
    <mergeCell ref="Q8:Q9"/>
    <mergeCell ref="S8:S9"/>
    <mergeCell ref="S3:S5"/>
    <mergeCell ref="E4:E5"/>
    <mergeCell ref="F4:F5"/>
    <mergeCell ref="N4:N5"/>
    <mergeCell ref="O4:O5"/>
    <mergeCell ref="K3:K5"/>
    <mergeCell ref="L3:L5"/>
    <mergeCell ref="M3:M5"/>
    <mergeCell ref="N3:O3"/>
    <mergeCell ref="P3:P5"/>
    <mergeCell ref="A2:Q2"/>
    <mergeCell ref="Q3:Q5"/>
    <mergeCell ref="A14:A15"/>
    <mergeCell ref="Q14:Q15"/>
    <mergeCell ref="S14:S15"/>
    <mergeCell ref="A10:A11"/>
    <mergeCell ref="Q10:Q11"/>
    <mergeCell ref="S10:S11"/>
    <mergeCell ref="A12:A13"/>
    <mergeCell ref="Q12:Q13"/>
    <mergeCell ref="S12:S13"/>
    <mergeCell ref="Q6:Q7"/>
    <mergeCell ref="S6:S7"/>
    <mergeCell ref="A3:A5"/>
    <mergeCell ref="B3:B5"/>
    <mergeCell ref="C3:C5"/>
    <mergeCell ref="D3:D5"/>
    <mergeCell ref="E3:F3"/>
    <mergeCell ref="G3:G5"/>
    <mergeCell ref="H3:H5"/>
    <mergeCell ref="I3:J4"/>
    <mergeCell ref="A6:A7"/>
    <mergeCell ref="R3:R5"/>
  </mergeCells>
  <printOptions horizontalCentered="1" verticalCentered="1"/>
  <pageMargins left="0" right="0.11811023622047245" top="0.35433070866141736" bottom="0.35433070866141736" header="0.31496062992125984" footer="0.31496062992125984"/>
  <pageSetup paperSize="5" scale="40"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102"/>
  <sheetViews>
    <sheetView zoomScale="78" zoomScaleNormal="78" workbookViewId="0">
      <pane xSplit="1" ySplit="4" topLeftCell="I90" activePane="bottomRight" state="frozen"/>
      <selection pane="topRight" activeCell="B1" sqref="B1"/>
      <selection pane="bottomLeft" activeCell="A5" sqref="A5"/>
      <selection pane="bottomRight" activeCell="P79" sqref="P79:P102"/>
    </sheetView>
  </sheetViews>
  <sheetFormatPr baseColWidth="10" defaultRowHeight="15" x14ac:dyDescent="0.25"/>
  <cols>
    <col min="1" max="1" width="21.28515625" style="1" customWidth="1"/>
    <col min="2" max="2" width="19.28515625" style="4" customWidth="1"/>
    <col min="3" max="3" width="23.85546875" style="1" customWidth="1"/>
    <col min="4" max="4" width="22.85546875" style="1" customWidth="1"/>
    <col min="5" max="5" width="16" style="1" customWidth="1"/>
    <col min="6" max="6" width="23.28515625" style="1" customWidth="1"/>
    <col min="7" max="7" width="28.7109375" style="1" customWidth="1"/>
    <col min="8" max="8" width="50.7109375" style="1" customWidth="1"/>
    <col min="9" max="9" width="31" style="1" customWidth="1"/>
    <col min="10" max="10" width="17.28515625" style="1" customWidth="1"/>
    <col min="11" max="12" width="18.28515625" style="1" customWidth="1"/>
    <col min="13" max="13" width="38.7109375" style="1" customWidth="1"/>
    <col min="14" max="14" width="33" style="5" customWidth="1"/>
    <col min="15" max="16" width="25.28515625" style="1" customWidth="1"/>
    <col min="17" max="16384" width="11.42578125" style="1"/>
  </cols>
  <sheetData>
    <row r="1" spans="1:16" ht="39" customHeight="1" x14ac:dyDescent="0.25">
      <c r="A1" s="225" t="s">
        <v>36</v>
      </c>
      <c r="B1" s="225"/>
      <c r="C1" s="225"/>
      <c r="D1" s="225"/>
      <c r="E1" s="225"/>
      <c r="F1" s="225"/>
      <c r="G1" s="225"/>
      <c r="H1" s="225"/>
      <c r="I1" s="225"/>
      <c r="J1" s="225"/>
      <c r="K1" s="225"/>
      <c r="L1" s="225"/>
      <c r="M1" s="225"/>
      <c r="N1" s="225"/>
    </row>
    <row r="2" spans="1:16" ht="24" customHeight="1" thickBot="1" x14ac:dyDescent="0.3">
      <c r="B2" s="225" t="s">
        <v>44</v>
      </c>
      <c r="C2" s="225"/>
      <c r="D2" s="225"/>
      <c r="E2" s="225"/>
      <c r="F2" s="225"/>
      <c r="G2" s="225"/>
      <c r="H2" s="225"/>
      <c r="I2" s="225"/>
      <c r="J2" s="225"/>
      <c r="K2" s="225"/>
      <c r="L2" s="225"/>
      <c r="M2" s="225"/>
      <c r="N2" s="225"/>
    </row>
    <row r="3" spans="1:16" ht="18.75" customHeight="1" x14ac:dyDescent="0.25">
      <c r="A3" s="202" t="s">
        <v>9</v>
      </c>
      <c r="B3" s="202" t="s">
        <v>0</v>
      </c>
      <c r="C3" s="211" t="s">
        <v>58</v>
      </c>
      <c r="D3" s="213" t="s">
        <v>5</v>
      </c>
      <c r="E3" s="211" t="s">
        <v>7</v>
      </c>
      <c r="F3" s="211" t="s">
        <v>8</v>
      </c>
      <c r="G3" s="211" t="s">
        <v>1</v>
      </c>
      <c r="H3" s="211" t="s">
        <v>2</v>
      </c>
      <c r="I3" s="211" t="s">
        <v>39</v>
      </c>
      <c r="J3" s="211" t="s">
        <v>3</v>
      </c>
      <c r="K3" s="211" t="s">
        <v>4</v>
      </c>
      <c r="L3" s="213" t="s">
        <v>69</v>
      </c>
      <c r="M3" s="223" t="s">
        <v>40</v>
      </c>
      <c r="N3" s="178" t="s">
        <v>5</v>
      </c>
      <c r="O3" s="178" t="s">
        <v>45</v>
      </c>
      <c r="P3" s="178" t="s">
        <v>46</v>
      </c>
    </row>
    <row r="4" spans="1:16" ht="45" customHeight="1" thickBot="1" x14ac:dyDescent="0.3">
      <c r="A4" s="197" t="s">
        <v>9</v>
      </c>
      <c r="B4" s="197"/>
      <c r="C4" s="215"/>
      <c r="D4" s="230"/>
      <c r="E4" s="215"/>
      <c r="F4" s="212"/>
      <c r="G4" s="212"/>
      <c r="H4" s="215"/>
      <c r="I4" s="212"/>
      <c r="J4" s="212"/>
      <c r="K4" s="212"/>
      <c r="L4" s="214"/>
      <c r="M4" s="224"/>
      <c r="N4" s="179"/>
      <c r="O4" s="179"/>
      <c r="P4" s="179"/>
    </row>
    <row r="5" spans="1:16" s="2" customFormat="1" ht="63.75" x14ac:dyDescent="0.25">
      <c r="A5" s="198" t="s">
        <v>47</v>
      </c>
      <c r="B5" s="202" t="s">
        <v>6</v>
      </c>
      <c r="C5" s="204" t="s">
        <v>244</v>
      </c>
      <c r="D5" s="204" t="s">
        <v>164</v>
      </c>
      <c r="E5" s="74">
        <v>1</v>
      </c>
      <c r="F5" s="74" t="s">
        <v>65</v>
      </c>
      <c r="G5" s="12" t="s">
        <v>66</v>
      </c>
      <c r="H5" s="74" t="s">
        <v>67</v>
      </c>
      <c r="I5" s="78" t="s">
        <v>6</v>
      </c>
      <c r="J5" s="50">
        <v>38334</v>
      </c>
      <c r="K5" s="50">
        <v>38734</v>
      </c>
      <c r="L5" s="54">
        <v>13</v>
      </c>
      <c r="M5" s="226">
        <f>+L5+L6+L7</f>
        <v>31</v>
      </c>
      <c r="N5" s="11" t="s">
        <v>68</v>
      </c>
      <c r="O5" s="228">
        <v>65</v>
      </c>
      <c r="P5" s="180">
        <f>+O5+O8+O12+O16+O20+O24</f>
        <v>390</v>
      </c>
    </row>
    <row r="6" spans="1:16" s="2" customFormat="1" ht="84.75" customHeight="1" x14ac:dyDescent="0.25">
      <c r="A6" s="199"/>
      <c r="B6" s="195"/>
      <c r="C6" s="205"/>
      <c r="D6" s="205"/>
      <c r="E6" s="75">
        <v>2</v>
      </c>
      <c r="F6" s="75" t="s">
        <v>70</v>
      </c>
      <c r="G6" s="38" t="s">
        <v>71</v>
      </c>
      <c r="H6" s="75" t="s">
        <v>72</v>
      </c>
      <c r="I6" s="76" t="s">
        <v>6</v>
      </c>
      <c r="J6" s="55">
        <v>41771</v>
      </c>
      <c r="K6" s="55">
        <v>42215</v>
      </c>
      <c r="L6" s="81">
        <v>14</v>
      </c>
      <c r="M6" s="186"/>
      <c r="N6" s="39" t="s">
        <v>75</v>
      </c>
      <c r="O6" s="229"/>
      <c r="P6" s="176"/>
    </row>
    <row r="7" spans="1:16" s="3" customFormat="1" ht="115.5" thickBot="1" x14ac:dyDescent="0.25">
      <c r="A7" s="200"/>
      <c r="B7" s="196"/>
      <c r="C7" s="206"/>
      <c r="D7" s="206"/>
      <c r="E7" s="76">
        <v>3</v>
      </c>
      <c r="F7" s="75" t="s">
        <v>73</v>
      </c>
      <c r="G7" s="38" t="s">
        <v>71</v>
      </c>
      <c r="H7" s="6" t="s">
        <v>74</v>
      </c>
      <c r="I7" s="76" t="s">
        <v>6</v>
      </c>
      <c r="J7" s="53">
        <v>43787</v>
      </c>
      <c r="K7" s="53">
        <v>43921</v>
      </c>
      <c r="L7" s="81">
        <v>4</v>
      </c>
      <c r="M7" s="227"/>
      <c r="N7" s="39" t="s">
        <v>75</v>
      </c>
      <c r="O7" s="229"/>
      <c r="P7" s="176"/>
    </row>
    <row r="8" spans="1:16" s="3" customFormat="1" ht="63.75" x14ac:dyDescent="0.2">
      <c r="A8" s="200"/>
      <c r="B8" s="195" t="s">
        <v>43</v>
      </c>
      <c r="C8" s="188" t="s">
        <v>76</v>
      </c>
      <c r="D8" s="210" t="s">
        <v>165</v>
      </c>
      <c r="E8" s="75">
        <v>1</v>
      </c>
      <c r="F8" s="75" t="s">
        <v>77</v>
      </c>
      <c r="G8" s="75" t="s">
        <v>71</v>
      </c>
      <c r="H8" s="40" t="s">
        <v>78</v>
      </c>
      <c r="I8" s="75" t="s">
        <v>79</v>
      </c>
      <c r="J8" s="55">
        <v>43510</v>
      </c>
      <c r="K8" s="55">
        <v>43637</v>
      </c>
      <c r="L8" s="76">
        <v>4</v>
      </c>
      <c r="M8" s="191">
        <f>+L8+L9+L10+L11</f>
        <v>32</v>
      </c>
      <c r="N8" s="39" t="s">
        <v>75</v>
      </c>
      <c r="O8" s="171">
        <v>65</v>
      </c>
      <c r="P8" s="176"/>
    </row>
    <row r="9" spans="1:16" s="3" customFormat="1" ht="89.25" x14ac:dyDescent="0.2">
      <c r="A9" s="200"/>
      <c r="B9" s="195"/>
      <c r="C9" s="188"/>
      <c r="D9" s="188"/>
      <c r="E9" s="75">
        <v>2</v>
      </c>
      <c r="F9" s="76" t="s">
        <v>80</v>
      </c>
      <c r="G9" s="75" t="s">
        <v>71</v>
      </c>
      <c r="H9" s="6" t="s">
        <v>82</v>
      </c>
      <c r="I9" s="75" t="s">
        <v>79</v>
      </c>
      <c r="J9" s="76" t="s">
        <v>81</v>
      </c>
      <c r="K9" s="53">
        <v>43921</v>
      </c>
      <c r="L9" s="76">
        <v>7</v>
      </c>
      <c r="M9" s="191"/>
      <c r="N9" s="39" t="s">
        <v>75</v>
      </c>
      <c r="O9" s="172"/>
      <c r="P9" s="176"/>
    </row>
    <row r="10" spans="1:16" s="3" customFormat="1" ht="45" customHeight="1" x14ac:dyDescent="0.2">
      <c r="A10" s="200"/>
      <c r="B10" s="196"/>
      <c r="C10" s="188"/>
      <c r="D10" s="188"/>
      <c r="E10" s="76">
        <v>3</v>
      </c>
      <c r="F10" s="76" t="s">
        <v>83</v>
      </c>
      <c r="G10" s="75" t="s">
        <v>71</v>
      </c>
      <c r="H10" s="6" t="s">
        <v>84</v>
      </c>
      <c r="I10" s="75" t="s">
        <v>79</v>
      </c>
      <c r="J10" s="53">
        <v>39153</v>
      </c>
      <c r="K10" s="53">
        <v>39794</v>
      </c>
      <c r="L10" s="76">
        <v>21</v>
      </c>
      <c r="M10" s="192"/>
      <c r="N10" s="39" t="s">
        <v>75</v>
      </c>
      <c r="O10" s="173"/>
      <c r="P10" s="176"/>
    </row>
    <row r="11" spans="1:16" s="3" customFormat="1" ht="37.5" customHeight="1" thickBot="1" x14ac:dyDescent="0.25">
      <c r="A11" s="200"/>
      <c r="B11" s="197"/>
      <c r="C11" s="188"/>
      <c r="D11" s="189"/>
      <c r="E11" s="41"/>
      <c r="F11" s="41"/>
      <c r="G11" s="41"/>
      <c r="H11" s="42"/>
      <c r="I11" s="8"/>
      <c r="J11" s="42"/>
      <c r="K11" s="42"/>
      <c r="L11" s="77"/>
      <c r="M11" s="192"/>
      <c r="N11" s="37"/>
      <c r="O11" s="174"/>
      <c r="P11" s="176"/>
    </row>
    <row r="12" spans="1:16" s="3" customFormat="1" ht="52.5" customHeight="1" x14ac:dyDescent="0.2">
      <c r="A12" s="200"/>
      <c r="B12" s="202" t="s">
        <v>41</v>
      </c>
      <c r="C12" s="216" t="s">
        <v>85</v>
      </c>
      <c r="D12" s="220" t="s">
        <v>165</v>
      </c>
      <c r="E12" s="67">
        <v>1</v>
      </c>
      <c r="F12" s="74" t="s">
        <v>86</v>
      </c>
      <c r="G12" s="74" t="s">
        <v>87</v>
      </c>
      <c r="H12" s="10" t="s">
        <v>88</v>
      </c>
      <c r="I12" s="75" t="s">
        <v>79</v>
      </c>
      <c r="J12" s="50">
        <v>42129</v>
      </c>
      <c r="K12" s="50">
        <v>43007</v>
      </c>
      <c r="L12" s="75">
        <v>28</v>
      </c>
      <c r="M12" s="190">
        <f>+L12+L13+L14+L15</f>
        <v>28</v>
      </c>
      <c r="N12" s="11" t="s">
        <v>68</v>
      </c>
      <c r="O12" s="171">
        <v>65</v>
      </c>
      <c r="P12" s="176"/>
    </row>
    <row r="13" spans="1:16" s="3" customFormat="1" ht="35.1" customHeight="1" x14ac:dyDescent="0.2">
      <c r="A13" s="200"/>
      <c r="B13" s="195"/>
      <c r="C13" s="217"/>
      <c r="D13" s="221"/>
      <c r="E13" s="68"/>
      <c r="F13" s="75"/>
      <c r="G13" s="75"/>
      <c r="H13" s="40"/>
      <c r="I13" s="40"/>
      <c r="J13" s="75"/>
      <c r="K13" s="75"/>
      <c r="L13" s="76"/>
      <c r="M13" s="191"/>
      <c r="N13" s="39"/>
      <c r="O13" s="172"/>
      <c r="P13" s="176"/>
    </row>
    <row r="14" spans="1:16" s="3" customFormat="1" ht="35.1" customHeight="1" x14ac:dyDescent="0.2">
      <c r="A14" s="200"/>
      <c r="B14" s="196"/>
      <c r="C14" s="218"/>
      <c r="D14" s="221"/>
      <c r="E14" s="69"/>
      <c r="F14" s="76"/>
      <c r="G14" s="76"/>
      <c r="H14" s="6"/>
      <c r="I14" s="6"/>
      <c r="J14" s="76"/>
      <c r="K14" s="76"/>
      <c r="L14" s="76"/>
      <c r="M14" s="192"/>
      <c r="N14" s="7"/>
      <c r="O14" s="173"/>
      <c r="P14" s="176"/>
    </row>
    <row r="15" spans="1:16" s="3" customFormat="1" ht="35.1" customHeight="1" thickBot="1" x14ac:dyDescent="0.25">
      <c r="A15" s="200"/>
      <c r="B15" s="203"/>
      <c r="C15" s="219"/>
      <c r="D15" s="222"/>
      <c r="E15" s="70"/>
      <c r="F15" s="77"/>
      <c r="G15" s="77"/>
      <c r="H15" s="8"/>
      <c r="I15" s="8"/>
      <c r="J15" s="77"/>
      <c r="K15" s="77"/>
      <c r="L15" s="77"/>
      <c r="M15" s="193"/>
      <c r="N15" s="9"/>
      <c r="O15" s="174"/>
      <c r="P15" s="176"/>
    </row>
    <row r="16" spans="1:16" s="3" customFormat="1" ht="90" thickBot="1" x14ac:dyDescent="0.25">
      <c r="A16" s="200"/>
      <c r="B16" s="202" t="s">
        <v>42</v>
      </c>
      <c r="C16" s="184" t="s">
        <v>89</v>
      </c>
      <c r="D16" s="188" t="s">
        <v>165</v>
      </c>
      <c r="E16" s="74">
        <v>1</v>
      </c>
      <c r="F16" s="74" t="s">
        <v>90</v>
      </c>
      <c r="G16" s="74" t="s">
        <v>91</v>
      </c>
      <c r="H16" s="10" t="s">
        <v>92</v>
      </c>
      <c r="I16" s="75" t="s">
        <v>79</v>
      </c>
      <c r="J16" s="50">
        <v>38343</v>
      </c>
      <c r="K16" s="50">
        <v>38746</v>
      </c>
      <c r="L16" s="75">
        <v>13</v>
      </c>
      <c r="M16" s="190">
        <f>+L16+L17+L18+L19</f>
        <v>31</v>
      </c>
      <c r="N16" s="11" t="s">
        <v>68</v>
      </c>
      <c r="O16" s="171">
        <v>65</v>
      </c>
      <c r="P16" s="176"/>
    </row>
    <row r="17" spans="1:16" s="3" customFormat="1" ht="127.5" x14ac:dyDescent="0.2">
      <c r="A17" s="200"/>
      <c r="B17" s="195"/>
      <c r="C17" s="185"/>
      <c r="D17" s="188"/>
      <c r="E17" s="75">
        <v>2</v>
      </c>
      <c r="F17" s="75" t="s">
        <v>93</v>
      </c>
      <c r="G17" s="75" t="s">
        <v>94</v>
      </c>
      <c r="H17" s="40" t="s">
        <v>95</v>
      </c>
      <c r="I17" s="75" t="s">
        <v>79</v>
      </c>
      <c r="J17" s="55">
        <v>37983</v>
      </c>
      <c r="K17" s="75" t="s">
        <v>96</v>
      </c>
      <c r="L17" s="76">
        <v>11</v>
      </c>
      <c r="M17" s="191"/>
      <c r="N17" s="11" t="s">
        <v>68</v>
      </c>
      <c r="O17" s="172"/>
      <c r="P17" s="176"/>
    </row>
    <row r="18" spans="1:16" s="3" customFormat="1" ht="89.25" x14ac:dyDescent="0.2">
      <c r="A18" s="200"/>
      <c r="B18" s="196"/>
      <c r="C18" s="186"/>
      <c r="D18" s="188"/>
      <c r="E18" s="76">
        <v>3</v>
      </c>
      <c r="F18" s="76" t="s">
        <v>97</v>
      </c>
      <c r="G18" s="75" t="s">
        <v>71</v>
      </c>
      <c r="H18" s="6" t="s">
        <v>98</v>
      </c>
      <c r="I18" s="75" t="s">
        <v>79</v>
      </c>
      <c r="J18" s="53">
        <v>41563</v>
      </c>
      <c r="K18" s="53">
        <v>41810</v>
      </c>
      <c r="L18" s="76">
        <v>7</v>
      </c>
      <c r="M18" s="192"/>
      <c r="N18" s="39" t="s">
        <v>75</v>
      </c>
      <c r="O18" s="173"/>
      <c r="P18" s="176"/>
    </row>
    <row r="19" spans="1:16" s="3" customFormat="1" ht="35.1" customHeight="1" thickBot="1" x14ac:dyDescent="0.25">
      <c r="A19" s="200"/>
      <c r="B19" s="203"/>
      <c r="C19" s="187"/>
      <c r="D19" s="188"/>
      <c r="E19" s="77"/>
      <c r="F19" s="77"/>
      <c r="G19" s="77"/>
      <c r="H19" s="8"/>
      <c r="I19" s="8"/>
      <c r="J19" s="8"/>
      <c r="K19" s="8"/>
      <c r="L19" s="8"/>
      <c r="M19" s="193"/>
      <c r="N19" s="9"/>
      <c r="O19" s="174"/>
      <c r="P19" s="176"/>
    </row>
    <row r="20" spans="1:16" s="3" customFormat="1" ht="77.25" thickBot="1" x14ac:dyDescent="0.25">
      <c r="A20" s="200"/>
      <c r="B20" s="181" t="s">
        <v>37</v>
      </c>
      <c r="C20" s="190" t="s">
        <v>99</v>
      </c>
      <c r="D20" s="190" t="s">
        <v>152</v>
      </c>
      <c r="E20" s="78">
        <v>1</v>
      </c>
      <c r="F20" s="78" t="s">
        <v>100</v>
      </c>
      <c r="G20" s="75" t="s">
        <v>71</v>
      </c>
      <c r="H20" s="78" t="s">
        <v>101</v>
      </c>
      <c r="I20" s="78" t="s">
        <v>102</v>
      </c>
      <c r="J20" s="51">
        <v>43462</v>
      </c>
      <c r="K20" s="51">
        <v>43799</v>
      </c>
      <c r="L20" s="75">
        <v>11</v>
      </c>
      <c r="M20" s="190">
        <f>+L20+L21+L22+L23</f>
        <v>20</v>
      </c>
      <c r="N20" s="39" t="s">
        <v>75</v>
      </c>
      <c r="O20" s="171">
        <v>65</v>
      </c>
      <c r="P20" s="176"/>
    </row>
    <row r="21" spans="1:16" s="3" customFormat="1" ht="63.75" x14ac:dyDescent="0.2">
      <c r="A21" s="200"/>
      <c r="B21" s="182"/>
      <c r="C21" s="191"/>
      <c r="D21" s="191"/>
      <c r="E21" s="76">
        <v>2</v>
      </c>
      <c r="F21" s="76" t="s">
        <v>56</v>
      </c>
      <c r="G21" s="75" t="s">
        <v>71</v>
      </c>
      <c r="H21" s="6" t="s">
        <v>103</v>
      </c>
      <c r="I21" s="78" t="s">
        <v>102</v>
      </c>
      <c r="J21" s="53">
        <v>43641</v>
      </c>
      <c r="K21" s="53">
        <v>43910</v>
      </c>
      <c r="L21" s="76">
        <v>9</v>
      </c>
      <c r="M21" s="191"/>
      <c r="N21" s="39" t="s">
        <v>75</v>
      </c>
      <c r="O21" s="172"/>
      <c r="P21" s="176"/>
    </row>
    <row r="22" spans="1:16" s="3" customFormat="1" ht="35.1" customHeight="1" x14ac:dyDescent="0.2">
      <c r="A22" s="200"/>
      <c r="B22" s="182"/>
      <c r="C22" s="191"/>
      <c r="D22" s="191"/>
      <c r="E22" s="76"/>
      <c r="F22" s="76"/>
      <c r="G22" s="76"/>
      <c r="H22" s="6"/>
      <c r="I22" s="6"/>
      <c r="J22" s="76"/>
      <c r="K22" s="76"/>
      <c r="L22" s="76"/>
      <c r="M22" s="192"/>
      <c r="N22" s="45"/>
      <c r="O22" s="173"/>
      <c r="P22" s="176"/>
    </row>
    <row r="23" spans="1:16" s="3" customFormat="1" ht="35.1" customHeight="1" thickBot="1" x14ac:dyDescent="0.25">
      <c r="A23" s="200"/>
      <c r="B23" s="183"/>
      <c r="C23" s="194"/>
      <c r="D23" s="194"/>
      <c r="E23" s="80"/>
      <c r="F23" s="80"/>
      <c r="G23" s="80"/>
      <c r="H23" s="43"/>
      <c r="I23" s="43"/>
      <c r="J23" s="80"/>
      <c r="K23" s="80"/>
      <c r="L23" s="77"/>
      <c r="M23" s="193"/>
      <c r="N23" s="44"/>
      <c r="O23" s="174"/>
      <c r="P23" s="176"/>
    </row>
    <row r="24" spans="1:16" s="3" customFormat="1" ht="63.75" x14ac:dyDescent="0.2">
      <c r="A24" s="200"/>
      <c r="B24" s="202" t="s">
        <v>38</v>
      </c>
      <c r="C24" s="184" t="s">
        <v>245</v>
      </c>
      <c r="D24" s="190" t="s">
        <v>153</v>
      </c>
      <c r="E24" s="74">
        <v>1</v>
      </c>
      <c r="F24" s="74" t="s">
        <v>104</v>
      </c>
      <c r="G24" s="74" t="s">
        <v>105</v>
      </c>
      <c r="H24" s="10" t="s">
        <v>106</v>
      </c>
      <c r="I24" s="74" t="s">
        <v>241</v>
      </c>
      <c r="J24" s="50">
        <v>39623</v>
      </c>
      <c r="K24" s="50">
        <v>40472</v>
      </c>
      <c r="L24" s="75">
        <v>28</v>
      </c>
      <c r="M24" s="190">
        <f>+L24+L25+L26+L27</f>
        <v>28</v>
      </c>
      <c r="N24" s="11" t="s">
        <v>68</v>
      </c>
      <c r="O24" s="171">
        <v>65</v>
      </c>
      <c r="P24" s="176"/>
    </row>
    <row r="25" spans="1:16" s="3" customFormat="1" ht="35.1" customHeight="1" x14ac:dyDescent="0.2">
      <c r="A25" s="200"/>
      <c r="B25" s="195"/>
      <c r="C25" s="185"/>
      <c r="D25" s="191"/>
      <c r="E25" s="75"/>
      <c r="F25" s="75"/>
      <c r="G25" s="75"/>
      <c r="H25" s="40"/>
      <c r="I25" s="40"/>
      <c r="J25" s="75"/>
      <c r="K25" s="75"/>
      <c r="L25" s="76"/>
      <c r="M25" s="191"/>
      <c r="N25" s="39"/>
      <c r="O25" s="172"/>
      <c r="P25" s="176"/>
    </row>
    <row r="26" spans="1:16" s="3" customFormat="1" ht="35.1" customHeight="1" x14ac:dyDescent="0.2">
      <c r="A26" s="200"/>
      <c r="B26" s="196"/>
      <c r="C26" s="186"/>
      <c r="D26" s="191"/>
      <c r="E26" s="76"/>
      <c r="F26" s="76"/>
      <c r="G26" s="76"/>
      <c r="H26" s="6"/>
      <c r="I26" s="6"/>
      <c r="J26" s="76"/>
      <c r="K26" s="76"/>
      <c r="L26" s="76"/>
      <c r="M26" s="192"/>
      <c r="N26" s="7"/>
      <c r="O26" s="173"/>
      <c r="P26" s="176"/>
    </row>
    <row r="27" spans="1:16" s="3" customFormat="1" ht="35.1" customHeight="1" thickBot="1" x14ac:dyDescent="0.25">
      <c r="A27" s="201"/>
      <c r="B27" s="203"/>
      <c r="C27" s="187"/>
      <c r="D27" s="194"/>
      <c r="E27" s="77"/>
      <c r="F27" s="77"/>
      <c r="G27" s="77"/>
      <c r="H27" s="8"/>
      <c r="I27" s="8"/>
      <c r="J27" s="77"/>
      <c r="K27" s="77"/>
      <c r="L27" s="77"/>
      <c r="M27" s="193"/>
      <c r="N27" s="9"/>
      <c r="O27" s="174"/>
      <c r="P27" s="177"/>
    </row>
    <row r="28" spans="1:16" ht="15.75" thickBot="1" x14ac:dyDescent="0.3">
      <c r="F28" s="58"/>
      <c r="L28" s="58"/>
    </row>
    <row r="29" spans="1:16" s="2" customFormat="1" ht="63.75" x14ac:dyDescent="0.25">
      <c r="A29" s="198" t="s">
        <v>107</v>
      </c>
      <c r="B29" s="202" t="s">
        <v>6</v>
      </c>
      <c r="C29" s="204" t="s">
        <v>120</v>
      </c>
      <c r="D29" s="204" t="s">
        <v>252</v>
      </c>
      <c r="E29" s="74">
        <v>1</v>
      </c>
      <c r="F29" s="75" t="s">
        <v>56</v>
      </c>
      <c r="G29" s="12" t="s">
        <v>121</v>
      </c>
      <c r="H29" s="74" t="s">
        <v>122</v>
      </c>
      <c r="I29" s="76" t="s">
        <v>6</v>
      </c>
      <c r="J29" s="50">
        <v>41029</v>
      </c>
      <c r="K29" s="50">
        <v>41778</v>
      </c>
      <c r="L29" s="75">
        <v>25</v>
      </c>
      <c r="M29" s="190">
        <f>+L29+L30+L31+L32</f>
        <v>25</v>
      </c>
      <c r="N29" s="11" t="s">
        <v>68</v>
      </c>
      <c r="O29" s="171">
        <v>0</v>
      </c>
      <c r="P29" s="175">
        <f>+O29+O33+O37+O41+O45+O49</f>
        <v>0</v>
      </c>
    </row>
    <row r="30" spans="1:16" s="2" customFormat="1" ht="35.1" customHeight="1" x14ac:dyDescent="0.25">
      <c r="A30" s="199"/>
      <c r="B30" s="195"/>
      <c r="C30" s="205"/>
      <c r="D30" s="205"/>
      <c r="E30" s="75"/>
      <c r="F30" s="75"/>
      <c r="G30" s="38"/>
      <c r="H30" s="75"/>
      <c r="I30" s="75"/>
      <c r="J30" s="75"/>
      <c r="K30" s="75"/>
      <c r="L30" s="76"/>
      <c r="M30" s="191"/>
      <c r="N30" s="39"/>
      <c r="O30" s="172"/>
      <c r="P30" s="176"/>
    </row>
    <row r="31" spans="1:16" s="3" customFormat="1" ht="35.1" customHeight="1" x14ac:dyDescent="0.2">
      <c r="A31" s="200"/>
      <c r="B31" s="196"/>
      <c r="C31" s="206"/>
      <c r="D31" s="206"/>
      <c r="E31" s="76"/>
      <c r="F31" s="75"/>
      <c r="G31" s="76"/>
      <c r="H31" s="6"/>
      <c r="I31" s="6"/>
      <c r="J31" s="6"/>
      <c r="K31" s="6"/>
      <c r="L31" s="6"/>
      <c r="M31" s="192"/>
      <c r="N31" s="7"/>
      <c r="O31" s="173"/>
      <c r="P31" s="176"/>
    </row>
    <row r="32" spans="1:16" s="3" customFormat="1" ht="35.1" customHeight="1" thickBot="1" x14ac:dyDescent="0.25">
      <c r="A32" s="200"/>
      <c r="B32" s="203"/>
      <c r="C32" s="207"/>
      <c r="D32" s="207"/>
      <c r="E32" s="77"/>
      <c r="F32" s="77"/>
      <c r="G32" s="77"/>
      <c r="H32" s="8"/>
      <c r="I32" s="8"/>
      <c r="J32" s="8"/>
      <c r="K32" s="8"/>
      <c r="L32" s="8"/>
      <c r="M32" s="193"/>
      <c r="N32" s="9"/>
      <c r="O32" s="174"/>
      <c r="P32" s="176"/>
    </row>
    <row r="33" spans="1:16" s="3" customFormat="1" ht="165.75" x14ac:dyDescent="0.2">
      <c r="A33" s="200"/>
      <c r="B33" s="195" t="s">
        <v>43</v>
      </c>
      <c r="C33" s="188" t="s">
        <v>123</v>
      </c>
      <c r="D33" s="208" t="s">
        <v>253</v>
      </c>
      <c r="E33" s="75">
        <v>1</v>
      </c>
      <c r="F33" s="75" t="s">
        <v>56</v>
      </c>
      <c r="G33" s="75" t="s">
        <v>124</v>
      </c>
      <c r="H33" s="75" t="s">
        <v>125</v>
      </c>
      <c r="I33" s="75" t="s">
        <v>79</v>
      </c>
      <c r="J33" s="55">
        <v>42227</v>
      </c>
      <c r="K33" s="55">
        <v>43510</v>
      </c>
      <c r="L33" s="75">
        <v>42</v>
      </c>
      <c r="M33" s="191">
        <f>+L33+L34+L35+L36</f>
        <v>42</v>
      </c>
      <c r="N33" s="59" t="s">
        <v>68</v>
      </c>
      <c r="O33" s="171">
        <v>0</v>
      </c>
      <c r="P33" s="176"/>
    </row>
    <row r="34" spans="1:16" s="3" customFormat="1" ht="15" customHeight="1" x14ac:dyDescent="0.2">
      <c r="A34" s="200"/>
      <c r="B34" s="195"/>
      <c r="C34" s="188"/>
      <c r="D34" s="188"/>
      <c r="E34" s="75"/>
      <c r="F34" s="76"/>
      <c r="G34" s="75"/>
      <c r="H34" s="76"/>
      <c r="I34" s="75"/>
      <c r="J34" s="53"/>
      <c r="K34" s="53"/>
      <c r="L34" s="76"/>
      <c r="M34" s="191"/>
      <c r="N34" s="60"/>
      <c r="O34" s="172"/>
      <c r="P34" s="176"/>
    </row>
    <row r="35" spans="1:16" s="3" customFormat="1" ht="35.1" customHeight="1" x14ac:dyDescent="0.2">
      <c r="A35" s="200"/>
      <c r="B35" s="196"/>
      <c r="C35" s="188"/>
      <c r="D35" s="188"/>
      <c r="E35" s="76"/>
      <c r="F35" s="76"/>
      <c r="G35" s="76"/>
      <c r="H35" s="6"/>
      <c r="I35" s="6"/>
      <c r="J35" s="76"/>
      <c r="K35" s="76"/>
      <c r="L35" s="76"/>
      <c r="M35" s="192"/>
      <c r="N35" s="45"/>
      <c r="O35" s="172"/>
      <c r="P35" s="176"/>
    </row>
    <row r="36" spans="1:16" s="3" customFormat="1" ht="35.1" customHeight="1" thickBot="1" x14ac:dyDescent="0.25">
      <c r="A36" s="200"/>
      <c r="B36" s="197"/>
      <c r="C36" s="188"/>
      <c r="D36" s="189"/>
      <c r="E36" s="41"/>
      <c r="F36" s="77"/>
      <c r="G36" s="77"/>
      <c r="H36" s="8"/>
      <c r="I36" s="8"/>
      <c r="J36" s="77"/>
      <c r="K36" s="77"/>
      <c r="L36" s="77"/>
      <c r="M36" s="192"/>
      <c r="N36" s="37"/>
      <c r="O36" s="209"/>
      <c r="P36" s="176"/>
    </row>
    <row r="37" spans="1:16" s="3" customFormat="1" ht="178.5" x14ac:dyDescent="0.2">
      <c r="A37" s="200"/>
      <c r="B37" s="181" t="s">
        <v>41</v>
      </c>
      <c r="C37" s="184" t="s">
        <v>126</v>
      </c>
      <c r="D37" s="188" t="s">
        <v>254</v>
      </c>
      <c r="E37" s="74">
        <v>1</v>
      </c>
      <c r="F37" s="75" t="s">
        <v>128</v>
      </c>
      <c r="G37" s="75" t="s">
        <v>127</v>
      </c>
      <c r="H37" s="75" t="s">
        <v>129</v>
      </c>
      <c r="I37" s="75" t="s">
        <v>79</v>
      </c>
      <c r="J37" s="55">
        <v>42207</v>
      </c>
      <c r="K37" s="55">
        <v>43097</v>
      </c>
      <c r="L37" s="76">
        <v>29</v>
      </c>
      <c r="M37" s="190">
        <f>+L37+L38+L39+L40</f>
        <v>29</v>
      </c>
      <c r="N37" s="11" t="s">
        <v>68</v>
      </c>
      <c r="O37" s="171">
        <v>0</v>
      </c>
      <c r="P37" s="176"/>
    </row>
    <row r="38" spans="1:16" s="3" customFormat="1" ht="35.1" customHeight="1" x14ac:dyDescent="0.2">
      <c r="A38" s="200"/>
      <c r="B38" s="182"/>
      <c r="C38" s="185"/>
      <c r="D38" s="188"/>
      <c r="E38" s="75"/>
      <c r="F38" s="75"/>
      <c r="G38" s="75"/>
      <c r="H38" s="40"/>
      <c r="I38" s="40"/>
      <c r="J38" s="40"/>
      <c r="K38" s="40"/>
      <c r="L38" s="6"/>
      <c r="M38" s="191"/>
      <c r="N38" s="39"/>
      <c r="O38" s="172"/>
      <c r="P38" s="176"/>
    </row>
    <row r="39" spans="1:16" s="3" customFormat="1" ht="35.1" customHeight="1" x14ac:dyDescent="0.2">
      <c r="A39" s="200"/>
      <c r="B39" s="182"/>
      <c r="C39" s="186"/>
      <c r="D39" s="188"/>
      <c r="E39" s="76"/>
      <c r="F39" s="76"/>
      <c r="G39" s="76"/>
      <c r="H39" s="6"/>
      <c r="I39" s="6"/>
      <c r="J39" s="6"/>
      <c r="K39" s="6"/>
      <c r="L39" s="6"/>
      <c r="M39" s="192"/>
      <c r="N39" s="7"/>
      <c r="O39" s="173"/>
      <c r="P39" s="176"/>
    </row>
    <row r="40" spans="1:16" s="3" customFormat="1" ht="35.1" customHeight="1" thickBot="1" x14ac:dyDescent="0.25">
      <c r="A40" s="200"/>
      <c r="B40" s="183"/>
      <c r="C40" s="187"/>
      <c r="D40" s="188"/>
      <c r="E40" s="77"/>
      <c r="F40" s="77"/>
      <c r="G40" s="77"/>
      <c r="H40" s="8"/>
      <c r="I40" s="8"/>
      <c r="J40" s="8"/>
      <c r="K40" s="8"/>
      <c r="L40" s="52"/>
      <c r="M40" s="193"/>
      <c r="N40" s="9"/>
      <c r="O40" s="174"/>
      <c r="P40" s="176"/>
    </row>
    <row r="41" spans="1:16" s="3" customFormat="1" ht="89.25" x14ac:dyDescent="0.2">
      <c r="A41" s="200"/>
      <c r="B41" s="181" t="s">
        <v>42</v>
      </c>
      <c r="C41" s="184" t="s">
        <v>130</v>
      </c>
      <c r="D41" s="184" t="s">
        <v>255</v>
      </c>
      <c r="E41" s="74">
        <v>1</v>
      </c>
      <c r="F41" s="74" t="s">
        <v>104</v>
      </c>
      <c r="G41" s="74" t="s">
        <v>131</v>
      </c>
      <c r="H41" s="10" t="s">
        <v>132</v>
      </c>
      <c r="I41" s="75" t="s">
        <v>79</v>
      </c>
      <c r="J41" s="50">
        <v>39182</v>
      </c>
      <c r="K41" s="50">
        <v>40544</v>
      </c>
      <c r="L41" s="76">
        <v>36</v>
      </c>
      <c r="M41" s="190">
        <v>45</v>
      </c>
      <c r="N41" s="11" t="s">
        <v>68</v>
      </c>
      <c r="O41" s="171">
        <v>0</v>
      </c>
      <c r="P41" s="176"/>
    </row>
    <row r="42" spans="1:16" s="3" customFormat="1" ht="35.1" customHeight="1" x14ac:dyDescent="0.2">
      <c r="A42" s="200"/>
      <c r="B42" s="182"/>
      <c r="C42" s="185"/>
      <c r="D42" s="185"/>
      <c r="E42" s="75"/>
      <c r="F42" s="75"/>
      <c r="G42" s="75"/>
      <c r="H42" s="40"/>
      <c r="I42" s="40"/>
      <c r="J42" s="40"/>
      <c r="K42" s="40"/>
      <c r="L42" s="6"/>
      <c r="M42" s="191"/>
      <c r="N42" s="39"/>
      <c r="O42" s="172"/>
      <c r="P42" s="176"/>
    </row>
    <row r="43" spans="1:16" s="3" customFormat="1" ht="35.1" customHeight="1" x14ac:dyDescent="0.2">
      <c r="A43" s="200"/>
      <c r="B43" s="182"/>
      <c r="C43" s="186"/>
      <c r="D43" s="186"/>
      <c r="E43" s="76"/>
      <c r="F43" s="76"/>
      <c r="G43" s="76"/>
      <c r="H43" s="6"/>
      <c r="I43" s="6"/>
      <c r="J43" s="6"/>
      <c r="K43" s="6"/>
      <c r="L43" s="6"/>
      <c r="M43" s="192"/>
      <c r="N43" s="7"/>
      <c r="O43" s="173"/>
      <c r="P43" s="176"/>
    </row>
    <row r="44" spans="1:16" s="3" customFormat="1" ht="35.1" customHeight="1" thickBot="1" x14ac:dyDescent="0.25">
      <c r="A44" s="200"/>
      <c r="B44" s="183"/>
      <c r="C44" s="187"/>
      <c r="D44" s="187"/>
      <c r="E44" s="77"/>
      <c r="F44" s="77"/>
      <c r="G44" s="77"/>
      <c r="H44" s="8"/>
      <c r="I44" s="8"/>
      <c r="J44" s="8"/>
      <c r="K44" s="8"/>
      <c r="L44" s="6"/>
      <c r="M44" s="193"/>
      <c r="N44" s="9"/>
      <c r="O44" s="174"/>
      <c r="P44" s="176"/>
    </row>
    <row r="45" spans="1:16" s="3" customFormat="1" ht="89.25" x14ac:dyDescent="0.2">
      <c r="A45" s="200"/>
      <c r="B45" s="181" t="s">
        <v>37</v>
      </c>
      <c r="C45" s="190" t="s">
        <v>161</v>
      </c>
      <c r="D45" s="184" t="s">
        <v>256</v>
      </c>
      <c r="E45" s="78">
        <v>1</v>
      </c>
      <c r="F45" s="74" t="s">
        <v>133</v>
      </c>
      <c r="G45" s="78" t="s">
        <v>134</v>
      </c>
      <c r="H45" s="78" t="s">
        <v>135</v>
      </c>
      <c r="I45" s="78" t="s">
        <v>37</v>
      </c>
      <c r="J45" s="51">
        <v>42339</v>
      </c>
      <c r="K45" s="51">
        <v>43343</v>
      </c>
      <c r="L45" s="76">
        <v>32</v>
      </c>
      <c r="M45" s="190">
        <f>+L45+L46+L47+L48</f>
        <v>32</v>
      </c>
      <c r="N45" s="61" t="s">
        <v>136</v>
      </c>
      <c r="O45" s="171">
        <v>0</v>
      </c>
      <c r="P45" s="176"/>
    </row>
    <row r="46" spans="1:16" s="3" customFormat="1" ht="35.1" customHeight="1" x14ac:dyDescent="0.2">
      <c r="A46" s="200"/>
      <c r="B46" s="182"/>
      <c r="C46" s="191"/>
      <c r="D46" s="185"/>
      <c r="E46" s="76"/>
      <c r="F46" s="76"/>
      <c r="G46" s="76"/>
      <c r="H46" s="6"/>
      <c r="I46" s="6"/>
      <c r="J46" s="6"/>
      <c r="K46" s="6"/>
      <c r="L46" s="6"/>
      <c r="M46" s="191"/>
      <c r="N46" s="45"/>
      <c r="O46" s="172"/>
      <c r="P46" s="176"/>
    </row>
    <row r="47" spans="1:16" s="3" customFormat="1" ht="35.1" customHeight="1" x14ac:dyDescent="0.2">
      <c r="A47" s="200"/>
      <c r="B47" s="182"/>
      <c r="C47" s="191"/>
      <c r="D47" s="186"/>
      <c r="E47" s="76"/>
      <c r="F47" s="76"/>
      <c r="G47" s="76"/>
      <c r="H47" s="6"/>
      <c r="I47" s="6"/>
      <c r="J47" s="6"/>
      <c r="K47" s="6"/>
      <c r="L47" s="6"/>
      <c r="M47" s="192"/>
      <c r="N47" s="45"/>
      <c r="O47" s="173"/>
      <c r="P47" s="176"/>
    </row>
    <row r="48" spans="1:16" s="3" customFormat="1" ht="35.1" customHeight="1" thickBot="1" x14ac:dyDescent="0.25">
      <c r="A48" s="200"/>
      <c r="B48" s="183"/>
      <c r="C48" s="194"/>
      <c r="D48" s="187"/>
      <c r="E48" s="80"/>
      <c r="F48" s="80"/>
      <c r="G48" s="80"/>
      <c r="H48" s="43"/>
      <c r="I48" s="43"/>
      <c r="J48" s="43"/>
      <c r="K48" s="43"/>
      <c r="L48" s="6"/>
      <c r="M48" s="193"/>
      <c r="N48" s="44"/>
      <c r="O48" s="174"/>
      <c r="P48" s="176"/>
    </row>
    <row r="49" spans="1:16" s="3" customFormat="1" ht="12.75" x14ac:dyDescent="0.2">
      <c r="A49" s="200"/>
      <c r="B49" s="202" t="s">
        <v>38</v>
      </c>
      <c r="C49" s="184" t="s">
        <v>162</v>
      </c>
      <c r="D49" s="184" t="s">
        <v>257</v>
      </c>
      <c r="E49" s="74">
        <v>1</v>
      </c>
      <c r="F49" s="74"/>
      <c r="G49" s="74"/>
      <c r="H49" s="74"/>
      <c r="I49" s="74"/>
      <c r="J49" s="10"/>
      <c r="K49" s="10"/>
      <c r="L49" s="52"/>
      <c r="M49" s="190" t="s">
        <v>137</v>
      </c>
      <c r="N49" s="11"/>
      <c r="O49" s="171">
        <v>0</v>
      </c>
      <c r="P49" s="176"/>
    </row>
    <row r="50" spans="1:16" s="3" customFormat="1" ht="35.1" customHeight="1" x14ac:dyDescent="0.2">
      <c r="A50" s="200"/>
      <c r="B50" s="195"/>
      <c r="C50" s="185"/>
      <c r="D50" s="185"/>
      <c r="E50" s="75"/>
      <c r="F50" s="75"/>
      <c r="G50" s="75"/>
      <c r="H50" s="40"/>
      <c r="I50" s="40"/>
      <c r="J50" s="40"/>
      <c r="K50" s="40"/>
      <c r="L50" s="52"/>
      <c r="M50" s="191"/>
      <c r="N50" s="39"/>
      <c r="O50" s="172"/>
      <c r="P50" s="176"/>
    </row>
    <row r="51" spans="1:16" s="3" customFormat="1" ht="35.1" customHeight="1" x14ac:dyDescent="0.2">
      <c r="A51" s="200"/>
      <c r="B51" s="196"/>
      <c r="C51" s="186"/>
      <c r="D51" s="186"/>
      <c r="E51" s="76"/>
      <c r="F51" s="76"/>
      <c r="G51" s="76"/>
      <c r="H51" s="6"/>
      <c r="I51" s="6"/>
      <c r="J51" s="6"/>
      <c r="K51" s="6"/>
      <c r="L51" s="52"/>
      <c r="M51" s="192"/>
      <c r="N51" s="7"/>
      <c r="O51" s="173"/>
      <c r="P51" s="176"/>
    </row>
    <row r="52" spans="1:16" s="3" customFormat="1" ht="51.75" customHeight="1" thickBot="1" x14ac:dyDescent="0.25">
      <c r="A52" s="201"/>
      <c r="B52" s="203"/>
      <c r="C52" s="187"/>
      <c r="D52" s="187"/>
      <c r="E52" s="77"/>
      <c r="F52" s="77"/>
      <c r="G52" s="77"/>
      <c r="H52" s="8"/>
      <c r="I52" s="8"/>
      <c r="J52" s="8"/>
      <c r="K52" s="8"/>
      <c r="L52" s="43"/>
      <c r="M52" s="193"/>
      <c r="N52" s="9"/>
      <c r="O52" s="174"/>
      <c r="P52" s="177"/>
    </row>
    <row r="53" spans="1:16" ht="15.75" thickBot="1" x14ac:dyDescent="0.3"/>
    <row r="54" spans="1:16" s="2" customFormat="1" ht="64.5" thickBot="1" x14ac:dyDescent="0.3">
      <c r="A54" s="198" t="s">
        <v>142</v>
      </c>
      <c r="B54" s="202" t="s">
        <v>6</v>
      </c>
      <c r="C54" s="204" t="s">
        <v>154</v>
      </c>
      <c r="D54" s="204" t="s">
        <v>205</v>
      </c>
      <c r="E54" s="74">
        <v>1</v>
      </c>
      <c r="F54" s="74" t="s">
        <v>155</v>
      </c>
      <c r="G54" s="74" t="s">
        <v>156</v>
      </c>
      <c r="H54" s="74" t="s">
        <v>157</v>
      </c>
      <c r="I54" s="74" t="s">
        <v>6</v>
      </c>
      <c r="J54" s="50">
        <v>42027</v>
      </c>
      <c r="K54" s="50">
        <v>42423</v>
      </c>
      <c r="L54" s="76">
        <v>13</v>
      </c>
      <c r="M54" s="190">
        <f>+L54+L55+L56+L57</f>
        <v>31</v>
      </c>
      <c r="N54" s="11" t="s">
        <v>68</v>
      </c>
      <c r="O54" s="171">
        <v>65</v>
      </c>
      <c r="P54" s="175">
        <f>+O54+O58+O62+O66+O70+O74</f>
        <v>390</v>
      </c>
    </row>
    <row r="55" spans="1:16" s="2" customFormat="1" ht="140.25" x14ac:dyDescent="0.25">
      <c r="A55" s="199"/>
      <c r="B55" s="195"/>
      <c r="C55" s="205"/>
      <c r="D55" s="205"/>
      <c r="E55" s="75">
        <v>2</v>
      </c>
      <c r="F55" s="75" t="s">
        <v>158</v>
      </c>
      <c r="G55" s="74" t="s">
        <v>159</v>
      </c>
      <c r="H55" s="75" t="s">
        <v>160</v>
      </c>
      <c r="I55" s="74" t="s">
        <v>6</v>
      </c>
      <c r="J55" s="55">
        <v>43118</v>
      </c>
      <c r="K55" s="55">
        <v>43668</v>
      </c>
      <c r="L55" s="76">
        <v>18</v>
      </c>
      <c r="M55" s="191"/>
      <c r="N55" s="39" t="s">
        <v>68</v>
      </c>
      <c r="O55" s="172"/>
      <c r="P55" s="176"/>
    </row>
    <row r="56" spans="1:16" s="3" customFormat="1" ht="35.1" customHeight="1" x14ac:dyDescent="0.2">
      <c r="A56" s="200"/>
      <c r="B56" s="196"/>
      <c r="C56" s="206"/>
      <c r="D56" s="206"/>
      <c r="E56" s="76"/>
      <c r="F56" s="75"/>
      <c r="G56" s="76"/>
      <c r="H56" s="6"/>
      <c r="I56" s="6"/>
      <c r="J56" s="6"/>
      <c r="K56" s="6"/>
      <c r="L56" s="6"/>
      <c r="M56" s="192"/>
      <c r="N56" s="7"/>
      <c r="O56" s="173"/>
      <c r="P56" s="176"/>
    </row>
    <row r="57" spans="1:16" s="3" customFormat="1" ht="35.1" customHeight="1" thickBot="1" x14ac:dyDescent="0.25">
      <c r="A57" s="200"/>
      <c r="B57" s="203"/>
      <c r="C57" s="207"/>
      <c r="D57" s="207"/>
      <c r="E57" s="77"/>
      <c r="F57" s="77"/>
      <c r="G57" s="77"/>
      <c r="H57" s="8"/>
      <c r="I57" s="8"/>
      <c r="J57" s="8"/>
      <c r="K57" s="8"/>
      <c r="L57" s="6"/>
      <c r="M57" s="193"/>
      <c r="N57" s="9"/>
      <c r="O57" s="174"/>
      <c r="P57" s="176"/>
    </row>
    <row r="58" spans="1:16" s="3" customFormat="1" ht="77.25" thickBot="1" x14ac:dyDescent="0.25">
      <c r="A58" s="200"/>
      <c r="B58" s="195" t="s">
        <v>43</v>
      </c>
      <c r="C58" s="188" t="s">
        <v>163</v>
      </c>
      <c r="D58" s="188" t="s">
        <v>206</v>
      </c>
      <c r="E58" s="75">
        <v>1</v>
      </c>
      <c r="F58" s="75" t="s">
        <v>166</v>
      </c>
      <c r="G58" s="75" t="s">
        <v>167</v>
      </c>
      <c r="H58" s="62" t="s">
        <v>168</v>
      </c>
      <c r="I58" s="75" t="s">
        <v>79</v>
      </c>
      <c r="J58" s="55">
        <v>42234</v>
      </c>
      <c r="K58" s="55">
        <v>42825</v>
      </c>
      <c r="L58" s="76">
        <v>19</v>
      </c>
      <c r="M58" s="191">
        <f>+L58+L59+L60+L61</f>
        <v>31</v>
      </c>
      <c r="N58" s="11" t="s">
        <v>68</v>
      </c>
      <c r="O58" s="171">
        <v>65</v>
      </c>
      <c r="P58" s="176"/>
    </row>
    <row r="59" spans="1:16" s="3" customFormat="1" ht="63.75" x14ac:dyDescent="0.2">
      <c r="A59" s="200"/>
      <c r="B59" s="195"/>
      <c r="C59" s="188"/>
      <c r="D59" s="188"/>
      <c r="E59" s="75">
        <v>2</v>
      </c>
      <c r="F59" s="76" t="s">
        <v>169</v>
      </c>
      <c r="G59" s="76" t="s">
        <v>170</v>
      </c>
      <c r="H59" s="76" t="s">
        <v>171</v>
      </c>
      <c r="I59" s="75" t="s">
        <v>79</v>
      </c>
      <c r="J59" s="53">
        <v>41247</v>
      </c>
      <c r="K59" s="53">
        <v>41623</v>
      </c>
      <c r="L59" s="76">
        <v>12</v>
      </c>
      <c r="M59" s="191"/>
      <c r="N59" s="11" t="s">
        <v>68</v>
      </c>
      <c r="O59" s="172"/>
      <c r="P59" s="176"/>
    </row>
    <row r="60" spans="1:16" s="3" customFormat="1" ht="35.1" customHeight="1" x14ac:dyDescent="0.2">
      <c r="A60" s="200"/>
      <c r="B60" s="196"/>
      <c r="C60" s="188"/>
      <c r="D60" s="188"/>
      <c r="E60" s="76"/>
      <c r="F60" s="76"/>
      <c r="G60" s="76"/>
      <c r="H60" s="6"/>
      <c r="I60" s="75"/>
      <c r="J60" s="76"/>
      <c r="K60" s="76"/>
      <c r="L60" s="6"/>
      <c r="M60" s="192"/>
      <c r="N60" s="45"/>
      <c r="O60" s="173"/>
      <c r="P60" s="176"/>
    </row>
    <row r="61" spans="1:16" s="3" customFormat="1" ht="35.1" customHeight="1" thickBot="1" x14ac:dyDescent="0.25">
      <c r="A61" s="200"/>
      <c r="B61" s="197"/>
      <c r="C61" s="188"/>
      <c r="D61" s="188"/>
      <c r="E61" s="41"/>
      <c r="F61" s="41"/>
      <c r="G61" s="41"/>
      <c r="H61" s="42"/>
      <c r="I61" s="8"/>
      <c r="J61" s="41"/>
      <c r="K61" s="41"/>
      <c r="L61" s="8"/>
      <c r="M61" s="192"/>
      <c r="N61" s="37"/>
      <c r="O61" s="174"/>
      <c r="P61" s="176"/>
    </row>
    <row r="62" spans="1:16" s="3" customFormat="1" ht="192" thickBot="1" x14ac:dyDescent="0.25">
      <c r="A62" s="200"/>
      <c r="B62" s="181" t="s">
        <v>41</v>
      </c>
      <c r="C62" s="184" t="s">
        <v>172</v>
      </c>
      <c r="D62" s="190" t="s">
        <v>207</v>
      </c>
      <c r="E62" s="74">
        <v>1</v>
      </c>
      <c r="F62" s="74" t="s">
        <v>173</v>
      </c>
      <c r="G62" s="74" t="s">
        <v>174</v>
      </c>
      <c r="H62" s="74" t="s">
        <v>175</v>
      </c>
      <c r="I62" s="75" t="s">
        <v>79</v>
      </c>
      <c r="J62" s="50">
        <v>42765</v>
      </c>
      <c r="K62" s="50">
        <v>43099</v>
      </c>
      <c r="L62" s="75">
        <v>11</v>
      </c>
      <c r="M62" s="190">
        <f>+L62+L63+L64+L65</f>
        <v>28</v>
      </c>
      <c r="N62" s="11" t="s">
        <v>68</v>
      </c>
      <c r="O62" s="171">
        <v>65</v>
      </c>
      <c r="P62" s="176"/>
    </row>
    <row r="63" spans="1:16" s="3" customFormat="1" ht="64.5" thickBot="1" x14ac:dyDescent="0.25">
      <c r="A63" s="200"/>
      <c r="B63" s="182"/>
      <c r="C63" s="185"/>
      <c r="D63" s="191"/>
      <c r="E63" s="75">
        <v>2</v>
      </c>
      <c r="F63" s="75" t="s">
        <v>56</v>
      </c>
      <c r="G63" s="75" t="s">
        <v>176</v>
      </c>
      <c r="H63" s="40" t="s">
        <v>177</v>
      </c>
      <c r="I63" s="75" t="s">
        <v>79</v>
      </c>
      <c r="J63" s="55">
        <v>41426</v>
      </c>
      <c r="K63" s="55">
        <v>41651</v>
      </c>
      <c r="L63" s="76">
        <v>7</v>
      </c>
      <c r="M63" s="191"/>
      <c r="N63" s="11" t="s">
        <v>68</v>
      </c>
      <c r="O63" s="172"/>
      <c r="P63" s="176"/>
    </row>
    <row r="64" spans="1:16" s="3" customFormat="1" ht="35.1" customHeight="1" x14ac:dyDescent="0.2">
      <c r="A64" s="200"/>
      <c r="B64" s="182"/>
      <c r="C64" s="186"/>
      <c r="D64" s="191"/>
      <c r="E64" s="76">
        <v>3</v>
      </c>
      <c r="F64" s="76" t="s">
        <v>178</v>
      </c>
      <c r="G64" s="76" t="s">
        <v>179</v>
      </c>
      <c r="H64" s="6" t="s">
        <v>180</v>
      </c>
      <c r="I64" s="75" t="s">
        <v>79</v>
      </c>
      <c r="J64" s="53">
        <v>41652</v>
      </c>
      <c r="K64" s="53">
        <v>41955</v>
      </c>
      <c r="L64" s="76">
        <v>10</v>
      </c>
      <c r="M64" s="192"/>
      <c r="N64" s="11" t="s">
        <v>68</v>
      </c>
      <c r="O64" s="173"/>
      <c r="P64" s="176"/>
    </row>
    <row r="65" spans="1:16" s="3" customFormat="1" ht="35.1" customHeight="1" thickBot="1" x14ac:dyDescent="0.25">
      <c r="A65" s="200"/>
      <c r="B65" s="183"/>
      <c r="C65" s="187"/>
      <c r="D65" s="194"/>
      <c r="E65" s="77"/>
      <c r="F65" s="77"/>
      <c r="G65" s="77"/>
      <c r="H65" s="8"/>
      <c r="I65" s="8"/>
      <c r="J65" s="77"/>
      <c r="K65" s="77"/>
      <c r="L65" s="41"/>
      <c r="M65" s="193"/>
      <c r="N65" s="9"/>
      <c r="O65" s="174"/>
      <c r="P65" s="176"/>
    </row>
    <row r="66" spans="1:16" s="3" customFormat="1" ht="141" thickBot="1" x14ac:dyDescent="0.25">
      <c r="A66" s="200"/>
      <c r="B66" s="181" t="s">
        <v>42</v>
      </c>
      <c r="C66" s="184" t="s">
        <v>181</v>
      </c>
      <c r="D66" s="190" t="s">
        <v>207</v>
      </c>
      <c r="E66" s="74">
        <v>1</v>
      </c>
      <c r="F66" s="74" t="s">
        <v>158</v>
      </c>
      <c r="G66" s="74" t="s">
        <v>159</v>
      </c>
      <c r="H66" s="74" t="s">
        <v>160</v>
      </c>
      <c r="I66" s="75" t="s">
        <v>79</v>
      </c>
      <c r="J66" s="50">
        <v>43118</v>
      </c>
      <c r="K66" s="50">
        <v>43642</v>
      </c>
      <c r="L66" s="76">
        <v>17</v>
      </c>
      <c r="M66" s="190">
        <f>+L66+L67+L68+L69</f>
        <v>25</v>
      </c>
      <c r="N66" s="11" t="s">
        <v>68</v>
      </c>
      <c r="O66" s="171">
        <v>65</v>
      </c>
      <c r="P66" s="176"/>
    </row>
    <row r="67" spans="1:16" s="3" customFormat="1" ht="77.25" thickBot="1" x14ac:dyDescent="0.25">
      <c r="A67" s="200"/>
      <c r="B67" s="182"/>
      <c r="C67" s="185"/>
      <c r="D67" s="191"/>
      <c r="E67" s="75">
        <v>2</v>
      </c>
      <c r="F67" s="75" t="s">
        <v>182</v>
      </c>
      <c r="G67" s="75" t="s">
        <v>183</v>
      </c>
      <c r="H67" s="75" t="s">
        <v>184</v>
      </c>
      <c r="I67" s="75" t="s">
        <v>79</v>
      </c>
      <c r="J67" s="55">
        <v>41374</v>
      </c>
      <c r="K67" s="55">
        <v>41474</v>
      </c>
      <c r="L67" s="76">
        <v>3</v>
      </c>
      <c r="M67" s="191"/>
      <c r="N67" s="11" t="s">
        <v>68</v>
      </c>
      <c r="O67" s="172"/>
      <c r="P67" s="176"/>
    </row>
    <row r="68" spans="1:16" s="3" customFormat="1" ht="63.75" x14ac:dyDescent="0.2">
      <c r="A68" s="200"/>
      <c r="B68" s="182"/>
      <c r="C68" s="186"/>
      <c r="D68" s="191"/>
      <c r="E68" s="76">
        <v>3</v>
      </c>
      <c r="F68" s="76" t="s">
        <v>185</v>
      </c>
      <c r="G68" s="76" t="s">
        <v>186</v>
      </c>
      <c r="H68" s="76" t="s">
        <v>187</v>
      </c>
      <c r="I68" s="75" t="s">
        <v>79</v>
      </c>
      <c r="J68" s="53">
        <v>41169</v>
      </c>
      <c r="K68" s="76" t="s">
        <v>188</v>
      </c>
      <c r="L68" s="76">
        <v>5</v>
      </c>
      <c r="M68" s="192"/>
      <c r="N68" s="11" t="s">
        <v>68</v>
      </c>
      <c r="O68" s="173"/>
      <c r="P68" s="176"/>
    </row>
    <row r="69" spans="1:16" s="3" customFormat="1" ht="35.1" customHeight="1" thickBot="1" x14ac:dyDescent="0.25">
      <c r="A69" s="200"/>
      <c r="B69" s="183"/>
      <c r="C69" s="187"/>
      <c r="D69" s="194"/>
      <c r="E69" s="77"/>
      <c r="F69" s="77"/>
      <c r="G69" s="77"/>
      <c r="H69" s="8"/>
      <c r="I69" s="8"/>
      <c r="J69" s="77"/>
      <c r="K69" s="77"/>
      <c r="L69" s="76"/>
      <c r="M69" s="193"/>
      <c r="N69" s="9"/>
      <c r="O69" s="174"/>
      <c r="P69" s="176"/>
    </row>
    <row r="70" spans="1:16" s="3" customFormat="1" ht="140.25" x14ac:dyDescent="0.2">
      <c r="A70" s="200"/>
      <c r="B70" s="181" t="s">
        <v>37</v>
      </c>
      <c r="C70" s="190" t="s">
        <v>189</v>
      </c>
      <c r="D70" s="190" t="s">
        <v>208</v>
      </c>
      <c r="E70" s="78">
        <v>1</v>
      </c>
      <c r="F70" s="78" t="s">
        <v>158</v>
      </c>
      <c r="G70" s="78" t="s">
        <v>159</v>
      </c>
      <c r="H70" s="78" t="s">
        <v>160</v>
      </c>
      <c r="I70" s="78" t="s">
        <v>37</v>
      </c>
      <c r="J70" s="51">
        <v>43118</v>
      </c>
      <c r="K70" s="51">
        <v>43668</v>
      </c>
      <c r="L70" s="76">
        <v>17</v>
      </c>
      <c r="M70" s="190">
        <f>+L70+L71+L72+L73</f>
        <v>17</v>
      </c>
      <c r="N70" s="61" t="s">
        <v>68</v>
      </c>
      <c r="O70" s="171">
        <v>65</v>
      </c>
      <c r="P70" s="176"/>
    </row>
    <row r="71" spans="1:16" s="3" customFormat="1" ht="35.1" customHeight="1" x14ac:dyDescent="0.2">
      <c r="A71" s="200"/>
      <c r="B71" s="182"/>
      <c r="C71" s="191"/>
      <c r="D71" s="191"/>
      <c r="E71" s="76"/>
      <c r="F71" s="76"/>
      <c r="G71" s="76"/>
      <c r="H71" s="6"/>
      <c r="I71" s="6"/>
      <c r="J71" s="76"/>
      <c r="K71" s="76"/>
      <c r="L71" s="76"/>
      <c r="M71" s="191"/>
      <c r="N71" s="45"/>
      <c r="O71" s="172"/>
      <c r="P71" s="176"/>
    </row>
    <row r="72" spans="1:16" s="3" customFormat="1" ht="35.1" customHeight="1" x14ac:dyDescent="0.2">
      <c r="A72" s="200"/>
      <c r="B72" s="182"/>
      <c r="C72" s="191"/>
      <c r="D72" s="191"/>
      <c r="E72" s="76"/>
      <c r="F72" s="76"/>
      <c r="G72" s="76"/>
      <c r="H72" s="6"/>
      <c r="I72" s="6"/>
      <c r="J72" s="76"/>
      <c r="K72" s="76"/>
      <c r="L72" s="76"/>
      <c r="M72" s="192"/>
      <c r="N72" s="45"/>
      <c r="O72" s="173"/>
      <c r="P72" s="176"/>
    </row>
    <row r="73" spans="1:16" s="3" customFormat="1" ht="35.1" customHeight="1" thickBot="1" x14ac:dyDescent="0.25">
      <c r="A73" s="200"/>
      <c r="B73" s="183"/>
      <c r="C73" s="194"/>
      <c r="D73" s="194"/>
      <c r="E73" s="80"/>
      <c r="F73" s="79"/>
      <c r="G73" s="80"/>
      <c r="H73" s="43"/>
      <c r="I73" s="43"/>
      <c r="J73" s="80"/>
      <c r="K73" s="80"/>
      <c r="L73" s="76"/>
      <c r="M73" s="193"/>
      <c r="N73" s="44"/>
      <c r="O73" s="174"/>
      <c r="P73" s="176"/>
    </row>
    <row r="74" spans="1:16" s="3" customFormat="1" ht="140.25" x14ac:dyDescent="0.2">
      <c r="A74" s="200"/>
      <c r="B74" s="202" t="s">
        <v>38</v>
      </c>
      <c r="C74" s="184" t="s">
        <v>190</v>
      </c>
      <c r="D74" s="190" t="s">
        <v>209</v>
      </c>
      <c r="E74" s="74">
        <v>1</v>
      </c>
      <c r="F74" s="78" t="s">
        <v>191</v>
      </c>
      <c r="G74" s="78" t="s">
        <v>159</v>
      </c>
      <c r="H74" s="78" t="s">
        <v>160</v>
      </c>
      <c r="I74" s="74" t="s">
        <v>192</v>
      </c>
      <c r="J74" s="51">
        <v>43118</v>
      </c>
      <c r="K74" s="51">
        <v>43668</v>
      </c>
      <c r="L74" s="76">
        <v>17</v>
      </c>
      <c r="M74" s="190">
        <f>+L74+L75+L76+L77</f>
        <v>17</v>
      </c>
      <c r="N74" s="11" t="s">
        <v>68</v>
      </c>
      <c r="O74" s="171">
        <v>65</v>
      </c>
      <c r="P74" s="176"/>
    </row>
    <row r="75" spans="1:16" s="3" customFormat="1" ht="35.1" customHeight="1" x14ac:dyDescent="0.2">
      <c r="A75" s="200"/>
      <c r="B75" s="195"/>
      <c r="C75" s="185"/>
      <c r="D75" s="191"/>
      <c r="E75" s="75"/>
      <c r="F75" s="76"/>
      <c r="G75" s="75"/>
      <c r="H75" s="40"/>
      <c r="I75" s="40"/>
      <c r="J75" s="40"/>
      <c r="K75" s="40"/>
      <c r="L75" s="6"/>
      <c r="M75" s="191"/>
      <c r="N75" s="39"/>
      <c r="O75" s="172"/>
      <c r="P75" s="176"/>
    </row>
    <row r="76" spans="1:16" s="3" customFormat="1" ht="35.1" customHeight="1" x14ac:dyDescent="0.2">
      <c r="A76" s="200"/>
      <c r="B76" s="196"/>
      <c r="C76" s="186"/>
      <c r="D76" s="191"/>
      <c r="E76" s="76"/>
      <c r="F76" s="76"/>
      <c r="G76" s="76"/>
      <c r="H76" s="6"/>
      <c r="I76" s="6"/>
      <c r="J76" s="6"/>
      <c r="K76" s="6"/>
      <c r="L76" s="6"/>
      <c r="M76" s="192"/>
      <c r="N76" s="7"/>
      <c r="O76" s="173"/>
      <c r="P76" s="176"/>
    </row>
    <row r="77" spans="1:16" s="3" customFormat="1" ht="35.1" customHeight="1" thickBot="1" x14ac:dyDescent="0.25">
      <c r="A77" s="201"/>
      <c r="B77" s="203"/>
      <c r="C77" s="187"/>
      <c r="D77" s="194"/>
      <c r="E77" s="77"/>
      <c r="F77" s="77"/>
      <c r="G77" s="77"/>
      <c r="H77" s="8"/>
      <c r="I77" s="8"/>
      <c r="J77" s="8"/>
      <c r="K77" s="8"/>
      <c r="L77" s="6"/>
      <c r="M77" s="193"/>
      <c r="N77" s="9"/>
      <c r="O77" s="174"/>
      <c r="P77" s="177"/>
    </row>
    <row r="78" spans="1:16" ht="15.75" thickBot="1" x14ac:dyDescent="0.3"/>
    <row r="79" spans="1:16" s="2" customFormat="1" ht="90" thickBot="1" x14ac:dyDescent="0.3">
      <c r="A79" s="198" t="s">
        <v>246</v>
      </c>
      <c r="B79" s="202" t="s">
        <v>6</v>
      </c>
      <c r="C79" s="204" t="s">
        <v>203</v>
      </c>
      <c r="D79" s="204" t="s">
        <v>204</v>
      </c>
      <c r="E79" s="74">
        <v>1</v>
      </c>
      <c r="F79" s="74" t="s">
        <v>210</v>
      </c>
      <c r="G79" s="12" t="s">
        <v>211</v>
      </c>
      <c r="H79" s="74" t="s">
        <v>212</v>
      </c>
      <c r="I79" s="74" t="s">
        <v>6</v>
      </c>
      <c r="J79" s="50">
        <v>42058</v>
      </c>
      <c r="K79" s="50">
        <v>43190</v>
      </c>
      <c r="L79" s="76">
        <v>37</v>
      </c>
      <c r="M79" s="190">
        <f>+L79+L80+L81+L82</f>
        <v>51</v>
      </c>
      <c r="N79" s="11" t="s">
        <v>68</v>
      </c>
      <c r="O79" s="171">
        <v>65</v>
      </c>
      <c r="P79" s="175">
        <f>+O79+O83+O87+O91+O95+O99</f>
        <v>390</v>
      </c>
    </row>
    <row r="80" spans="1:16" s="2" customFormat="1" ht="89.25" x14ac:dyDescent="0.25">
      <c r="A80" s="199"/>
      <c r="B80" s="195"/>
      <c r="C80" s="205"/>
      <c r="D80" s="205"/>
      <c r="E80" s="75">
        <v>2</v>
      </c>
      <c r="F80" s="75" t="s">
        <v>213</v>
      </c>
      <c r="G80" s="12" t="s">
        <v>219</v>
      </c>
      <c r="H80" s="75" t="s">
        <v>214</v>
      </c>
      <c r="I80" s="74" t="s">
        <v>6</v>
      </c>
      <c r="J80" s="55">
        <v>37512</v>
      </c>
      <c r="K80" s="55">
        <v>37953</v>
      </c>
      <c r="L80" s="76">
        <v>14</v>
      </c>
      <c r="M80" s="191"/>
      <c r="N80" s="11" t="s">
        <v>68</v>
      </c>
      <c r="O80" s="172"/>
      <c r="P80" s="176"/>
    </row>
    <row r="81" spans="1:16" s="3" customFormat="1" ht="35.1" customHeight="1" x14ac:dyDescent="0.2">
      <c r="A81" s="200"/>
      <c r="B81" s="196"/>
      <c r="C81" s="206"/>
      <c r="D81" s="206"/>
      <c r="E81" s="76"/>
      <c r="F81" s="75"/>
      <c r="G81" s="76"/>
      <c r="H81" s="6"/>
      <c r="I81" s="6"/>
      <c r="J81" s="6"/>
      <c r="K81" s="6"/>
      <c r="L81" s="6"/>
      <c r="M81" s="192"/>
      <c r="N81" s="7"/>
      <c r="O81" s="173"/>
      <c r="P81" s="176"/>
    </row>
    <row r="82" spans="1:16" s="3" customFormat="1" ht="35.1" customHeight="1" thickBot="1" x14ac:dyDescent="0.25">
      <c r="A82" s="200"/>
      <c r="B82" s="203"/>
      <c r="C82" s="207"/>
      <c r="D82" s="207"/>
      <c r="E82" s="77"/>
      <c r="F82" s="77"/>
      <c r="G82" s="77"/>
      <c r="H82" s="8"/>
      <c r="I82" s="8"/>
      <c r="J82" s="8"/>
      <c r="K82" s="8"/>
      <c r="L82" s="6"/>
      <c r="M82" s="193"/>
      <c r="N82" s="9"/>
      <c r="O82" s="174"/>
      <c r="P82" s="176"/>
    </row>
    <row r="83" spans="1:16" s="3" customFormat="1" ht="87" customHeight="1" x14ac:dyDescent="0.2">
      <c r="A83" s="200"/>
      <c r="B83" s="195" t="s">
        <v>43</v>
      </c>
      <c r="C83" s="188" t="s">
        <v>215</v>
      </c>
      <c r="D83" s="188" t="s">
        <v>216</v>
      </c>
      <c r="E83" s="75">
        <v>1</v>
      </c>
      <c r="F83" s="75" t="s">
        <v>217</v>
      </c>
      <c r="G83" s="75" t="s">
        <v>218</v>
      </c>
      <c r="H83" s="75" t="s">
        <v>220</v>
      </c>
      <c r="I83" s="75" t="s">
        <v>79</v>
      </c>
      <c r="J83" s="55">
        <v>42583</v>
      </c>
      <c r="K83" s="55">
        <v>43307</v>
      </c>
      <c r="L83" s="76">
        <v>23</v>
      </c>
      <c r="M83" s="191">
        <f>+L83+L84+L85+L86</f>
        <v>41</v>
      </c>
      <c r="N83" s="59" t="s">
        <v>68</v>
      </c>
      <c r="O83" s="171">
        <v>65</v>
      </c>
      <c r="P83" s="176"/>
    </row>
    <row r="84" spans="1:16" s="3" customFormat="1" ht="102" x14ac:dyDescent="0.2">
      <c r="A84" s="200"/>
      <c r="B84" s="195"/>
      <c r="C84" s="188"/>
      <c r="D84" s="188"/>
      <c r="E84" s="75">
        <v>2</v>
      </c>
      <c r="F84" s="76" t="s">
        <v>104</v>
      </c>
      <c r="G84" s="76" t="s">
        <v>221</v>
      </c>
      <c r="H84" s="76" t="s">
        <v>222</v>
      </c>
      <c r="I84" s="75" t="s">
        <v>79</v>
      </c>
      <c r="J84" s="53">
        <v>40724</v>
      </c>
      <c r="K84" s="53">
        <v>41289</v>
      </c>
      <c r="L84" s="76">
        <v>18</v>
      </c>
      <c r="M84" s="191"/>
      <c r="N84" s="60" t="s">
        <v>68</v>
      </c>
      <c r="O84" s="172"/>
      <c r="P84" s="176"/>
    </row>
    <row r="85" spans="1:16" s="3" customFormat="1" ht="35.1" customHeight="1" x14ac:dyDescent="0.2">
      <c r="A85" s="200"/>
      <c r="B85" s="196"/>
      <c r="C85" s="188"/>
      <c r="D85" s="188"/>
      <c r="E85" s="76"/>
      <c r="F85" s="76"/>
      <c r="G85" s="76"/>
      <c r="H85" s="6"/>
      <c r="I85" s="6"/>
      <c r="J85" s="76"/>
      <c r="K85" s="76"/>
      <c r="L85" s="76"/>
      <c r="M85" s="192"/>
      <c r="N85" s="45"/>
      <c r="O85" s="173"/>
      <c r="P85" s="176"/>
    </row>
    <row r="86" spans="1:16" s="3" customFormat="1" ht="35.1" customHeight="1" thickBot="1" x14ac:dyDescent="0.25">
      <c r="A86" s="200"/>
      <c r="B86" s="197"/>
      <c r="C86" s="188"/>
      <c r="D86" s="188"/>
      <c r="E86" s="41"/>
      <c r="F86" s="41"/>
      <c r="G86" s="41"/>
      <c r="H86" s="42"/>
      <c r="I86" s="8"/>
      <c r="J86" s="41"/>
      <c r="K86" s="41"/>
      <c r="L86" s="76"/>
      <c r="M86" s="192"/>
      <c r="N86" s="37"/>
      <c r="O86" s="174"/>
      <c r="P86" s="176"/>
    </row>
    <row r="87" spans="1:16" s="3" customFormat="1" ht="102" x14ac:dyDescent="0.2">
      <c r="A87" s="200"/>
      <c r="B87" s="181" t="s">
        <v>41</v>
      </c>
      <c r="C87" s="184" t="s">
        <v>223</v>
      </c>
      <c r="D87" s="188" t="s">
        <v>216</v>
      </c>
      <c r="E87" s="74">
        <v>1</v>
      </c>
      <c r="F87" s="74" t="s">
        <v>104</v>
      </c>
      <c r="G87" s="74" t="s">
        <v>221</v>
      </c>
      <c r="H87" s="74" t="s">
        <v>224</v>
      </c>
      <c r="I87" s="75" t="s">
        <v>79</v>
      </c>
      <c r="J87" s="50">
        <v>43434</v>
      </c>
      <c r="K87" s="50">
        <v>43830</v>
      </c>
      <c r="L87" s="76">
        <v>13</v>
      </c>
      <c r="M87" s="190">
        <f>+L87+L88+L89+L90</f>
        <v>29</v>
      </c>
      <c r="N87" s="60" t="s">
        <v>68</v>
      </c>
      <c r="O87" s="171">
        <v>65</v>
      </c>
      <c r="P87" s="176"/>
    </row>
    <row r="88" spans="1:16" s="3" customFormat="1" ht="204" x14ac:dyDescent="0.2">
      <c r="A88" s="200"/>
      <c r="B88" s="182"/>
      <c r="C88" s="185"/>
      <c r="D88" s="188"/>
      <c r="E88" s="75">
        <v>2</v>
      </c>
      <c r="F88" s="75" t="s">
        <v>225</v>
      </c>
      <c r="G88" s="75" t="s">
        <v>221</v>
      </c>
      <c r="H88" s="75" t="s">
        <v>226</v>
      </c>
      <c r="I88" s="75" t="s">
        <v>79</v>
      </c>
      <c r="J88" s="55">
        <v>43313</v>
      </c>
      <c r="K88" s="55">
        <v>43412</v>
      </c>
      <c r="L88" s="76">
        <v>3</v>
      </c>
      <c r="M88" s="191"/>
      <c r="N88" s="60" t="s">
        <v>68</v>
      </c>
      <c r="O88" s="172"/>
      <c r="P88" s="176"/>
    </row>
    <row r="89" spans="1:16" s="3" customFormat="1" ht="191.25" x14ac:dyDescent="0.2">
      <c r="A89" s="200"/>
      <c r="B89" s="182"/>
      <c r="C89" s="186"/>
      <c r="D89" s="188"/>
      <c r="E89" s="76">
        <v>3</v>
      </c>
      <c r="F89" s="76" t="s">
        <v>225</v>
      </c>
      <c r="G89" s="75" t="s">
        <v>221</v>
      </c>
      <c r="H89" s="76" t="s">
        <v>227</v>
      </c>
      <c r="I89" s="75" t="s">
        <v>79</v>
      </c>
      <c r="J89" s="53">
        <v>43210</v>
      </c>
      <c r="K89" s="53">
        <v>43301</v>
      </c>
      <c r="L89" s="76">
        <v>3</v>
      </c>
      <c r="M89" s="192"/>
      <c r="N89" s="60" t="s">
        <v>68</v>
      </c>
      <c r="O89" s="173"/>
      <c r="P89" s="176"/>
    </row>
    <row r="90" spans="1:16" s="3" customFormat="1" ht="179.25" thickBot="1" x14ac:dyDescent="0.25">
      <c r="A90" s="200"/>
      <c r="B90" s="183"/>
      <c r="C90" s="187"/>
      <c r="D90" s="188"/>
      <c r="E90" s="77">
        <v>4</v>
      </c>
      <c r="F90" s="77" t="s">
        <v>225</v>
      </c>
      <c r="G90" s="75" t="s">
        <v>221</v>
      </c>
      <c r="H90" s="77" t="s">
        <v>228</v>
      </c>
      <c r="I90" s="75" t="s">
        <v>79</v>
      </c>
      <c r="J90" s="64">
        <v>42321</v>
      </c>
      <c r="K90" s="64">
        <v>42643</v>
      </c>
      <c r="L90" s="76">
        <v>10</v>
      </c>
      <c r="M90" s="193"/>
      <c r="N90" s="60" t="s">
        <v>68</v>
      </c>
      <c r="O90" s="174"/>
      <c r="P90" s="176"/>
    </row>
    <row r="91" spans="1:16" s="3" customFormat="1" ht="153" x14ac:dyDescent="0.2">
      <c r="A91" s="200"/>
      <c r="B91" s="181" t="s">
        <v>42</v>
      </c>
      <c r="C91" s="184" t="s">
        <v>229</v>
      </c>
      <c r="D91" s="188" t="s">
        <v>216</v>
      </c>
      <c r="E91" s="74">
        <v>1</v>
      </c>
      <c r="F91" s="74" t="s">
        <v>225</v>
      </c>
      <c r="G91" s="75" t="s">
        <v>221</v>
      </c>
      <c r="H91" s="74" t="s">
        <v>230</v>
      </c>
      <c r="I91" s="75" t="s">
        <v>79</v>
      </c>
      <c r="J91" s="50">
        <v>42321</v>
      </c>
      <c r="K91" s="50">
        <v>43161</v>
      </c>
      <c r="L91" s="76">
        <v>28</v>
      </c>
      <c r="M91" s="190">
        <f>+L91+L92+L93+L94</f>
        <v>28</v>
      </c>
      <c r="N91" s="11" t="s">
        <v>68</v>
      </c>
      <c r="O91" s="171">
        <v>65</v>
      </c>
      <c r="P91" s="176"/>
    </row>
    <row r="92" spans="1:16" s="3" customFormat="1" ht="35.1" customHeight="1" x14ac:dyDescent="0.2">
      <c r="A92" s="200"/>
      <c r="B92" s="182"/>
      <c r="C92" s="185"/>
      <c r="D92" s="188"/>
      <c r="E92" s="75"/>
      <c r="F92" s="75"/>
      <c r="G92" s="75"/>
      <c r="H92" s="40"/>
      <c r="I92" s="40"/>
      <c r="J92" s="40"/>
      <c r="K92" s="40"/>
      <c r="L92" s="6"/>
      <c r="M92" s="191"/>
      <c r="N92" s="39" t="s">
        <v>68</v>
      </c>
      <c r="O92" s="172"/>
      <c r="P92" s="176"/>
    </row>
    <row r="93" spans="1:16" s="3" customFormat="1" ht="35.1" customHeight="1" x14ac:dyDescent="0.2">
      <c r="A93" s="200"/>
      <c r="B93" s="182"/>
      <c r="C93" s="186"/>
      <c r="D93" s="188"/>
      <c r="E93" s="76"/>
      <c r="F93" s="76"/>
      <c r="G93" s="76"/>
      <c r="H93" s="6"/>
      <c r="I93" s="6"/>
      <c r="J93" s="6"/>
      <c r="K93" s="6"/>
      <c r="L93" s="6"/>
      <c r="M93" s="192"/>
      <c r="N93" s="7"/>
      <c r="O93" s="173"/>
      <c r="P93" s="176"/>
    </row>
    <row r="94" spans="1:16" s="3" customFormat="1" ht="35.1" customHeight="1" thickBot="1" x14ac:dyDescent="0.25">
      <c r="A94" s="200"/>
      <c r="B94" s="183"/>
      <c r="C94" s="187"/>
      <c r="D94" s="189"/>
      <c r="E94" s="77"/>
      <c r="F94" s="77"/>
      <c r="G94" s="77"/>
      <c r="H94" s="8"/>
      <c r="I94" s="8"/>
      <c r="J94" s="8"/>
      <c r="K94" s="8"/>
      <c r="L94" s="6"/>
      <c r="M94" s="193"/>
      <c r="N94" s="9"/>
      <c r="O94" s="174"/>
      <c r="P94" s="176"/>
    </row>
    <row r="95" spans="1:16" s="3" customFormat="1" ht="153.75" thickBot="1" x14ac:dyDescent="0.25">
      <c r="A95" s="200"/>
      <c r="B95" s="181" t="s">
        <v>37</v>
      </c>
      <c r="C95" s="190" t="s">
        <v>231</v>
      </c>
      <c r="D95" s="188" t="s">
        <v>232</v>
      </c>
      <c r="E95" s="78">
        <v>1</v>
      </c>
      <c r="F95" s="74" t="s">
        <v>225</v>
      </c>
      <c r="G95" s="75" t="s">
        <v>221</v>
      </c>
      <c r="H95" s="78" t="s">
        <v>233</v>
      </c>
      <c r="I95" s="78" t="s">
        <v>234</v>
      </c>
      <c r="J95" s="51">
        <v>43238</v>
      </c>
      <c r="K95" s="51">
        <v>43412</v>
      </c>
      <c r="L95" s="76">
        <v>5</v>
      </c>
      <c r="M95" s="190">
        <f>+L95+L96+L97+L98</f>
        <v>43</v>
      </c>
      <c r="N95" s="61" t="s">
        <v>68</v>
      </c>
      <c r="O95" s="171">
        <v>65</v>
      </c>
      <c r="P95" s="176"/>
    </row>
    <row r="96" spans="1:16" s="3" customFormat="1" ht="153" x14ac:dyDescent="0.2">
      <c r="A96" s="200"/>
      <c r="B96" s="182"/>
      <c r="C96" s="191"/>
      <c r="D96" s="188"/>
      <c r="E96" s="76">
        <v>2</v>
      </c>
      <c r="F96" s="74" t="s">
        <v>225</v>
      </c>
      <c r="G96" s="75" t="s">
        <v>221</v>
      </c>
      <c r="H96" s="76" t="s">
        <v>235</v>
      </c>
      <c r="I96" s="76" t="s">
        <v>234</v>
      </c>
      <c r="J96" s="53">
        <v>43063</v>
      </c>
      <c r="K96" s="53">
        <v>43301</v>
      </c>
      <c r="L96" s="76">
        <v>8</v>
      </c>
      <c r="M96" s="191"/>
      <c r="N96" s="60" t="s">
        <v>68</v>
      </c>
      <c r="O96" s="172"/>
      <c r="P96" s="176"/>
    </row>
    <row r="97" spans="1:16" s="3" customFormat="1" ht="127.5" x14ac:dyDescent="0.2">
      <c r="A97" s="200"/>
      <c r="B97" s="182"/>
      <c r="C97" s="191"/>
      <c r="D97" s="188"/>
      <c r="E97" s="76">
        <v>3</v>
      </c>
      <c r="F97" s="76" t="s">
        <v>236</v>
      </c>
      <c r="G97" s="75" t="s">
        <v>221</v>
      </c>
      <c r="H97" s="76" t="s">
        <v>237</v>
      </c>
      <c r="I97" s="76" t="s">
        <v>234</v>
      </c>
      <c r="J97" s="53">
        <v>42860</v>
      </c>
      <c r="K97" s="53">
        <v>43316</v>
      </c>
      <c r="L97" s="76">
        <v>15</v>
      </c>
      <c r="M97" s="192"/>
      <c r="N97" s="60" t="s">
        <v>68</v>
      </c>
      <c r="O97" s="173"/>
      <c r="P97" s="176"/>
    </row>
    <row r="98" spans="1:16" s="3" customFormat="1" ht="64.5" thickBot="1" x14ac:dyDescent="0.25">
      <c r="A98" s="200"/>
      <c r="B98" s="183"/>
      <c r="C98" s="194"/>
      <c r="D98" s="188"/>
      <c r="E98" s="80">
        <v>4</v>
      </c>
      <c r="F98" s="80" t="s">
        <v>238</v>
      </c>
      <c r="G98" s="75" t="s">
        <v>221</v>
      </c>
      <c r="H98" s="80" t="s">
        <v>239</v>
      </c>
      <c r="I98" s="80" t="s">
        <v>234</v>
      </c>
      <c r="J98" s="65">
        <v>42208</v>
      </c>
      <c r="K98" s="65">
        <v>42669</v>
      </c>
      <c r="L98" s="76">
        <v>15</v>
      </c>
      <c r="M98" s="193"/>
      <c r="N98" s="66" t="s">
        <v>68</v>
      </c>
      <c r="O98" s="174"/>
      <c r="P98" s="176"/>
    </row>
    <row r="99" spans="1:16" s="3" customFormat="1" ht="153" x14ac:dyDescent="0.2">
      <c r="A99" s="200"/>
      <c r="B99" s="202" t="s">
        <v>38</v>
      </c>
      <c r="C99" s="184" t="s">
        <v>240</v>
      </c>
      <c r="D99" s="188" t="s">
        <v>232</v>
      </c>
      <c r="E99" s="74">
        <v>1</v>
      </c>
      <c r="F99" s="74" t="s">
        <v>225</v>
      </c>
      <c r="G99" s="75" t="s">
        <v>221</v>
      </c>
      <c r="H99" s="74" t="s">
        <v>242</v>
      </c>
      <c r="I99" s="74" t="s">
        <v>241</v>
      </c>
      <c r="J99" s="50">
        <v>43063</v>
      </c>
      <c r="K99" s="50">
        <v>43311</v>
      </c>
      <c r="L99" s="76">
        <v>8</v>
      </c>
      <c r="M99" s="190">
        <f>+L99+L100+L101+L102</f>
        <v>38</v>
      </c>
      <c r="N99" s="11" t="s">
        <v>68</v>
      </c>
      <c r="O99" s="171">
        <v>65</v>
      </c>
      <c r="P99" s="176"/>
    </row>
    <row r="100" spans="1:16" s="3" customFormat="1" ht="153" x14ac:dyDescent="0.2">
      <c r="A100" s="200"/>
      <c r="B100" s="195"/>
      <c r="C100" s="185"/>
      <c r="D100" s="188"/>
      <c r="E100" s="75"/>
      <c r="F100" s="75" t="s">
        <v>225</v>
      </c>
      <c r="G100" s="75" t="s">
        <v>221</v>
      </c>
      <c r="H100" s="75" t="s">
        <v>243</v>
      </c>
      <c r="I100" s="75" t="s">
        <v>241</v>
      </c>
      <c r="J100" s="55">
        <v>42321</v>
      </c>
      <c r="K100" s="55">
        <v>43250</v>
      </c>
      <c r="L100" s="76">
        <v>30</v>
      </c>
      <c r="M100" s="191"/>
      <c r="N100" s="39" t="s">
        <v>68</v>
      </c>
      <c r="O100" s="172"/>
      <c r="P100" s="176"/>
    </row>
    <row r="101" spans="1:16" s="3" customFormat="1" ht="35.1" customHeight="1" x14ac:dyDescent="0.2">
      <c r="A101" s="200"/>
      <c r="B101" s="196"/>
      <c r="C101" s="186"/>
      <c r="D101" s="188"/>
      <c r="E101" s="76"/>
      <c r="F101" s="76"/>
      <c r="G101" s="76"/>
      <c r="H101" s="6"/>
      <c r="I101" s="6"/>
      <c r="J101" s="76"/>
      <c r="K101" s="76"/>
      <c r="L101" s="76"/>
      <c r="M101" s="192"/>
      <c r="N101" s="7"/>
      <c r="O101" s="173"/>
      <c r="P101" s="176"/>
    </row>
    <row r="102" spans="1:16" s="3" customFormat="1" ht="35.1" customHeight="1" thickBot="1" x14ac:dyDescent="0.25">
      <c r="A102" s="201"/>
      <c r="B102" s="203"/>
      <c r="C102" s="187"/>
      <c r="D102" s="189"/>
      <c r="E102" s="77"/>
      <c r="F102" s="77"/>
      <c r="G102" s="77"/>
      <c r="H102" s="8"/>
      <c r="I102" s="8"/>
      <c r="J102" s="77"/>
      <c r="K102" s="77"/>
      <c r="L102" s="76"/>
      <c r="M102" s="193"/>
      <c r="N102" s="9"/>
      <c r="O102" s="174"/>
      <c r="P102" s="177"/>
    </row>
  </sheetData>
  <mergeCells count="146">
    <mergeCell ref="A1:N1"/>
    <mergeCell ref="A3:A4"/>
    <mergeCell ref="A5:A27"/>
    <mergeCell ref="M5:M7"/>
    <mergeCell ref="O3:O4"/>
    <mergeCell ref="O5:O7"/>
    <mergeCell ref="O16:O19"/>
    <mergeCell ref="O24:O27"/>
    <mergeCell ref="M16:M19"/>
    <mergeCell ref="M24:M27"/>
    <mergeCell ref="C24:C27"/>
    <mergeCell ref="D24:D27"/>
    <mergeCell ref="B24:B27"/>
    <mergeCell ref="B5:B7"/>
    <mergeCell ref="B16:B19"/>
    <mergeCell ref="C5:C7"/>
    <mergeCell ref="B2:N2"/>
    <mergeCell ref="N3:N4"/>
    <mergeCell ref="E3:E4"/>
    <mergeCell ref="D3:D4"/>
    <mergeCell ref="H3:H4"/>
    <mergeCell ref="F3:F4"/>
    <mergeCell ref="G3:G4"/>
    <mergeCell ref="D5:D7"/>
    <mergeCell ref="C16:C19"/>
    <mergeCell ref="D16:D19"/>
    <mergeCell ref="B3:B4"/>
    <mergeCell ref="C3:C4"/>
    <mergeCell ref="B12:B15"/>
    <mergeCell ref="C12:C15"/>
    <mergeCell ref="D12:D15"/>
    <mergeCell ref="M3:M4"/>
    <mergeCell ref="M8:M11"/>
    <mergeCell ref="M12:M15"/>
    <mergeCell ref="O12:O15"/>
    <mergeCell ref="B8:B11"/>
    <mergeCell ref="C8:C11"/>
    <mergeCell ref="D8:D11"/>
    <mergeCell ref="I3:I4"/>
    <mergeCell ref="J3:J4"/>
    <mergeCell ref="K3:K4"/>
    <mergeCell ref="O8:O11"/>
    <mergeCell ref="L3:L4"/>
    <mergeCell ref="A29:A52"/>
    <mergeCell ref="B29:B32"/>
    <mergeCell ref="C29:C32"/>
    <mergeCell ref="D29:D32"/>
    <mergeCell ref="M29:M32"/>
    <mergeCell ref="O29:O32"/>
    <mergeCell ref="B33:B36"/>
    <mergeCell ref="C33:C36"/>
    <mergeCell ref="D33:D36"/>
    <mergeCell ref="M33:M36"/>
    <mergeCell ref="O33:O36"/>
    <mergeCell ref="B37:B40"/>
    <mergeCell ref="C37:C40"/>
    <mergeCell ref="D37:D40"/>
    <mergeCell ref="M37:M40"/>
    <mergeCell ref="O37:O40"/>
    <mergeCell ref="B41:B44"/>
    <mergeCell ref="C41:C44"/>
    <mergeCell ref="D41:D44"/>
    <mergeCell ref="M41:M44"/>
    <mergeCell ref="D45:D48"/>
    <mergeCell ref="M45:M48"/>
    <mergeCell ref="O45:O48"/>
    <mergeCell ref="B49:B52"/>
    <mergeCell ref="C49:C52"/>
    <mergeCell ref="D49:D52"/>
    <mergeCell ref="M49:M52"/>
    <mergeCell ref="O49:O52"/>
    <mergeCell ref="O20:O23"/>
    <mergeCell ref="O41:O44"/>
    <mergeCell ref="B45:B48"/>
    <mergeCell ref="C45:C48"/>
    <mergeCell ref="O54:O57"/>
    <mergeCell ref="M20:M23"/>
    <mergeCell ref="B20:B23"/>
    <mergeCell ref="D20:D23"/>
    <mergeCell ref="C20:C23"/>
    <mergeCell ref="M58:M61"/>
    <mergeCell ref="O58:O61"/>
    <mergeCell ref="A54:A77"/>
    <mergeCell ref="B54:B57"/>
    <mergeCell ref="C54:C57"/>
    <mergeCell ref="D54:D57"/>
    <mergeCell ref="M54:M57"/>
    <mergeCell ref="B62:B65"/>
    <mergeCell ref="C62:C65"/>
    <mergeCell ref="D62:D65"/>
    <mergeCell ref="M62:M65"/>
    <mergeCell ref="B70:B73"/>
    <mergeCell ref="C70:C73"/>
    <mergeCell ref="D70:D73"/>
    <mergeCell ref="M70:M73"/>
    <mergeCell ref="O70:O73"/>
    <mergeCell ref="B74:B77"/>
    <mergeCell ref="C74:C77"/>
    <mergeCell ref="D74:D77"/>
    <mergeCell ref="M74:M77"/>
    <mergeCell ref="O74:O77"/>
    <mergeCell ref="A79:A102"/>
    <mergeCell ref="B79:B82"/>
    <mergeCell ref="C79:C82"/>
    <mergeCell ref="D79:D82"/>
    <mergeCell ref="M79:M82"/>
    <mergeCell ref="B87:B90"/>
    <mergeCell ref="C87:C90"/>
    <mergeCell ref="D87:D90"/>
    <mergeCell ref="M87:M90"/>
    <mergeCell ref="B95:B98"/>
    <mergeCell ref="C95:C98"/>
    <mergeCell ref="D95:D98"/>
    <mergeCell ref="M95:M98"/>
    <mergeCell ref="B99:B102"/>
    <mergeCell ref="C99:C102"/>
    <mergeCell ref="D99:D102"/>
    <mergeCell ref="M99:M102"/>
    <mergeCell ref="B83:B86"/>
    <mergeCell ref="C83:C86"/>
    <mergeCell ref="D83:D86"/>
    <mergeCell ref="M83:M86"/>
    <mergeCell ref="O99:O102"/>
    <mergeCell ref="P79:P102"/>
    <mergeCell ref="P3:P4"/>
    <mergeCell ref="P5:P27"/>
    <mergeCell ref="P29:P52"/>
    <mergeCell ref="P54:P77"/>
    <mergeCell ref="O87:O90"/>
    <mergeCell ref="B91:B94"/>
    <mergeCell ref="C91:C94"/>
    <mergeCell ref="D91:D94"/>
    <mergeCell ref="M91:M94"/>
    <mergeCell ref="O91:O94"/>
    <mergeCell ref="O95:O98"/>
    <mergeCell ref="O62:O65"/>
    <mergeCell ref="B66:B69"/>
    <mergeCell ref="C66:C69"/>
    <mergeCell ref="D66:D69"/>
    <mergeCell ref="M66:M69"/>
    <mergeCell ref="O66:O69"/>
    <mergeCell ref="O79:O82"/>
    <mergeCell ref="O83:O86"/>
    <mergeCell ref="B58:B61"/>
    <mergeCell ref="C58:C61"/>
    <mergeCell ref="D58:D61"/>
  </mergeCells>
  <printOptions horizontalCentered="1" verticalCentered="1"/>
  <pageMargins left="0" right="0" top="0.15748031496062992" bottom="0.15748031496062992" header="0.31496062992125984" footer="0.31496062992125984"/>
  <pageSetup paperSize="5" scale="40"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4</vt:i4>
      </vt:variant>
    </vt:vector>
  </HeadingPairs>
  <TitlesOfParts>
    <vt:vector size="7" baseType="lpstr">
      <vt:lpstr>EXP. HABILITANTE</vt:lpstr>
      <vt:lpstr>EXP. PONDERABLE</vt:lpstr>
      <vt:lpstr>EQUIPO DE TRABAJO</vt:lpstr>
      <vt:lpstr>'EQUIPO DE TRABAJO'!Área_de_impresión</vt:lpstr>
      <vt:lpstr>'EXP. PONDERABLE'!Área_de_impresión</vt:lpstr>
      <vt:lpstr>'EQUIPO DE TRABAJO'!Títulos_a_imprimir</vt:lpstr>
      <vt:lpstr>'EXP. PONDERABLE'!Títulos_a_imprimir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nera solano soto</dc:creator>
  <cp:lastModifiedBy>Usuario</cp:lastModifiedBy>
  <cp:lastPrinted>2020-11-24T20:07:33Z</cp:lastPrinted>
  <dcterms:created xsi:type="dcterms:W3CDTF">2020-06-22T20:34:22Z</dcterms:created>
  <dcterms:modified xsi:type="dcterms:W3CDTF">2020-12-21T03:01:40Z</dcterms:modified>
</cp:coreProperties>
</file>