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3.xml" ContentType="application/vnd.openxmlformats-officedocument.drawing+xml"/>
  <Override PartName="/xl/ctrlProps/ctrlProp2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codeName="ThisWorkbook"/>
  <mc:AlternateContent xmlns:mc="http://schemas.openxmlformats.org/markup-compatibility/2006">
    <mc:Choice Requires="x15">
      <x15ac:absPath xmlns:x15ac="http://schemas.microsoft.com/office/spreadsheetml/2010/11/ac" url="C:\Users\HP\OneDrive - Consejo Superior de la Judicatura\ESTUDIOS\2025\OBRA TELECOM\EJECUCION\PAGO 1\"/>
    </mc:Choice>
  </mc:AlternateContent>
  <xr:revisionPtr revIDLastSave="26" documentId="11_E32FCCE98649203D2936199B338CB65ACC77C2FD" xr6:coauthVersionLast="36" xr6:coauthVersionMax="47" xr10:uidLastSave="{B1C30573-6EB3-40F1-9F20-723A6E0A3EF0}"/>
  <bookViews>
    <workbookView xWindow="-120" yWindow="-120" windowWidth="29040" windowHeight="15720" firstSheet="1" activeTab="1" xr2:uid="{00000000-000D-0000-FFFF-FFFF00000000}"/>
  </bookViews>
  <sheets>
    <sheet name="Ficha Avance" sheetId="3" state="hidden" r:id="rId1"/>
    <sheet name="Inf. Supervisión AFCJ" sheetId="2" r:id="rId2"/>
    <sheet name="Hoja1" sheetId="6" state="hidden" r:id="rId3"/>
    <sheet name="Control de pagos" sheetId="5" state="hidden" r:id="rId4"/>
    <sheet name="Datos" sheetId="4" state="hidden" r:id="rId5"/>
  </sheets>
  <definedNames>
    <definedName name="_xlnm.Print_Area" localSheetId="3">'Control de pagos'!$A$1:$S$74</definedName>
    <definedName name="_xlnm.Print_Area" localSheetId="0">'Ficha Avance'!$A$1:$L$108</definedName>
    <definedName name="_xlnm.Print_Area" localSheetId="1">'Inf. Supervisión AFCJ'!$A$1:$L$150</definedName>
    <definedName name="_xlnm.Print_Titles" localSheetId="0">'Ficha Avance'!$1:$4</definedName>
    <definedName name="_xlnm.Print_Titles" localSheetId="1">'Inf. Supervisión AFCJ'!$1:$2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4" i="2" l="1"/>
  <c r="F134" i="2"/>
  <c r="I42" i="2" l="1"/>
  <c r="J42" i="2" s="1"/>
  <c r="E44" i="2"/>
  <c r="H118" i="2"/>
  <c r="L42" i="2" l="1"/>
  <c r="I38" i="2"/>
  <c r="J38" i="2" s="1"/>
  <c r="I39" i="2"/>
  <c r="J39" i="2" s="1"/>
  <c r="I40" i="2"/>
  <c r="J40" i="2" s="1"/>
  <c r="I41" i="2"/>
  <c r="J41" i="2" s="1"/>
  <c r="I43" i="2"/>
  <c r="J43" i="2" s="1"/>
  <c r="I34" i="2"/>
  <c r="J34" i="2" s="1"/>
  <c r="I35" i="2"/>
  <c r="J35" i="2" s="1"/>
  <c r="I36" i="2"/>
  <c r="J36" i="2" s="1"/>
  <c r="I37" i="2"/>
  <c r="J37" i="2" s="1"/>
  <c r="I33" i="2"/>
  <c r="J33" i="2" l="1"/>
  <c r="J44" i="2" s="1"/>
  <c r="I44" i="2"/>
  <c r="A8" i="2"/>
  <c r="D134" i="2" l="1"/>
  <c r="H144" i="2"/>
  <c r="H44" i="2" l="1"/>
  <c r="K44" i="2"/>
  <c r="L34" i="2"/>
  <c r="L35" i="2"/>
  <c r="L36" i="2"/>
  <c r="L37" i="2"/>
  <c r="L38" i="2"/>
  <c r="L39" i="2"/>
  <c r="L40" i="2"/>
  <c r="L41" i="2"/>
  <c r="L43" i="2"/>
  <c r="L33" i="2"/>
  <c r="L44" i="2" l="1"/>
  <c r="D46" i="2"/>
  <c r="F103" i="2"/>
  <c r="D49" i="2" s="1"/>
  <c r="A4" i="6"/>
  <c r="H22" i="5" l="1"/>
  <c r="H48" i="5" s="1"/>
  <c r="H23" i="5"/>
  <c r="H49" i="5" s="1"/>
  <c r="H47" i="5" l="1"/>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106" i="2"/>
  <c r="N82" i="3" l="1"/>
  <c r="N77" i="3"/>
  <c r="N76" i="3"/>
  <c r="N84" i="3"/>
  <c r="N78" i="3"/>
  <c r="A48" i="2"/>
  <c r="A49" i="2"/>
  <c r="A103" i="2"/>
  <c r="J59" i="3" l="1"/>
  <c r="C71" i="3"/>
  <c r="G46" i="2"/>
  <c r="K71" i="3"/>
  <c r="A10" i="4"/>
  <c r="D24" i="2"/>
  <c r="D25" i="2"/>
  <c r="D26" i="2"/>
  <c r="H36" i="3"/>
  <c r="H38" i="3"/>
  <c r="I24" i="2" s="1"/>
  <c r="H39" i="3"/>
  <c r="I25" i="2" s="1"/>
  <c r="E24" i="2"/>
  <c r="E23" i="2"/>
  <c r="K23" i="2"/>
  <c r="K24" i="2"/>
  <c r="K25" i="2"/>
  <c r="K26" i="2"/>
  <c r="G24" i="2"/>
  <c r="G25" i="2"/>
  <c r="G26" i="2"/>
  <c r="F24" i="2"/>
  <c r="F25" i="2"/>
  <c r="F26" i="2"/>
  <c r="B9" i="3"/>
  <c r="E27" i="2" l="1"/>
  <c r="D47" i="2" s="1"/>
  <c r="D48" i="2" s="1"/>
  <c r="K103" i="2"/>
  <c r="L117" i="2" l="1"/>
  <c r="L116" i="2"/>
  <c r="L115" i="2"/>
  <c r="L114" i="2"/>
  <c r="L113" i="2"/>
  <c r="L112" i="2"/>
  <c r="L111" i="2"/>
  <c r="L110" i="2"/>
  <c r="H71" i="2"/>
  <c r="L107" i="2"/>
  <c r="L108" i="2"/>
  <c r="L109" i="2"/>
  <c r="H94" i="2"/>
  <c r="H79" i="2"/>
  <c r="H56" i="2"/>
  <c r="H76" i="2"/>
  <c r="H92" i="2"/>
  <c r="H96" i="2"/>
  <c r="H84" i="2"/>
  <c r="H60" i="2"/>
  <c r="H100" i="2"/>
  <c r="H90" i="2"/>
  <c r="H88" i="2"/>
  <c r="H62" i="2"/>
  <c r="H78" i="2"/>
  <c r="H70" i="2"/>
  <c r="H86" i="2"/>
  <c r="H66" i="2"/>
  <c r="H87" i="2"/>
  <c r="H91" i="2"/>
  <c r="H58" i="2"/>
  <c r="H65" i="2"/>
  <c r="H69" i="2"/>
  <c r="H97" i="2"/>
  <c r="H102" i="2"/>
  <c r="H72" i="2"/>
  <c r="H67" i="2"/>
  <c r="H68" i="2"/>
  <c r="H95" i="2"/>
  <c r="H85" i="2"/>
  <c r="H93" i="2"/>
  <c r="H63" i="2"/>
  <c r="K46" i="2"/>
  <c r="H55" i="2"/>
  <c r="H54" i="2"/>
  <c r="H59" i="2"/>
  <c r="H99" i="2"/>
  <c r="H53" i="2"/>
  <c r="H73" i="2"/>
  <c r="H82" i="2"/>
  <c r="H80" i="2"/>
  <c r="H83" i="2"/>
  <c r="H74" i="2"/>
  <c r="H64" i="2"/>
  <c r="H57" i="2"/>
  <c r="H89" i="2"/>
  <c r="H101" i="2"/>
  <c r="H75" i="2"/>
  <c r="H61" i="2"/>
  <c r="H81" i="2"/>
  <c r="H98" i="2"/>
  <c r="H77" i="2"/>
  <c r="A5" i="2"/>
  <c r="H33" i="5"/>
  <c r="H32" i="5"/>
  <c r="H31" i="5"/>
  <c r="H30" i="5"/>
  <c r="H29" i="5"/>
  <c r="H28" i="5"/>
  <c r="H27" i="5"/>
  <c r="H26" i="5"/>
  <c r="H25" i="5"/>
  <c r="H24" i="5"/>
  <c r="L118" i="2" l="1"/>
  <c r="H103" i="2"/>
  <c r="E49" i="2" s="1"/>
  <c r="H40" i="3"/>
  <c r="I26" i="2" s="1"/>
  <c r="E42" i="3" l="1"/>
  <c r="J17" i="3" l="1"/>
  <c r="D71" i="3" l="1"/>
  <c r="J49" i="2"/>
  <c r="E59" i="3" l="1"/>
  <c r="K49" i="2"/>
  <c r="E60" i="3" l="1"/>
  <c r="L71" i="3"/>
  <c r="L10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tc={C7F073BE-BE88-4ADC-B7D2-F60DA66E34A5}</author>
  </authors>
  <commentList>
    <comment ref="B19" authorId="0" shapeId="0" xr:uid="{00000000-0006-0000-0300-000001000000}">
      <text>
        <r>
          <rPr>
            <sz val="10"/>
            <rFont val="Arial"/>
          </rPr>
          <t>[Comentario encadenado]
Tu versión de Excel te permite leer este comentario encadenado; sin embargo, las ediciones que se apliquen se quitarán si el archivo se abre en una versión más reciente de Excel. Más información: https://go.microsoft.com/fwlink/?linkid=870924
Comentario:
    incluir rubro a nivel de contabilización y uso.</t>
        </r>
      </text>
    </comment>
  </commentList>
</comments>
</file>

<file path=xl/sharedStrings.xml><?xml version="1.0" encoding="utf-8"?>
<sst xmlns="http://schemas.openxmlformats.org/spreadsheetml/2006/main" count="500" uniqueCount="365">
  <si>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</si>
  <si>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</si>
  <si>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</si>
  <si>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</si>
  <si>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</si>
  <si>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</si>
  <si>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</si>
  <si>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</si>
  <si>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082 DE 2023</t>
  </si>
  <si>
    <t>Fecha reporte</t>
  </si>
  <si>
    <t xml:space="preserve">Ficha No. </t>
  </si>
  <si>
    <t xml:space="preserve">No. SECOP o TVEC </t>
  </si>
  <si>
    <t>CO1.PCCNTR.5293634</t>
  </si>
  <si>
    <t xml:space="preserve">Supervisor(a) AFCJ </t>
  </si>
  <si>
    <t>RODRIGO JOSE ZABALETA BAÑOL</t>
  </si>
  <si>
    <r>
      <t xml:space="preserve">Fecha
</t>
    </r>
    <r>
      <rPr>
        <sz val="8"/>
        <rFont val="Arial"/>
        <family val="2"/>
      </rPr>
      <t>(AAAA-MM-DD)</t>
    </r>
  </si>
  <si>
    <t>Suscripción</t>
  </si>
  <si>
    <t>18 de agosto de 2023</t>
  </si>
  <si>
    <t>Supervisión Técnica</t>
  </si>
  <si>
    <t>Unidad Responsable</t>
  </si>
  <si>
    <t>División de Mantenimiento y Mejoramiento</t>
  </si>
  <si>
    <r>
      <t>Inicio</t>
    </r>
    <r>
      <rPr>
        <sz val="8"/>
        <rFont val="Arial"/>
        <family val="2"/>
      </rPr>
      <t xml:space="preserve"> </t>
    </r>
  </si>
  <si>
    <t>31 de agosto de 2023</t>
  </si>
  <si>
    <t>Nombre supervisor(a)</t>
  </si>
  <si>
    <t>Néstor Andrés Sánchez Hernández</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</si>
  <si>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</si>
  <si>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</si>
  <si>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</si>
  <si>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</si>
  <si>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</si>
  <si>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</si>
  <si>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DETECTA CORP S.A.</t>
  </si>
  <si>
    <t>Plazo inicial</t>
  </si>
  <si>
    <t>NIT</t>
  </si>
  <si>
    <t>Plazo final</t>
  </si>
  <si>
    <t>Modalidad de Selección</t>
  </si>
  <si>
    <t>CONTRATACIÓN DIRECTA</t>
  </si>
  <si>
    <t>Valor Inicial</t>
  </si>
  <si>
    <t>No. proceso de selección</t>
  </si>
  <si>
    <t>CD-045-2023</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</si>
  <si>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</si>
  <si>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</si>
  <si>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</si>
  <si>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</si>
  <si>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</si>
  <si>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</si>
  <si>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</si>
  <si>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</si>
  <si>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</si>
  <si>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</si>
  <si>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Prestar el servicio de mantenimiento integral para los equipos de rayos X marca Smith Detection y el arco detector de metales marca CEIA</t>
  </si>
  <si>
    <t>Lugar de ejecución</t>
  </si>
  <si>
    <t>Bogotá D.C.</t>
  </si>
  <si>
    <t>Póliza No.</t>
  </si>
  <si>
    <t>33-44-101238863</t>
  </si>
  <si>
    <t>Aseguradora</t>
  </si>
  <si>
    <t>Vigencia</t>
  </si>
  <si>
    <t>Amparos</t>
  </si>
  <si>
    <t>Desde</t>
  </si>
  <si>
    <t>Hasta</t>
  </si>
  <si>
    <t>Fecha aprobación</t>
  </si>
  <si>
    <t>Mundial de Seguros S.A.</t>
  </si>
  <si>
    <t>Cumplimiento</t>
  </si>
  <si>
    <t>Pago de salarios, prestaciones sociales legales e indemnizaciones laborales.</t>
  </si>
  <si>
    <t>Calidad del servicio</t>
  </si>
  <si>
    <t>Calidad de los bienes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</si>
  <si>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</si>
  <si>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</si>
  <si>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</si>
  <si>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</si>
  <si>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</si>
  <si>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</si>
  <si>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</si>
  <si>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</si>
  <si>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</si>
  <si>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</si>
  <si>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</si>
  <si>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</si>
  <si>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</si>
  <si>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</si>
  <si>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</si>
  <si>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</si>
  <si>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</si>
  <si>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</si>
  <si>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</si>
  <si>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</si>
  <si>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</si>
  <si>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</si>
  <si>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</si>
  <si>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Movimientos</t>
  </si>
  <si>
    <t>Registro Presupuestal</t>
  </si>
  <si>
    <t>No.</t>
  </si>
  <si>
    <t>Valor</t>
  </si>
  <si>
    <t>02 - CONSEJO SUPERIOR DE LA JUDICATURA</t>
  </si>
  <si>
    <t>A-02-02-02-008-007 SERVICIOS DE 
MANTENIMIENTO, REPARACIÓN E INSTALACIÓN 
(EXCEPTO SERVICIOS DE CONSTRUCCIÓN</t>
  </si>
  <si>
    <t>N/A</t>
  </si>
  <si>
    <t>03 - CORTE SUPREMA DE JUSTICIA</t>
  </si>
  <si>
    <t>04 - CONSEJO DE ESTADO</t>
  </si>
  <si>
    <t>05 - CORTE CONSTITUCIONAL</t>
  </si>
  <si>
    <t>09 - COMISIÓN NACIONAL DE DISCIPLINA JUDICIAL</t>
  </si>
  <si>
    <t>TOTAL</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</si>
  <si>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</si>
  <si>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</si>
  <si>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</si>
  <si>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</si>
  <si>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</si>
  <si>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</si>
  <si>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</si>
  <si>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</si>
  <si>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</si>
  <si>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</si>
  <si>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</si>
  <si>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</si>
  <si>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</si>
  <si>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</si>
  <si>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</si>
  <si>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</si>
  <si>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</si>
  <si>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</si>
  <si>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</si>
  <si>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</si>
  <si>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</si>
  <si>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</si>
  <si>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</si>
  <si>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</si>
  <si>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</si>
  <si>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</si>
  <si>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</si>
  <si>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</si>
  <si>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</si>
  <si>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</si>
  <si>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</si>
  <si>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</si>
  <si>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</si>
  <si>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</si>
  <si>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</si>
  <si>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</si>
  <si>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</si>
  <si>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</si>
  <si>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</si>
  <si>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</si>
  <si>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</si>
  <si>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</si>
  <si>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</si>
  <si>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</si>
  <si>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</si>
  <si>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</si>
  <si>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</si>
  <si>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</si>
  <si>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Supervisor Administrativo, financiero, contable y jurídico - Profesional Universitario Grado 13</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</si>
  <si>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</si>
  <si>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</si>
  <si>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</si>
  <si>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</si>
  <si>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</si>
  <si>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</si>
  <si>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</si>
  <si>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 xml:space="preserve">Contratista </t>
  </si>
  <si>
    <t xml:space="preserve">Pago No. </t>
  </si>
  <si>
    <t>Objeto contractual</t>
  </si>
  <si>
    <t>Nombres Supervisores</t>
  </si>
  <si>
    <t>Sup. Técnica</t>
  </si>
  <si>
    <t>Sup. AFJC</t>
  </si>
  <si>
    <t>CONTRATO / CONVENIO</t>
  </si>
  <si>
    <t xml:space="preserve">No. Interno </t>
  </si>
  <si>
    <t>No. SECOP o TEVC (Si aplica)</t>
  </si>
  <si>
    <t>Tipo</t>
  </si>
  <si>
    <t>Valor Inicial del Contrato</t>
  </si>
  <si>
    <t xml:space="preserve">Póliza No. </t>
  </si>
  <si>
    <t>Vigencia póliza:</t>
  </si>
  <si>
    <t>CONTRATO</t>
  </si>
  <si>
    <t>Fecha de suscripción</t>
  </si>
  <si>
    <r>
      <t xml:space="preserve">Fecha de terminación </t>
    </r>
    <r>
      <rPr>
        <sz val="11"/>
        <rFont val="Arial"/>
        <family val="2"/>
      </rPr>
      <t>(inicialmente pactada)</t>
    </r>
  </si>
  <si>
    <r>
      <t>Fecha de inicio</t>
    </r>
    <r>
      <rPr>
        <sz val="11"/>
        <rFont val="Arial"/>
        <family val="2"/>
      </rPr>
      <t xml:space="preserve"> </t>
    </r>
  </si>
  <si>
    <r>
      <t xml:space="preserve">Fecha final </t>
    </r>
    <r>
      <rPr>
        <sz val="11"/>
        <rFont val="Arial"/>
        <family val="2"/>
      </rPr>
      <t>(incluídas prórrogas, si aplica)</t>
    </r>
  </si>
  <si>
    <r>
      <t xml:space="preserve">Modificación No. </t>
    </r>
    <r>
      <rPr>
        <sz val="11"/>
        <rFont val="Arial"/>
        <family val="2"/>
      </rPr>
      <t>(consecutivo)</t>
    </r>
  </si>
  <si>
    <r>
      <t xml:space="preserve">Valor
</t>
    </r>
    <r>
      <rPr>
        <sz val="11"/>
        <rFont val="Arial"/>
        <family val="2"/>
      </rPr>
      <t>(Si aplica)</t>
    </r>
  </si>
  <si>
    <r>
      <t xml:space="preserve">Desde
</t>
    </r>
    <r>
      <rPr>
        <sz val="11"/>
        <rFont val="Arial"/>
        <family val="2"/>
      </rPr>
      <t>(AAAA-MM-DD)</t>
    </r>
    <r>
      <rPr>
        <b/>
        <sz val="11"/>
        <rFont val="Arial"/>
        <family val="2"/>
      </rPr>
      <t xml:space="preserve"> </t>
    </r>
  </si>
  <si>
    <r>
      <t xml:space="preserve">Hasta
</t>
    </r>
    <r>
      <rPr>
        <sz val="11"/>
        <rFont val="Arial"/>
        <family val="2"/>
      </rPr>
      <t>(AAAA-MM-DD)</t>
    </r>
  </si>
  <si>
    <r>
      <t xml:space="preserve">Tiempo
</t>
    </r>
    <r>
      <rPr>
        <sz val="11"/>
        <rFont val="Arial"/>
        <family val="2"/>
      </rPr>
      <t>(años, meses y días)</t>
    </r>
  </si>
  <si>
    <r>
      <t xml:space="preserve">Comentarios / Observaciones
</t>
    </r>
    <r>
      <rPr>
        <sz val="11"/>
        <rFont val="Arial"/>
        <family val="2"/>
      </rPr>
      <t>(Registrar #RP, #CDP y Unidad Ejecutora, en caso de adiciones o reducciones)</t>
    </r>
  </si>
  <si>
    <t>C. INFORMACIÓN FINANCIERA</t>
  </si>
  <si>
    <r>
      <t xml:space="preserve">Rubro(s) </t>
    </r>
    <r>
      <rPr>
        <sz val="11"/>
        <color rgb="FF000000"/>
        <rFont val="Arial"/>
        <family val="2"/>
      </rPr>
      <t>(Posición catálogo del gasto)</t>
    </r>
  </si>
  <si>
    <t>No. RP</t>
  </si>
  <si>
    <t>Fecha del RP</t>
  </si>
  <si>
    <t>Valor RP</t>
  </si>
  <si>
    <t>Total Pagos Realizados con el RP</t>
  </si>
  <si>
    <t>% de Ejecución del RP</t>
  </si>
  <si>
    <t>Liberaciones</t>
  </si>
  <si>
    <t>Saldo Por Utilizar RP</t>
  </si>
  <si>
    <t xml:space="preserve">Total </t>
  </si>
  <si>
    <t>Total</t>
  </si>
  <si>
    <t>Valor inicial del contrato</t>
  </si>
  <si>
    <t xml:space="preserve">   Valor Adiciones o Reucciones</t>
  </si>
  <si>
    <r>
      <t>Valor anticipo</t>
    </r>
    <r>
      <rPr>
        <sz val="11"/>
        <rFont val="Arial"/>
        <family val="2"/>
      </rPr>
      <t xml:space="preserve"> (Si aplica)</t>
    </r>
  </si>
  <si>
    <t>II. AMORTIZACIÓN ANTICIPO (si aplica)</t>
  </si>
  <si>
    <t>RP</t>
  </si>
  <si>
    <t>Sub-Unidad</t>
  </si>
  <si>
    <t>Rubro</t>
  </si>
  <si>
    <t>Fecha del Pago</t>
  </si>
  <si>
    <r>
      <t xml:space="preserve">No. Orden de Pago </t>
    </r>
    <r>
      <rPr>
        <sz val="11"/>
        <rFont val="Arial"/>
        <family val="2"/>
      </rPr>
      <t>(SIIF)</t>
    </r>
  </si>
  <si>
    <t>Valor Orden de Pago SIIF</t>
  </si>
  <si>
    <t>Factura No. - Cuenta de Cobro</t>
  </si>
  <si>
    <t>Porcentaje Valor Pagado</t>
  </si>
  <si>
    <t>Soporte/Actividad</t>
  </si>
  <si>
    <t>Total Porcentaje Ejecución Financiera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</si>
  <si>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</si>
  <si>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1"/>
        <rFont val="Arial"/>
        <family val="2"/>
      </rPr>
      <t>DURANTE EL PERIODO REPORTADO</t>
    </r>
  </si>
  <si>
    <t>Obligaciones contractuales</t>
  </si>
  <si>
    <t>Obligación Especifica</t>
  </si>
  <si>
    <t>Factura  No. /Cuenta de Cobro No.</t>
  </si>
  <si>
    <t>Valor factura - Valor a Cobrar</t>
  </si>
  <si>
    <t>Sub-unidad Ejecutora</t>
  </si>
  <si>
    <t>% del Pago a realizar</t>
  </si>
  <si>
    <t>Total de pagos solicitados al corte del informe</t>
  </si>
  <si>
    <t>% Total de pagos solicitados al corte del informe</t>
  </si>
  <si>
    <t>% Ejecución Fisica del Contrato al corte de este informe:</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</si>
  <si>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</si>
  <si>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</si>
  <si>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</si>
  <si>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</si>
  <si>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</si>
  <si>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II. Resumen asuntos pendientes del contratista:</t>
  </si>
  <si>
    <t>III. Matriz de Riesgo (Seguimiento Mensual)</t>
  </si>
  <si>
    <t>¿Se configuró algún riesgo contemplado en la matriz?</t>
  </si>
  <si>
    <r>
      <rPr>
        <b/>
        <sz val="11"/>
        <color theme="1"/>
        <rFont val="Arial"/>
        <family val="2"/>
      </rPr>
      <t>DESCRIPCION SEGUIMIENTO A MATRIZ DE RIESGO (S).</t>
    </r>
    <r>
      <rPr>
        <b/>
        <sz val="11"/>
        <color rgb="FFFF0000"/>
        <rFont val="Arial"/>
        <family val="2"/>
      </rPr>
      <t xml:space="preserve"> Describir riesgo configurado, en caso de señalar la opción SI y medidas a adoptar y/o adoptadas para mitigarlo.
</t>
    </r>
  </si>
  <si>
    <t xml:space="preserve">   IV Validación de Pagos de Salarios, Aportes Parafiscales y Seguridad Social</t>
  </si>
  <si>
    <t>Declaración Juramentada o Certificación de Parafiscales (Si Aplica)</t>
  </si>
  <si>
    <t>Fecha Certificación o Declaración Juramentada</t>
  </si>
  <si>
    <t>Certificado antecedentes Revisor Fiscal (Si aplica)</t>
  </si>
  <si>
    <t>Fecha certificado antecedentes Revisor Fiscal (Si aplica)</t>
  </si>
  <si>
    <t>Nombre de quien expide certificado y/o declaración juramentada (Si aplica</t>
  </si>
  <si>
    <t>Mes de la Planilla de Pago Seguridad Social (Si aplica)</t>
  </si>
  <si>
    <t>No. de la Planilla de Pago Seguridad Social (Si aplica)</t>
  </si>
  <si>
    <t>¿Validación de la Planilla del Pago de Seguridad Social? (Si aplica)</t>
  </si>
  <si>
    <t xml:space="preserve">¿El contrato tiene Personal de trabajo?       </t>
  </si>
  <si>
    <t>¿Cantidad del Personal de trabajo del Contrato?</t>
  </si>
  <si>
    <r>
      <t xml:space="preserve">Observación: </t>
    </r>
    <r>
      <rPr>
        <b/>
        <sz val="11"/>
        <color rgb="FFFF0000"/>
        <rFont val="Arial"/>
        <family val="2"/>
      </rPr>
      <t>(Planilla)</t>
    </r>
    <r>
      <rPr>
        <b/>
        <sz val="11"/>
        <rFont val="Arial"/>
        <family val="2"/>
      </rPr>
      <t xml:space="preserve">
</t>
    </r>
  </si>
  <si>
    <t>V. Observaciones:</t>
  </si>
  <si>
    <t>UNIDAD</t>
  </si>
  <si>
    <t>RP AFECTAR</t>
  </si>
  <si>
    <t>FACTURA</t>
  </si>
  <si>
    <t xml:space="preserve">VALOR </t>
  </si>
  <si>
    <t>27-01-02-000</t>
  </si>
  <si>
    <t>27-01-03-000-27-01-01-300</t>
  </si>
  <si>
    <t>27-01-04-000-27-01-01-400</t>
  </si>
  <si>
    <t>27-01-05-000-27-01-01-500</t>
  </si>
  <si>
    <t>27-01-09-000-27-01-01-900</t>
  </si>
  <si>
    <t>TOTAL A PAGAR</t>
  </si>
  <si>
    <t>F. SUSCRIPCIÓN DEL INFORME</t>
  </si>
  <si>
    <t>Supervisor</t>
  </si>
  <si>
    <t xml:space="preserve">Código: F-XXXX-XX
Versión: XX
Fecha de aprobación: dd/mm/aaaa
Página 1 de
</t>
  </si>
  <si>
    <t>Período del Informe y/ Entregable</t>
  </si>
  <si>
    <t xml:space="preserve">Pago Realizados No. </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</si>
  <si>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</si>
  <si>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</si>
  <si>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</si>
  <si>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t>MATRIZ DE CONTROL DE PAGOS</t>
  </si>
  <si>
    <t>Contrato N°</t>
  </si>
  <si>
    <t>No. Interno</t>
  </si>
  <si>
    <t>082 de 2023</t>
  </si>
  <si>
    <t>Objeto</t>
  </si>
  <si>
    <t>Proceso de selección</t>
  </si>
  <si>
    <t>Dirección</t>
  </si>
  <si>
    <t>Avenida Calle 26 No 96J-66  Bogotá</t>
  </si>
  <si>
    <t>e-mail</t>
  </si>
  <si>
    <t>contabilidad@detectacorp.com</t>
  </si>
  <si>
    <t>Teléfono</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</si>
  <si>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</si>
  <si>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</si>
  <si>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</si>
  <si>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</si>
  <si>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 xml:space="preserve"> </t>
  </si>
  <si>
    <t>C-2701-0800-36-0-2701048-021</t>
  </si>
  <si>
    <t>Valor inicial</t>
  </si>
  <si>
    <t>Valor adiciones</t>
  </si>
  <si>
    <t>Valor total</t>
  </si>
  <si>
    <t>Forma de pago</t>
  </si>
  <si>
    <t>De acuerdo a lo pactado en el contrato.</t>
  </si>
  <si>
    <t>Fecha oportuna Liquidación</t>
  </si>
  <si>
    <t>02</t>
  </si>
  <si>
    <t>03</t>
  </si>
  <si>
    <t>04</t>
  </si>
  <si>
    <t>05</t>
  </si>
  <si>
    <t>08</t>
  </si>
  <si>
    <t>09</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</si>
  <si>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</si>
  <si>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</si>
  <si>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</si>
  <si>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</si>
  <si>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</si>
  <si>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</si>
  <si>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</si>
  <si>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</si>
  <si>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</si>
  <si>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</si>
  <si>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</si>
  <si>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</si>
  <si>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</si>
  <si>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</si>
  <si>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</si>
  <si>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</si>
  <si>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</si>
  <si>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</si>
  <si>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</si>
  <si>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</si>
  <si>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</si>
  <si>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</si>
  <si>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</si>
  <si>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</si>
  <si>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</si>
  <si>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</si>
  <si>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</si>
  <si>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31/12/2050</t>
  </si>
  <si>
    <t>SELECCIÓN ABREVIADA MENOR CUANTÍA</t>
  </si>
  <si>
    <t>27-01-03-000</t>
  </si>
  <si>
    <t>Responsabilidad Civil Extracontractual</t>
  </si>
  <si>
    <t>SELECCIÓN ABREVIADA SUBASTA INVERSA</t>
  </si>
  <si>
    <t>27-01-04-000</t>
  </si>
  <si>
    <t>Buen manejo y correcta inversión del anticipo</t>
  </si>
  <si>
    <t>SUSPENSIÓN</t>
  </si>
  <si>
    <t>SELECCIÓN ABREVIADA AMP</t>
  </si>
  <si>
    <t>27-01-05-000</t>
  </si>
  <si>
    <t>Pago anticipado</t>
  </si>
  <si>
    <t>REINICIO</t>
  </si>
  <si>
    <t>MÍNIMA CUANTÍA</t>
  </si>
  <si>
    <t>27-01-08-000</t>
  </si>
  <si>
    <t>GRANDES SUPERFICIES TVEC</t>
  </si>
  <si>
    <t>27-01-09-000</t>
  </si>
  <si>
    <t>Estabilidad y calidad de la obra</t>
  </si>
  <si>
    <t>CAMBIO DE SUPERVISIÓN</t>
  </si>
  <si>
    <t>27-01-02-032</t>
  </si>
  <si>
    <t xml:space="preserve">Condicionante </t>
  </si>
  <si>
    <t>CONCURSO DE MÉRITOS</t>
  </si>
  <si>
    <t>27-01-01-200</t>
  </si>
  <si>
    <t>27-01-01-300</t>
  </si>
  <si>
    <t>27-01-01-400</t>
  </si>
  <si>
    <t>27-01-01-500</t>
  </si>
  <si>
    <t>27-01-01-800</t>
  </si>
  <si>
    <t>CONVENIO</t>
  </si>
  <si>
    <t>27-01-01-900</t>
  </si>
  <si>
    <t>Período del Informe - Entregable No.1</t>
  </si>
  <si>
    <t>26 DE DICIEMBRE DE 2025  AL 26 DE ENERO DE 2026</t>
  </si>
  <si>
    <t>CONSTRUCCIONES C8 SAS</t>
  </si>
  <si>
    <t>901.539.197-5</t>
  </si>
  <si>
    <t>CECONSA SAS</t>
  </si>
  <si>
    <t>003 de 2025</t>
  </si>
  <si>
    <t>CONTRATO DE OBRA CIVIL</t>
  </si>
  <si>
    <t>BQ-100111469</t>
  </si>
  <si>
    <t>COMPAÑÍA MUNDIAL DE SEGUROS S.A.</t>
  </si>
  <si>
    <t>4 meses</t>
  </si>
  <si>
    <t>FEC8-704</t>
  </si>
  <si>
    <t xml:space="preserve">Contratar la Intervención, mantenimiento, mejoramiento y restauración integral de la plazoleta y la terraza del Edificio Antiguo Palacio de las Comunicaciones – Telecom. </t>
  </si>
  <si>
    <t>ACTA 01</t>
  </si>
  <si>
    <t xml:space="preserve">ACTIVIDADES REALIZADAS EN EL ACTA DE AVANCE </t>
  </si>
  <si>
    <t>PIEDAD ROCIO ALTAMAR GARCIA</t>
  </si>
  <si>
    <t>DICIEMBRE</t>
  </si>
  <si>
    <t xml:space="preserve">C-2701-0800-37-20111D-2701019-02 ADQUIS. DE BYS - DESPACHOS JUDICIALES ADECUADOS Y DOTADOS - MODERNIZACIÓN DE LA INFRAESTRUCTURA FÍSICA DE LA RAMA JUDICIAL COMO INSTRUMENTO ESTRATÉGICO DE ACCESO A LA JUSTICIA A NIVEL   NACIONAL		</t>
  </si>
  <si>
    <t>CO1.PCCNTR.8650425</t>
  </si>
  <si>
    <t>2225</t>
  </si>
  <si>
    <t>28-11-2025</t>
  </si>
  <si>
    <t>ACTA PARCIAL 01 CONTRATO No. Nº 003-2025 DE OBRA</t>
  </si>
  <si>
    <t>40,46%.</t>
  </si>
  <si>
    <t>ALFREDO RAFAEL HADECHNI MUNIVE</t>
  </si>
  <si>
    <t>PROFESIONAL UNIVERSITARIO GRADO 11 
AREA DE MANTENIMIENTO Y SOPORTE TECNOLOGICO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</si>
</sst>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5" formatCode="&quot;$&quot;\ #,##0;\-&quot;$&quot;\ #,##0"/>
    <numFmt numFmtId="7" formatCode="&quot;$&quot;\ #,##0.00;\-&quot;$&quot;\ #,##0.00"/>
    <numFmt numFmtId="164" formatCode="&quot;$&quot;#,##0;\-&quot;$&quot;#,##0"/>
    <numFmt numFmtId="165" formatCode="_-&quot;$&quot;* #,##0.00_-;\-&quot;$&quot;* #,##0.00_-;_-&quot;$&quot;*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sz val="9"/>
      <color theme="5" tint="-0.499984740745262"/>
      <name val="Arial"/>
      <family val="2"/>
    </font>
    <font>
      <sz val="9"/>
      <color theme="5" tint="-0.499984740745262"/>
      <name val="Arial"/>
      <family val="2"/>
    </font>
    <font>
      <b/>
      <i/>
      <sz val="12"/>
      <name val="Arial"/>
      <family val="2"/>
    </font>
    <font>
      <b/>
      <sz val="9"/>
      <color indexed="8"/>
      <name val="Arial"/>
      <family val="2"/>
    </font>
    <font>
      <sz val="7"/>
      <color rgb="FF000000"/>
      <name val="Arial"/>
      <family val="2"/>
    </font>
    <font>
      <b/>
      <sz val="16"/>
      <name val="Arial"/>
      <family val="2"/>
    </font>
    <font>
      <sz val="8"/>
      <color theme="5" tint="-0.499984740745262"/>
      <name val="Arial"/>
      <family val="2"/>
    </font>
    <font>
      <u/>
      <sz val="8"/>
      <color theme="10"/>
      <name val="Arial"/>
      <family val="2"/>
    </font>
    <font>
      <b/>
      <sz val="10"/>
      <color indexed="8"/>
      <name val="Arial"/>
      <family val="2"/>
    </font>
    <font>
      <sz val="8"/>
      <color indexed="8"/>
      <name val="Arial"/>
      <family val="2"/>
    </font>
    <font>
      <sz val="8"/>
      <color theme="1"/>
      <name val="Arial"/>
      <family val="2"/>
    </font>
    <font>
      <sz val="10"/>
      <color rgb="FFFF0000"/>
      <name val="Arial"/>
      <family val="2"/>
    </font>
    <font>
      <b/>
      <sz val="10"/>
      <color rgb="FFFF0000"/>
      <name val="Arial"/>
      <family val="2"/>
    </font>
    <font>
      <sz val="10"/>
      <color indexed="8"/>
      <name val="Arial"/>
      <family val="2"/>
    </font>
    <font>
      <b/>
      <sz val="11"/>
      <name val="Arial"/>
      <family val="2"/>
    </font>
    <font>
      <sz val="11"/>
      <name val="Arial"/>
      <family val="2"/>
    </font>
    <font>
      <b/>
      <sz val="11"/>
      <color rgb="FFC00000"/>
      <name val="Arial"/>
      <family val="2"/>
    </font>
    <font>
      <sz val="11"/>
      <color theme="0"/>
      <name val="Arial"/>
      <family val="2"/>
    </font>
    <font>
      <sz val="11"/>
      <color rgb="FFC00000"/>
      <name val="Arial"/>
      <family val="2"/>
    </font>
    <font>
      <b/>
      <sz val="11"/>
      <color indexed="8"/>
      <name val="Arial"/>
      <family val="2"/>
    </font>
    <font>
      <sz val="11"/>
      <color rgb="FF000000"/>
      <name val="Arial"/>
      <family val="2"/>
    </font>
    <font>
      <sz val="11"/>
      <color indexed="8"/>
      <name val="Arial"/>
      <family val="2"/>
    </font>
    <font>
      <b/>
      <sz val="11"/>
      <color theme="5" tint="-0.499984740745262"/>
      <name val="Arial"/>
      <family val="2"/>
    </font>
    <font>
      <i/>
      <sz val="11"/>
      <name val="Arial"/>
      <family val="2"/>
    </font>
    <font>
      <b/>
      <u/>
      <sz val="11"/>
      <name val="Arial"/>
      <family val="2"/>
    </font>
    <font>
      <sz val="11"/>
      <color theme="1"/>
      <name val="Arial"/>
      <family val="2"/>
    </font>
    <font>
      <b/>
      <sz val="11"/>
      <color theme="1"/>
      <name val="Arial"/>
      <family val="2"/>
    </font>
    <font>
      <b/>
      <sz val="11"/>
      <color rgb="FFFF0000"/>
      <name val="Arial"/>
      <family val="2"/>
    </font>
    <font>
      <sz val="8"/>
      <color rgb="FF000000"/>
      <name val="Segoe UI"/>
      <family val="2"/>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s>
  <cellStyleXfs count="18">
    <xf numFmtId="0" fontId="0" fillId="0" borderId="0" applyNumberFormat="0" applyFont="0" applyFill="0" applyBorder="0" applyAlignment="0" applyProtection="0">
      <alignment vertical="top"/>
    </xf>
    <xf numFmtId="165"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165" fontId="4" fillId="0" borderId="0" applyFont="0" applyFill="0" applyBorder="0" applyAlignment="0" applyProtection="0"/>
    <xf numFmtId="0" fontId="2" fillId="0" borderId="0"/>
    <xf numFmtId="165"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cellStyleXfs>
  <cellXfs count="783">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horizontal="left" vertical="center" wrapText="1"/>
      <protection locked="0"/>
    </xf>
    <xf numFmtId="0" fontId="4" fillId="0" borderId="0" xfId="0" applyNumberFormat="1" applyFont="1" applyFill="1" applyBorder="1" applyAlignment="1" applyProtection="1">
      <alignment horizontal="left" vertical="top"/>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19" xfId="5" applyFont="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39"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3" fontId="4" fillId="0" borderId="1" xfId="0" applyNumberFormat="1" applyFont="1" applyFill="1" applyBorder="1" applyAlignment="1" applyProtection="1">
      <alignment horizontal="center" vertical="center" wrapText="1"/>
    </xf>
    <xf numFmtId="0" fontId="10" fillId="0" borderId="0" xfId="5" applyFont="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165" fontId="4" fillId="0" borderId="0" xfId="1" applyFont="1" applyFill="1" applyBorder="1" applyAlignment="1" applyProtection="1">
      <alignment vertical="top"/>
      <protection locked="0"/>
    </xf>
    <xf numFmtId="180" fontId="4" fillId="0" borderId="0" xfId="0" applyNumberFormat="1" applyFont="1" applyFill="1" applyBorder="1" applyAlignment="1" applyProtection="1">
      <alignment vertical="top"/>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0"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0"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1"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37" fillId="6" borderId="42" xfId="5" applyNumberFormat="1" applyFont="1" applyFill="1" applyBorder="1" applyAlignment="1" applyProtection="1">
      <alignment horizontal="center" vertical="center"/>
      <protection locked="0"/>
    </xf>
    <xf numFmtId="49" fontId="37" fillId="6" borderId="1" xfId="5" applyNumberFormat="1" applyFont="1" applyFill="1" applyBorder="1" applyAlignment="1" applyProtection="1">
      <alignment horizontal="center" vertical="center"/>
      <protection locked="0"/>
    </xf>
    <xf numFmtId="49" fontId="37"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37" fillId="6" borderId="1" xfId="5" applyNumberFormat="1" applyFont="1" applyFill="1" applyBorder="1" applyAlignment="1" applyProtection="1">
      <alignment horizontal="center" vertical="top"/>
      <protection locked="0"/>
    </xf>
    <xf numFmtId="49" fontId="37"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42" fillId="6" borderId="1" xfId="5" quotePrefix="1" applyNumberFormat="1" applyFont="1" applyFill="1" applyBorder="1" applyAlignment="1" applyProtection="1">
      <alignment horizontal="center" vertical="top"/>
      <protection locked="0"/>
    </xf>
    <xf numFmtId="1" fontId="42"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42" fillId="6" borderId="1" xfId="5" quotePrefix="1" applyNumberFormat="1" applyFont="1" applyFill="1" applyBorder="1" applyAlignment="1" applyProtection="1">
      <alignment horizontal="right" vertical="top"/>
      <protection locked="0"/>
    </xf>
    <xf numFmtId="168" fontId="42" fillId="6" borderId="1" xfId="5" applyNumberFormat="1" applyFont="1" applyFill="1" applyBorder="1" applyAlignment="1" applyProtection="1">
      <alignment horizontal="right" vertical="top"/>
      <protection locked="0"/>
    </xf>
    <xf numFmtId="168" fontId="37" fillId="6" borderId="1" xfId="5" applyNumberFormat="1" applyFont="1" applyFill="1" applyBorder="1" applyAlignment="1" applyProtection="1">
      <alignment horizontal="right" vertical="top"/>
      <protection locked="0"/>
    </xf>
    <xf numFmtId="168" fontId="42" fillId="0" borderId="1" xfId="4" quotePrefix="1" applyNumberFormat="1" applyFont="1" applyBorder="1" applyAlignment="1" applyProtection="1">
      <alignment horizontal="right" vertical="top"/>
      <protection locked="0"/>
    </xf>
    <xf numFmtId="168" fontId="42"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42"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42" fillId="0" borderId="1" xfId="5" quotePrefix="1" applyFont="1" applyBorder="1" applyAlignment="1" applyProtection="1">
      <alignment horizontal="right" vertical="top"/>
      <protection locked="0"/>
    </xf>
    <xf numFmtId="14" fontId="42" fillId="0" borderId="1" xfId="5" applyNumberFormat="1" applyFont="1" applyBorder="1" applyAlignment="1" applyProtection="1">
      <alignment horizontal="right" vertical="top"/>
      <protection locked="0"/>
    </xf>
    <xf numFmtId="0" fontId="42" fillId="0" borderId="1" xfId="5" applyFont="1" applyBorder="1" applyAlignment="1" applyProtection="1">
      <alignment horizontal="right" vertical="top"/>
      <protection locked="0"/>
    </xf>
    <xf numFmtId="1" fontId="42"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37" fillId="13" borderId="1" xfId="5" quotePrefix="1" applyNumberFormat="1" applyFont="1" applyFill="1" applyBorder="1" applyAlignment="1" applyProtection="1">
      <alignment horizontal="right" vertical="top"/>
      <protection locked="0"/>
    </xf>
    <xf numFmtId="168" fontId="37"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37" fillId="13" borderId="40" xfId="5" quotePrefix="1" applyNumberFormat="1" applyFont="1" applyFill="1" applyBorder="1" applyAlignment="1" applyProtection="1">
      <alignment horizontal="right" vertical="top"/>
      <protection locked="0"/>
    </xf>
    <xf numFmtId="168" fontId="37" fillId="13" borderId="40" xfId="15" applyNumberFormat="1" applyFont="1" applyFill="1" applyBorder="1" applyAlignment="1" applyProtection="1">
      <alignment vertical="top"/>
      <protection locked="0"/>
    </xf>
    <xf numFmtId="168" fontId="41"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10" fontId="4" fillId="0" borderId="0" xfId="0" applyNumberFormat="1" applyFont="1" applyFill="1" applyBorder="1" applyAlignment="1" applyProtection="1">
      <alignment vertical="top"/>
      <protection locked="0"/>
    </xf>
    <xf numFmtId="0" fontId="10" fillId="0" borderId="66" xfId="0" applyNumberFormat="1" applyFont="1" applyFill="1" applyBorder="1" applyAlignment="1" applyProtection="1">
      <alignment horizontal="center" vertical="top"/>
    </xf>
    <xf numFmtId="0" fontId="43" fillId="0" borderId="0" xfId="0" applyNumberFormat="1" applyFont="1" applyFill="1" applyBorder="1" applyAlignment="1" applyProtection="1">
      <alignment horizontal="center" vertical="center" wrapText="1"/>
      <protection locked="0"/>
    </xf>
    <xf numFmtId="0" fontId="44" fillId="0" borderId="0" xfId="0" applyNumberFormat="1" applyFont="1" applyFill="1" applyBorder="1" applyAlignment="1" applyProtection="1">
      <alignment vertical="top"/>
      <protection locked="0"/>
    </xf>
    <xf numFmtId="0" fontId="43" fillId="6" borderId="1" xfId="0" applyNumberFormat="1" applyFont="1" applyFill="1" applyBorder="1" applyAlignment="1" applyProtection="1">
      <alignment horizontal="center" vertical="center" wrapText="1"/>
      <protection locked="0"/>
    </xf>
    <xf numFmtId="0" fontId="43" fillId="6" borderId="1" xfId="0" applyNumberFormat="1" applyFont="1" applyFill="1" applyBorder="1" applyAlignment="1" applyProtection="1">
      <alignment horizontal="center" vertical="center"/>
      <protection locked="0"/>
    </xf>
    <xf numFmtId="3" fontId="44" fillId="0" borderId="1" xfId="0" applyNumberFormat="1" applyFont="1" applyFill="1" applyBorder="1" applyAlignment="1" applyProtection="1">
      <alignment horizontal="center" vertical="center" wrapText="1"/>
    </xf>
    <xf numFmtId="0" fontId="45" fillId="0" borderId="1" xfId="0" applyNumberFormat="1" applyFont="1" applyFill="1" applyBorder="1" applyAlignment="1" applyProtection="1">
      <alignment horizontal="center" vertical="center"/>
      <protection locked="0"/>
    </xf>
    <xf numFmtId="0" fontId="44" fillId="0" borderId="1" xfId="5" applyFont="1" applyBorder="1" applyAlignment="1" applyProtection="1">
      <alignment horizontal="center" vertical="center" wrapText="1"/>
      <protection locked="0"/>
    </xf>
    <xf numFmtId="0" fontId="44" fillId="0" borderId="1" xfId="0" applyNumberFormat="1" applyFont="1" applyFill="1" applyBorder="1" applyAlignment="1" applyProtection="1">
      <alignment horizontal="center" vertical="center" wrapText="1"/>
    </xf>
    <xf numFmtId="0" fontId="44" fillId="0" borderId="1" xfId="0" applyNumberFormat="1" applyFont="1" applyFill="1" applyBorder="1" applyAlignment="1" applyProtection="1">
      <alignment horizontal="center" vertical="center" wrapText="1"/>
      <protection locked="0"/>
    </xf>
    <xf numFmtId="14" fontId="44" fillId="0" borderId="1" xfId="0" applyNumberFormat="1" applyFont="1" applyFill="1" applyBorder="1" applyAlignment="1" applyProtection="1">
      <alignment horizontal="center" vertical="center" wrapText="1"/>
      <protection locked="0"/>
    </xf>
    <xf numFmtId="0" fontId="43" fillId="0" borderId="1" xfId="0" applyNumberFormat="1" applyFont="1" applyFill="1" applyBorder="1" applyAlignment="1" applyProtection="1">
      <alignment horizontal="center" vertical="center" wrapText="1"/>
      <protection locked="0"/>
    </xf>
    <xf numFmtId="0" fontId="44" fillId="0" borderId="1" xfId="0" applyNumberFormat="1" applyFont="1" applyFill="1" applyBorder="1" applyAlignment="1" applyProtection="1">
      <alignment vertical="center" wrapText="1"/>
      <protection locked="0"/>
    </xf>
    <xf numFmtId="165" fontId="44" fillId="0" borderId="1" xfId="1" applyFont="1" applyFill="1" applyBorder="1" applyAlignment="1" applyProtection="1">
      <alignment vertical="center" wrapText="1"/>
      <protection locked="0"/>
    </xf>
    <xf numFmtId="0" fontId="43" fillId="6" borderId="1" xfId="5" applyFont="1" applyFill="1" applyBorder="1" applyAlignment="1" applyProtection="1">
      <alignment horizontal="center" vertical="center" wrapText="1"/>
      <protection locked="0"/>
    </xf>
    <xf numFmtId="0" fontId="43" fillId="6" borderId="1" xfId="5" applyFont="1" applyFill="1" applyBorder="1" applyAlignment="1" applyProtection="1">
      <alignment horizontal="center" vertical="center"/>
      <protection locked="0"/>
    </xf>
    <xf numFmtId="0" fontId="43" fillId="0" borderId="6" xfId="0" applyNumberFormat="1" applyFont="1" applyFill="1" applyBorder="1" applyAlignment="1" applyProtection="1">
      <alignment vertical="center" wrapText="1"/>
      <protection locked="0"/>
    </xf>
    <xf numFmtId="0" fontId="43" fillId="0" borderId="0" xfId="0" applyNumberFormat="1" applyFont="1" applyFill="1" applyBorder="1" applyAlignment="1" applyProtection="1">
      <alignment vertical="center" wrapText="1"/>
      <protection locked="0"/>
    </xf>
    <xf numFmtId="0" fontId="43" fillId="0" borderId="19" xfId="5" applyFont="1" applyBorder="1" applyAlignment="1" applyProtection="1">
      <alignment horizontal="center" vertical="center"/>
      <protection locked="0"/>
    </xf>
    <xf numFmtId="0" fontId="44" fillId="0" borderId="19" xfId="5" applyFont="1" applyBorder="1" applyAlignment="1" applyProtection="1">
      <alignment horizontal="center" vertical="center" wrapText="1"/>
      <protection locked="0"/>
    </xf>
    <xf numFmtId="0" fontId="44" fillId="0" borderId="19" xfId="5" applyFont="1" applyBorder="1" applyAlignment="1" applyProtection="1">
      <alignment horizontal="center" vertical="center"/>
      <protection locked="0"/>
    </xf>
    <xf numFmtId="14" fontId="44" fillId="0" borderId="19" xfId="5" applyNumberFormat="1" applyFont="1" applyBorder="1" applyAlignment="1" applyProtection="1">
      <alignment horizontal="center" vertical="center" wrapText="1"/>
      <protection locked="0"/>
    </xf>
    <xf numFmtId="173" fontId="44" fillId="0" borderId="19" xfId="5" applyNumberFormat="1" applyFont="1" applyBorder="1" applyAlignment="1" applyProtection="1">
      <alignment horizontal="center" vertical="center"/>
      <protection locked="0"/>
    </xf>
    <xf numFmtId="175" fontId="44" fillId="0" borderId="19" xfId="0" applyNumberFormat="1" applyFont="1" applyFill="1" applyBorder="1" applyAlignment="1" applyProtection="1">
      <alignment horizontal="center" vertical="center"/>
      <protection locked="0"/>
    </xf>
    <xf numFmtId="173" fontId="44" fillId="0" borderId="19" xfId="5" applyNumberFormat="1" applyFont="1" applyBorder="1" applyAlignment="1" applyProtection="1">
      <alignment horizontal="right" vertical="center"/>
      <protection locked="0"/>
    </xf>
    <xf numFmtId="14" fontId="46" fillId="0" borderId="19" xfId="5" applyNumberFormat="1" applyFont="1" applyBorder="1" applyAlignment="1" applyProtection="1">
      <alignment horizontal="center" vertical="center" wrapText="1"/>
      <protection locked="0"/>
    </xf>
    <xf numFmtId="175" fontId="46" fillId="0" borderId="19" xfId="0" applyNumberFormat="1" applyFont="1" applyFill="1" applyBorder="1" applyAlignment="1" applyProtection="1">
      <alignment horizontal="center" vertical="center"/>
      <protection locked="0"/>
    </xf>
    <xf numFmtId="0" fontId="43" fillId="6" borderId="17" xfId="0" applyNumberFormat="1" applyFont="1" applyFill="1" applyBorder="1" applyAlignment="1" applyProtection="1">
      <alignment horizontal="center" vertical="center"/>
      <protection locked="0"/>
    </xf>
    <xf numFmtId="173" fontId="43" fillId="3" borderId="17" xfId="0" applyNumberFormat="1" applyFont="1" applyFill="1" applyBorder="1" applyAlignment="1" applyProtection="1">
      <alignment horizontal="center" vertical="center"/>
      <protection locked="0"/>
    </xf>
    <xf numFmtId="0" fontId="43" fillId="0" borderId="0" xfId="5" applyFont="1" applyAlignment="1" applyProtection="1">
      <alignment vertical="center"/>
      <protection locked="0"/>
    </xf>
    <xf numFmtId="0" fontId="43" fillId="0" borderId="0" xfId="0" applyNumberFormat="1" applyFont="1" applyFill="1" applyBorder="1" applyAlignment="1" applyProtection="1">
      <alignment horizontal="center" vertical="center"/>
      <protection locked="0"/>
    </xf>
    <xf numFmtId="0" fontId="45" fillId="0" borderId="0" xfId="5" applyFont="1" applyAlignment="1" applyProtection="1">
      <alignment horizontal="left" vertical="center" wrapText="1" indent="1"/>
      <protection locked="0"/>
    </xf>
    <xf numFmtId="165" fontId="47" fillId="0" borderId="0" xfId="7" applyNumberFormat="1" applyFont="1" applyFill="1" applyBorder="1" applyAlignment="1" applyProtection="1">
      <alignment horizontal="center" vertical="center"/>
      <protection locked="0"/>
    </xf>
    <xf numFmtId="0" fontId="43" fillId="6" borderId="1" xfId="0" applyNumberFormat="1" applyFont="1" applyFill="1" applyBorder="1" applyAlignment="1" applyProtection="1">
      <alignment vertical="center"/>
      <protection locked="0"/>
    </xf>
    <xf numFmtId="49" fontId="48" fillId="6" borderId="1" xfId="5" applyNumberFormat="1" applyFont="1" applyFill="1" applyBorder="1" applyAlignment="1" applyProtection="1">
      <alignment vertical="center" wrapText="1"/>
      <protection locked="0"/>
    </xf>
    <xf numFmtId="0" fontId="44" fillId="0" borderId="1" xfId="5" applyFont="1" applyBorder="1" applyAlignment="1" applyProtection="1">
      <alignment vertical="center" wrapText="1"/>
      <protection locked="0"/>
    </xf>
    <xf numFmtId="0" fontId="44" fillId="0" borderId="1" xfId="0" applyNumberFormat="1" applyFont="1" applyFill="1" applyBorder="1" applyAlignment="1" applyProtection="1">
      <alignment horizontal="center" vertical="center"/>
      <protection locked="0"/>
    </xf>
    <xf numFmtId="181" fontId="44" fillId="0" borderId="1" xfId="0" applyNumberFormat="1" applyFont="1" applyFill="1" applyBorder="1" applyAlignment="1" applyProtection="1">
      <alignment horizontal="center" vertical="center"/>
      <protection locked="0"/>
    </xf>
    <xf numFmtId="49" fontId="50" fillId="0" borderId="1" xfId="5" applyNumberFormat="1" applyFont="1" applyBorder="1" applyAlignment="1" applyProtection="1">
      <alignment horizontal="center" vertical="center" wrapText="1"/>
      <protection locked="0"/>
    </xf>
    <xf numFmtId="180" fontId="50" fillId="0" borderId="1" xfId="1" applyNumberFormat="1" applyFont="1" applyBorder="1" applyAlignment="1" applyProtection="1">
      <alignment horizontal="center" vertical="center" wrapText="1"/>
      <protection locked="0"/>
    </xf>
    <xf numFmtId="49" fontId="50" fillId="0" borderId="1" xfId="5" applyNumberFormat="1" applyFont="1" applyBorder="1" applyAlignment="1" applyProtection="1">
      <alignment horizontal="center" vertical="center"/>
      <protection locked="0"/>
    </xf>
    <xf numFmtId="168" fontId="50" fillId="0" borderId="1" xfId="5" applyNumberFormat="1" applyFont="1" applyBorder="1" applyAlignment="1" applyProtection="1">
      <alignment horizontal="center" vertical="center" wrapText="1"/>
      <protection locked="0"/>
    </xf>
    <xf numFmtId="10" fontId="44" fillId="0" borderId="1" xfId="2" applyNumberFormat="1" applyFont="1" applyFill="1" applyBorder="1" applyAlignment="1" applyProtection="1">
      <alignment vertical="top"/>
      <protection locked="0"/>
    </xf>
    <xf numFmtId="180" fontId="43" fillId="6" borderId="1" xfId="5" applyNumberFormat="1" applyFont="1" applyFill="1" applyBorder="1" applyAlignment="1" applyProtection="1">
      <alignment vertical="center"/>
      <protection locked="0"/>
    </xf>
    <xf numFmtId="180" fontId="43" fillId="0" borderId="1" xfId="1" applyNumberFormat="1" applyFont="1" applyFill="1" applyBorder="1" applyAlignment="1" applyProtection="1">
      <alignment horizontal="center" vertical="center"/>
      <protection locked="0"/>
    </xf>
    <xf numFmtId="180" fontId="43" fillId="0" borderId="1" xfId="0" applyNumberFormat="1" applyFont="1" applyFill="1" applyBorder="1" applyAlignment="1" applyProtection="1">
      <alignment horizontal="center" vertical="center"/>
      <protection locked="0"/>
    </xf>
    <xf numFmtId="180" fontId="43" fillId="0" borderId="1" xfId="7" applyNumberFormat="1" applyFont="1" applyFill="1" applyBorder="1" applyAlignment="1" applyProtection="1">
      <alignment horizontal="center" vertical="center"/>
    </xf>
    <xf numFmtId="9" fontId="44" fillId="0" borderId="42" xfId="2" applyFont="1" applyFill="1" applyBorder="1" applyAlignment="1" applyProtection="1">
      <alignment vertical="center"/>
    </xf>
    <xf numFmtId="9" fontId="43" fillId="3" borderId="1" xfId="5" applyNumberFormat="1" applyFont="1" applyFill="1" applyBorder="1" applyAlignment="1">
      <alignment horizontal="center" vertical="center" wrapText="1"/>
    </xf>
    <xf numFmtId="0" fontId="44" fillId="0" borderId="0" xfId="0" applyNumberFormat="1" applyFont="1" applyFill="1" applyBorder="1" applyAlignment="1" applyProtection="1">
      <alignment vertical="center"/>
      <protection locked="0"/>
    </xf>
    <xf numFmtId="10" fontId="44" fillId="0" borderId="0" xfId="0" applyNumberFormat="1" applyFont="1" applyFill="1" applyBorder="1" applyAlignment="1" applyProtection="1">
      <alignment vertical="top"/>
      <protection locked="0"/>
    </xf>
    <xf numFmtId="0" fontId="44" fillId="0" borderId="0" xfId="5" applyFont="1" applyAlignment="1" applyProtection="1">
      <alignment vertical="center"/>
      <protection locked="0"/>
    </xf>
    <xf numFmtId="0" fontId="43" fillId="6" borderId="1" xfId="0" applyNumberFormat="1" applyFont="1" applyFill="1" applyBorder="1" applyAlignment="1" applyProtection="1">
      <alignment vertical="center" wrapText="1"/>
      <protection locked="0"/>
    </xf>
    <xf numFmtId="0" fontId="44" fillId="0" borderId="1" xfId="0" applyNumberFormat="1" applyFont="1" applyFill="1" applyBorder="1" applyAlignment="1" applyProtection="1">
      <alignment vertical="center" wrapText="1"/>
    </xf>
    <xf numFmtId="0" fontId="43" fillId="6" borderId="1" xfId="5" applyFont="1" applyFill="1" applyBorder="1" applyAlignment="1" applyProtection="1">
      <alignment vertical="center"/>
      <protection locked="0"/>
    </xf>
    <xf numFmtId="9" fontId="43" fillId="6" borderId="1" xfId="2" applyFont="1" applyFill="1" applyBorder="1" applyAlignment="1" applyProtection="1">
      <alignment horizontal="center" vertical="center" wrapText="1"/>
      <protection locked="0"/>
    </xf>
    <xf numFmtId="1" fontId="44" fillId="3" borderId="1" xfId="8" applyNumberFormat="1" applyFont="1" applyFill="1" applyBorder="1" applyAlignment="1" applyProtection="1">
      <alignment horizontal="center" vertical="center"/>
      <protection locked="0"/>
    </xf>
    <xf numFmtId="0" fontId="43" fillId="3" borderId="1" xfId="5" applyFont="1" applyFill="1" applyBorder="1" applyAlignment="1" applyProtection="1">
      <alignment horizontal="center" vertical="center"/>
      <protection locked="0"/>
    </xf>
    <xf numFmtId="49" fontId="50" fillId="0" borderId="47" xfId="5" applyNumberFormat="1" applyFont="1" applyBorder="1" applyAlignment="1" applyProtection="1">
      <alignment horizontal="center" vertical="center" wrapText="1"/>
      <protection locked="0"/>
    </xf>
    <xf numFmtId="14" fontId="43" fillId="3" borderId="1" xfId="5" applyNumberFormat="1" applyFont="1" applyFill="1" applyBorder="1" applyAlignment="1" applyProtection="1">
      <alignment horizontal="center" vertical="center"/>
      <protection locked="0"/>
    </xf>
    <xf numFmtId="0" fontId="44" fillId="0" borderId="1" xfId="1" applyNumberFormat="1" applyFont="1" applyBorder="1" applyAlignment="1" applyProtection="1">
      <alignment horizontal="center" vertical="center"/>
      <protection locked="0"/>
    </xf>
    <xf numFmtId="168" fontId="48" fillId="0" borderId="47" xfId="1" applyNumberFormat="1" applyFont="1" applyBorder="1" applyAlignment="1" applyProtection="1">
      <alignment vertical="center"/>
      <protection locked="0"/>
    </xf>
    <xf numFmtId="49" fontId="44" fillId="0" borderId="1" xfId="0" applyNumberFormat="1" applyFont="1" applyFill="1" applyBorder="1" applyAlignment="1" applyProtection="1">
      <alignment vertical="center" wrapText="1"/>
      <protection locked="0"/>
    </xf>
    <xf numFmtId="9" fontId="44" fillId="0" borderId="1" xfId="2" applyFont="1" applyBorder="1" applyAlignment="1" applyProtection="1">
      <alignment vertical="center"/>
      <protection locked="0"/>
    </xf>
    <xf numFmtId="166" fontId="44" fillId="0" borderId="1" xfId="2" applyNumberFormat="1" applyFont="1" applyBorder="1" applyAlignment="1" applyProtection="1">
      <alignment vertical="center"/>
      <protection locked="0"/>
    </xf>
    <xf numFmtId="174" fontId="44" fillId="0" borderId="1" xfId="2" applyNumberFormat="1" applyFont="1" applyBorder="1" applyAlignment="1" applyProtection="1">
      <alignment horizontal="center" vertical="center"/>
      <protection locked="0"/>
    </xf>
    <xf numFmtId="179" fontId="44" fillId="3" borderId="1" xfId="8" applyNumberFormat="1" applyFont="1" applyFill="1" applyBorder="1" applyAlignment="1" applyProtection="1">
      <alignment horizontal="center" vertical="center"/>
      <protection locked="0"/>
    </xf>
    <xf numFmtId="0" fontId="44" fillId="0" borderId="1" xfId="0" applyNumberFormat="1" applyFont="1" applyFill="1" applyBorder="1" applyAlignment="1" applyProtection="1">
      <alignment vertical="top"/>
    </xf>
    <xf numFmtId="180" fontId="44" fillId="0" borderId="47" xfId="1" applyNumberFormat="1" applyFont="1" applyBorder="1" applyAlignment="1" applyProtection="1">
      <alignment horizontal="center" vertical="center"/>
      <protection locked="0"/>
    </xf>
    <xf numFmtId="7" fontId="44" fillId="0" borderId="1" xfId="1" applyNumberFormat="1" applyFont="1" applyFill="1" applyBorder="1" applyAlignment="1" applyProtection="1">
      <alignment horizontal="center" vertical="center"/>
      <protection locked="0"/>
    </xf>
    <xf numFmtId="0" fontId="44" fillId="0" borderId="1" xfId="5" applyFont="1" applyBorder="1" applyAlignment="1" applyProtection="1">
      <alignment horizontal="center" vertical="center"/>
      <protection locked="0"/>
    </xf>
    <xf numFmtId="0" fontId="44" fillId="3" borderId="1" xfId="0" applyNumberFormat="1" applyFont="1" applyFill="1" applyBorder="1" applyAlignment="1" applyProtection="1">
      <alignment horizontal="center" vertical="top"/>
      <protection locked="0"/>
    </xf>
    <xf numFmtId="0" fontId="44" fillId="0" borderId="1" xfId="0" applyNumberFormat="1" applyFont="1" applyFill="1" applyBorder="1" applyAlignment="1" applyProtection="1">
      <alignment horizontal="center" vertical="top"/>
      <protection locked="0"/>
    </xf>
    <xf numFmtId="0" fontId="44" fillId="0" borderId="1" xfId="0" applyNumberFormat="1" applyFont="1" applyFill="1" applyBorder="1" applyAlignment="1" applyProtection="1">
      <alignment vertical="top"/>
      <protection locked="0"/>
    </xf>
    <xf numFmtId="1" fontId="44" fillId="3" borderId="1" xfId="8" applyNumberFormat="1" applyFont="1" applyFill="1" applyBorder="1" applyAlignment="1" applyProtection="1">
      <alignment horizontal="center" vertical="center" wrapText="1"/>
      <protection locked="0"/>
    </xf>
    <xf numFmtId="180" fontId="44" fillId="3" borderId="47" xfId="1" applyNumberFormat="1" applyFont="1" applyFill="1" applyBorder="1" applyAlignment="1" applyProtection="1">
      <alignment horizontal="center" vertical="center"/>
      <protection locked="0"/>
    </xf>
    <xf numFmtId="7" fontId="44" fillId="3" borderId="1" xfId="1" applyNumberFormat="1" applyFont="1" applyFill="1" applyBorder="1" applyAlignment="1" applyProtection="1">
      <alignment horizontal="center" vertical="center"/>
      <protection locked="0"/>
    </xf>
    <xf numFmtId="166" fontId="44" fillId="0" borderId="40" xfId="2" applyNumberFormat="1" applyFont="1" applyBorder="1" applyAlignment="1" applyProtection="1">
      <alignment vertical="center"/>
      <protection locked="0"/>
    </xf>
    <xf numFmtId="174" fontId="44" fillId="0" borderId="40" xfId="2" applyNumberFormat="1" applyFont="1" applyBorder="1" applyAlignment="1" applyProtection="1">
      <alignment horizontal="center" vertical="center"/>
      <protection locked="0"/>
    </xf>
    <xf numFmtId="180" fontId="44" fillId="0" borderId="40" xfId="5" applyNumberFormat="1" applyFont="1" applyBorder="1" applyAlignment="1" applyProtection="1">
      <alignment vertical="center"/>
      <protection locked="0"/>
    </xf>
    <xf numFmtId="0" fontId="43" fillId="6" borderId="40" xfId="5" applyFont="1" applyFill="1" applyBorder="1" applyAlignment="1" applyProtection="1">
      <alignment horizontal="center" vertical="center"/>
      <protection locked="0"/>
    </xf>
    <xf numFmtId="9" fontId="44" fillId="0" borderId="40" xfId="5" applyNumberFormat="1" applyFont="1" applyBorder="1" applyAlignment="1" applyProtection="1">
      <alignment vertical="center"/>
      <protection locked="0"/>
    </xf>
    <xf numFmtId="165" fontId="43" fillId="6" borderId="40" xfId="1" applyFont="1" applyFill="1" applyBorder="1" applyAlignment="1" applyProtection="1">
      <alignment vertical="center" wrapText="1"/>
      <protection locked="0"/>
    </xf>
    <xf numFmtId="166" fontId="43" fillId="0" borderId="40" xfId="2" applyNumberFormat="1" applyFont="1" applyBorder="1" applyAlignment="1" applyProtection="1">
      <alignment vertical="center"/>
      <protection locked="0"/>
    </xf>
    <xf numFmtId="174" fontId="43" fillId="0" borderId="40" xfId="5" applyNumberFormat="1" applyFont="1" applyBorder="1" applyAlignment="1" applyProtection="1">
      <alignment horizontal="center" vertical="center"/>
      <protection locked="0"/>
    </xf>
    <xf numFmtId="0" fontId="43" fillId="6" borderId="47" xfId="0" applyNumberFormat="1" applyFont="1" applyFill="1" applyBorder="1" applyAlignment="1" applyProtection="1">
      <alignment vertical="center" wrapText="1"/>
      <protection locked="0"/>
    </xf>
    <xf numFmtId="1" fontId="44" fillId="0" borderId="1" xfId="0" applyNumberFormat="1" applyFont="1" applyFill="1" applyBorder="1" applyAlignment="1" applyProtection="1">
      <alignment vertical="center" wrapText="1"/>
      <protection locked="0"/>
    </xf>
    <xf numFmtId="168" fontId="48" fillId="0" borderId="1" xfId="1" applyNumberFormat="1" applyFont="1" applyBorder="1" applyAlignment="1" applyProtection="1">
      <alignment vertical="center"/>
      <protection locked="0"/>
    </xf>
    <xf numFmtId="0" fontId="54" fillId="0" borderId="1" xfId="0" applyNumberFormat="1" applyFont="1" applyFill="1" applyBorder="1" applyAlignment="1" applyProtection="1">
      <alignment horizontal="center" vertical="center" wrapText="1"/>
      <protection locked="0"/>
    </xf>
    <xf numFmtId="10" fontId="43" fillId="0" borderId="1" xfId="2" applyNumberFormat="1" applyFont="1" applyFill="1" applyBorder="1" applyAlignment="1" applyProtection="1">
      <alignment vertical="center"/>
      <protection locked="0"/>
    </xf>
    <xf numFmtId="10" fontId="43" fillId="0" borderId="42" xfId="2" applyNumberFormat="1" applyFont="1" applyFill="1" applyBorder="1" applyAlignment="1" applyProtection="1">
      <alignment vertical="center"/>
      <protection locked="0"/>
    </xf>
    <xf numFmtId="168" fontId="43" fillId="0" borderId="1" xfId="0" applyNumberFormat="1" applyFont="1" applyFill="1" applyBorder="1" applyAlignment="1" applyProtection="1">
      <alignment vertical="center" wrapText="1"/>
      <protection locked="0"/>
    </xf>
    <xf numFmtId="10" fontId="43" fillId="0" borderId="42" xfId="2" applyNumberFormat="1" applyFont="1" applyFill="1" applyBorder="1" applyAlignment="1" applyProtection="1">
      <alignment horizontal="center" vertical="center"/>
      <protection locked="0"/>
    </xf>
    <xf numFmtId="0" fontId="43" fillId="6" borderId="1" xfId="5" applyFont="1" applyFill="1" applyBorder="1" applyAlignment="1" applyProtection="1">
      <alignment horizontal="left" vertical="center" wrapText="1"/>
      <protection locked="0"/>
    </xf>
    <xf numFmtId="0" fontId="43" fillId="6" borderId="1" xfId="5" applyFont="1" applyFill="1" applyBorder="1" applyAlignment="1" applyProtection="1">
      <alignment vertical="center" wrapText="1"/>
      <protection locked="0"/>
    </xf>
    <xf numFmtId="0" fontId="43" fillId="3" borderId="1" xfId="5" applyFont="1" applyFill="1" applyBorder="1" applyAlignment="1" applyProtection="1">
      <alignment horizontal="left" vertical="center" wrapText="1"/>
      <protection locked="0"/>
    </xf>
    <xf numFmtId="0" fontId="43" fillId="3" borderId="1" xfId="5" applyFont="1" applyFill="1" applyBorder="1" applyAlignment="1" applyProtection="1">
      <alignment vertical="center" wrapText="1"/>
      <protection locked="0"/>
    </xf>
    <xf numFmtId="0" fontId="43" fillId="6" borderId="1" xfId="0" applyNumberFormat="1" applyFont="1" applyFill="1" applyBorder="1" applyAlignment="1" applyProtection="1">
      <alignment horizontal="center" vertical="center" wrapText="1"/>
    </xf>
    <xf numFmtId="0" fontId="43" fillId="6" borderId="3" xfId="5" applyFont="1" applyFill="1" applyBorder="1" applyAlignment="1" applyProtection="1">
      <alignment vertical="center" wrapText="1"/>
      <protection locked="0"/>
    </xf>
    <xf numFmtId="0" fontId="43" fillId="0" borderId="1" xfId="5" applyFont="1" applyBorder="1" applyAlignment="1" applyProtection="1">
      <alignment horizontal="left" vertical="center" indent="1"/>
      <protection locked="0"/>
    </xf>
    <xf numFmtId="0" fontId="43" fillId="3" borderId="40" xfId="5" applyFont="1" applyFill="1" applyBorder="1" applyAlignment="1" applyProtection="1">
      <alignment horizontal="left" vertical="center" wrapText="1"/>
      <protection locked="0"/>
    </xf>
    <xf numFmtId="0" fontId="43" fillId="3" borderId="40" xfId="5" applyFont="1" applyFill="1" applyBorder="1" applyAlignment="1" applyProtection="1">
      <alignment vertical="center" wrapText="1"/>
      <protection locked="0"/>
    </xf>
    <xf numFmtId="0" fontId="43" fillId="6" borderId="43" xfId="5" applyFont="1" applyFill="1" applyBorder="1" applyAlignment="1" applyProtection="1">
      <alignment vertical="center" wrapText="1"/>
      <protection locked="0"/>
    </xf>
    <xf numFmtId="0" fontId="44" fillId="0" borderId="2" xfId="0" applyNumberFormat="1" applyFont="1" applyFill="1" applyBorder="1" applyAlignment="1" applyProtection="1">
      <alignment vertical="top"/>
      <protection locked="0"/>
    </xf>
    <xf numFmtId="0" fontId="43" fillId="0" borderId="1" xfId="5" applyFont="1" applyBorder="1" applyAlignment="1" applyProtection="1">
      <alignment horizontal="center" vertical="center" wrapText="1"/>
      <protection locked="0"/>
    </xf>
    <xf numFmtId="0" fontId="43" fillId="0" borderId="0" xfId="5" applyFont="1" applyAlignment="1" applyProtection="1">
      <alignment vertical="center" wrapText="1"/>
      <protection locked="0"/>
    </xf>
    <xf numFmtId="0" fontId="43" fillId="0" borderId="5" xfId="5" applyFont="1" applyBorder="1" applyAlignment="1" applyProtection="1">
      <alignment vertical="center" wrapText="1"/>
      <protection locked="0"/>
    </xf>
    <xf numFmtId="0" fontId="44" fillId="0" borderId="0" xfId="5" applyFont="1" applyAlignment="1" applyProtection="1">
      <alignment vertical="top" wrapText="1"/>
      <protection locked="0"/>
    </xf>
    <xf numFmtId="0" fontId="44" fillId="0" borderId="5" xfId="5" applyFont="1" applyBorder="1" applyAlignment="1" applyProtection="1">
      <alignment vertical="top" wrapText="1"/>
      <protection locked="0"/>
    </xf>
    <xf numFmtId="180" fontId="44" fillId="0" borderId="0" xfId="5" applyNumberFormat="1" applyFont="1" applyAlignment="1" applyProtection="1">
      <alignment vertical="center" wrapText="1"/>
      <protection locked="0"/>
    </xf>
    <xf numFmtId="180" fontId="44" fillId="0" borderId="5" xfId="5" applyNumberFormat="1" applyFont="1" applyBorder="1" applyAlignment="1" applyProtection="1">
      <alignment vertical="center" wrapText="1"/>
      <protection locked="0"/>
    </xf>
    <xf numFmtId="0" fontId="44" fillId="0" borderId="2" xfId="5" applyFont="1" applyBorder="1" applyAlignment="1" applyProtection="1">
      <alignment vertical="center" wrapText="1"/>
      <protection locked="0"/>
    </xf>
    <xf numFmtId="0" fontId="44" fillId="0" borderId="5" xfId="5" applyFont="1" applyBorder="1" applyAlignment="1" applyProtection="1">
      <alignment horizontal="center" vertical="top" wrapText="1"/>
      <protection locked="0"/>
    </xf>
    <xf numFmtId="0" fontId="44" fillId="0" borderId="5" xfId="0" applyNumberFormat="1" applyFont="1" applyFill="1" applyBorder="1" applyAlignment="1" applyProtection="1">
      <alignment vertical="top"/>
      <protection locked="0"/>
    </xf>
    <xf numFmtId="0" fontId="43" fillId="0" borderId="0" xfId="5" applyFont="1" applyAlignment="1" applyProtection="1">
      <alignment horizontal="center" vertical="center" wrapText="1"/>
      <protection locked="0"/>
    </xf>
    <xf numFmtId="180" fontId="44" fillId="0" borderId="0" xfId="5" applyNumberFormat="1" applyFont="1" applyAlignment="1" applyProtection="1">
      <alignment horizontal="center" vertical="center" wrapText="1"/>
      <protection locked="0"/>
    </xf>
    <xf numFmtId="167" fontId="43" fillId="0" borderId="1" xfId="5" applyNumberFormat="1" applyFont="1" applyBorder="1" applyAlignment="1" applyProtection="1">
      <alignment horizontal="left" vertical="center" indent="1"/>
      <protection locked="0"/>
    </xf>
    <xf numFmtId="0" fontId="27" fillId="0" borderId="1" xfId="5" applyFont="1" applyBorder="1" applyAlignment="1" applyProtection="1">
      <alignment horizontal="left" vertical="center" indent="1"/>
      <protection locked="0"/>
    </xf>
    <xf numFmtId="10" fontId="27" fillId="0" borderId="1" xfId="2" applyNumberFormat="1" applyFont="1" applyFill="1" applyBorder="1" applyAlignment="1" applyProtection="1">
      <alignment horizontal="center" vertical="center"/>
      <protection locked="0"/>
    </xf>
    <xf numFmtId="165"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7" fillId="0" borderId="17" xfId="5" applyFont="1" applyBorder="1" applyAlignment="1" applyProtection="1">
      <alignment horizontal="center" vertical="center" wrapText="1"/>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39" fillId="0" borderId="11" xfId="0" applyNumberFormat="1" applyFont="1" applyFill="1" applyBorder="1" applyAlignment="1" applyProtection="1">
      <alignment horizontal="center" vertical="center" wrapText="1"/>
      <protection locked="0"/>
    </xf>
    <xf numFmtId="0" fontId="39" fillId="0" borderId="0" xfId="0" applyNumberFormat="1" applyFont="1" applyFill="1" applyBorder="1" applyAlignment="1" applyProtection="1">
      <alignment horizontal="center" vertical="center" wrapText="1"/>
      <protection locked="0"/>
    </xf>
    <xf numFmtId="0" fontId="39" fillId="0" borderId="55" xfId="0" applyNumberFormat="1" applyFont="1" applyFill="1" applyBorder="1" applyAlignment="1" applyProtection="1">
      <alignment horizontal="center" vertical="center" wrapText="1"/>
      <protection locked="0"/>
    </xf>
    <xf numFmtId="167" fontId="6" fillId="0" borderId="19" xfId="5" applyNumberFormat="1" applyFont="1" applyBorder="1" applyAlignment="1">
      <alignment horizontal="center" vertical="center"/>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wrapText="1"/>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166" fontId="6" fillId="0" borderId="17" xfId="7"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0" fontId="23" fillId="6" borderId="17" xfId="0" applyNumberFormat="1" applyFont="1" applyFill="1" applyBorder="1" applyAlignment="1" applyProtection="1">
      <alignment horizontal="center" vertical="center" wrapText="1"/>
      <protection locked="0"/>
    </xf>
    <xf numFmtId="49" fontId="32" fillId="6" borderId="17" xfId="5" applyNumberFormat="1" applyFont="1" applyFill="1" applyBorder="1" applyAlignment="1" applyProtection="1">
      <alignment horizontal="center" vertical="center" wrapText="1"/>
      <protection locked="0"/>
    </xf>
    <xf numFmtId="49" fontId="32" fillId="6" borderId="37" xfId="5" applyNumberFormat="1" applyFont="1" applyFill="1" applyBorder="1" applyAlignment="1" applyProtection="1">
      <alignment horizontal="center" vertical="center" wrapText="1"/>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31" fillId="0" borderId="0" xfId="5" applyFont="1" applyAlignment="1" applyProtection="1">
      <alignment horizontal="center" vertical="center"/>
      <protection locked="0"/>
    </xf>
    <xf numFmtId="5"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11" fillId="0" borderId="19" xfId="5" applyFont="1" applyBorder="1" applyAlignment="1" applyProtection="1">
      <alignment horizontal="center" vertical="center" wrapText="1"/>
      <protection locked="0"/>
    </xf>
    <xf numFmtId="0" fontId="16" fillId="6" borderId="19" xfId="5" applyFont="1" applyFill="1" applyBorder="1" applyAlignment="1" applyProtection="1">
      <alignment horizontal="center" vertical="center" wrapText="1"/>
      <protection locked="0"/>
    </xf>
    <xf numFmtId="0" fontId="6" fillId="0" borderId="28" xfId="5" applyFont="1" applyBorder="1" applyAlignment="1" applyProtection="1">
      <alignment horizontal="center" vertical="center"/>
      <protection locked="0"/>
    </xf>
    <xf numFmtId="5" fontId="6" fillId="0" borderId="17" xfId="7" applyNumberFormat="1" applyFont="1" applyBorder="1" applyAlignment="1" applyProtection="1">
      <alignment horizontal="center" vertical="center"/>
      <protection locked="0"/>
    </xf>
    <xf numFmtId="0" fontId="6" fillId="0" borderId="19" xfId="6" applyNumberFormat="1" applyFont="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1" fillId="6" borderId="0" xfId="5" applyFont="1" applyFill="1" applyAlignment="1" applyProtection="1">
      <alignment horizontal="right"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left" vertical="center" wrapText="1"/>
      <protection locked="0"/>
    </xf>
    <xf numFmtId="0" fontId="6" fillId="0" borderId="19" xfId="5" applyFont="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6"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181" fontId="6" fillId="0" borderId="17" xfId="0" applyNumberFormat="1"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6" borderId="29" xfId="5" applyFont="1" applyFill="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2" fillId="0" borderId="17" xfId="0" applyNumberFormat="1" applyFont="1" applyFill="1" applyBorder="1" applyAlignment="1" applyProtection="1">
      <alignment horizontal="center" vertical="center"/>
      <protection locked="0"/>
    </xf>
    <xf numFmtId="0" fontId="11" fillId="6" borderId="22" xfId="5" applyFont="1" applyFill="1" applyBorder="1" applyAlignment="1" applyProtection="1">
      <alignment horizontal="center"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6" fillId="0" borderId="14" xfId="5" applyFont="1" applyBorder="1" applyAlignment="1" applyProtection="1">
      <alignment horizontal="center"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49" fontId="38" fillId="0" borderId="17" xfId="5" applyNumberFormat="1" applyFont="1" applyBorder="1" applyAlignment="1" applyProtection="1">
      <alignment horizontal="center" vertical="center" wrapText="1"/>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164" fontId="6" fillId="0" borderId="7" xfId="1" applyNumberFormat="1" applyFont="1" applyFill="1" applyBorder="1" applyAlignment="1" applyProtection="1">
      <alignment horizontal="center" vertical="top"/>
      <protection locked="0"/>
    </xf>
    <xf numFmtId="164" fontId="6" fillId="0" borderId="9" xfId="1" applyNumberFormat="1" applyFont="1" applyFill="1" applyBorder="1" applyAlignment="1" applyProtection="1">
      <alignment horizontal="center" vertical="top"/>
      <protection locked="0"/>
    </xf>
    <xf numFmtId="0" fontId="11" fillId="6" borderId="17" xfId="5" applyFont="1" applyFill="1" applyBorder="1" applyAlignment="1" applyProtection="1">
      <alignment horizontal="center" vertical="center"/>
      <protection locked="0"/>
    </xf>
    <xf numFmtId="0" fontId="11" fillId="6" borderId="33" xfId="5" applyFont="1" applyFill="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37" xfId="5" applyFont="1" applyFill="1" applyBorder="1" applyAlignment="1" applyProtection="1">
      <alignment horizontal="center" vertical="center"/>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1" fillId="0" borderId="19" xfId="5" applyFont="1" applyBorder="1" applyAlignment="1" applyProtection="1">
      <alignment horizontal="left" vertical="center"/>
      <protection locked="0"/>
    </xf>
    <xf numFmtId="0" fontId="13" fillId="0" borderId="0" xfId="5" applyFont="1" applyAlignment="1" applyProtection="1">
      <alignment vertical="center" wrapText="1"/>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38" fillId="0" borderId="37" xfId="2" applyFont="1" applyFill="1" applyBorder="1" applyAlignment="1" applyProtection="1">
      <alignment horizontal="center" vertical="center" wrapText="1"/>
      <protection locked="0"/>
    </xf>
    <xf numFmtId="9" fontId="38" fillId="0" borderId="39" xfId="2" applyFont="1" applyFill="1" applyBorder="1" applyAlignment="1" applyProtection="1">
      <alignment horizontal="center" vertical="center" wrapText="1"/>
      <protection locked="0"/>
    </xf>
    <xf numFmtId="9" fontId="38" fillId="0" borderId="33" xfId="2"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44" fillId="0" borderId="1" xfId="0" applyNumberFormat="1" applyFont="1" applyFill="1" applyBorder="1" applyAlignment="1" applyProtection="1">
      <alignment horizontal="center" vertical="center" wrapText="1"/>
      <protection locked="0"/>
    </xf>
    <xf numFmtId="0" fontId="43" fillId="6" borderId="1" xfId="5" applyFont="1" applyFill="1" applyBorder="1" applyAlignment="1" applyProtection="1">
      <alignment horizontal="center" vertical="center"/>
      <protection locked="0"/>
    </xf>
    <xf numFmtId="0" fontId="44" fillId="0" borderId="47" xfId="0" applyNumberFormat="1" applyFont="1" applyFill="1" applyBorder="1" applyAlignment="1" applyProtection="1">
      <alignment horizontal="center" vertical="center" wrapText="1"/>
      <protection locked="0"/>
    </xf>
    <xf numFmtId="0" fontId="44" fillId="0" borderId="42" xfId="0" applyNumberFormat="1" applyFont="1" applyFill="1" applyBorder="1" applyAlignment="1" applyProtection="1">
      <alignment horizontal="center" vertical="center" wrapText="1"/>
      <protection locked="0"/>
    </xf>
    <xf numFmtId="0" fontId="43" fillId="16" borderId="1"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horizontal="left" vertical="top" wrapText="1"/>
      <protection locked="0"/>
    </xf>
    <xf numFmtId="0" fontId="43" fillId="2" borderId="1" xfId="0" applyNumberFormat="1" applyFont="1" applyFill="1" applyBorder="1" applyAlignment="1" applyProtection="1">
      <alignment horizontal="left" vertical="center" wrapText="1" indent="1"/>
      <protection locked="0"/>
    </xf>
    <xf numFmtId="0" fontId="43" fillId="6" borderId="1" xfId="5" applyFont="1" applyFill="1" applyBorder="1" applyAlignment="1" applyProtection="1">
      <alignment horizontal="left" vertical="center" wrapText="1" indent="1"/>
      <protection locked="0"/>
    </xf>
    <xf numFmtId="0" fontId="43" fillId="6" borderId="1" xfId="0" applyNumberFormat="1" applyFont="1" applyFill="1" applyBorder="1" applyAlignment="1" applyProtection="1">
      <alignment horizontal="center" vertical="center" wrapText="1"/>
      <protection locked="0"/>
    </xf>
    <xf numFmtId="0" fontId="43" fillId="6" borderId="1" xfId="5" applyFont="1" applyFill="1" applyBorder="1" applyAlignment="1" applyProtection="1">
      <alignment horizontal="left" vertical="center" indent="1"/>
      <protection locked="0"/>
    </xf>
    <xf numFmtId="0" fontId="44" fillId="0" borderId="1" xfId="5" applyFont="1" applyBorder="1" applyAlignment="1" applyProtection="1">
      <alignment horizontal="center" vertical="top" wrapText="1"/>
      <protection locked="0"/>
    </xf>
    <xf numFmtId="180" fontId="51" fillId="0" borderId="1" xfId="7" applyNumberFormat="1" applyFont="1" applyFill="1" applyBorder="1" applyAlignment="1" applyProtection="1">
      <alignment horizontal="center" vertical="center"/>
    </xf>
    <xf numFmtId="0" fontId="27" fillId="6" borderId="1" xfId="0" applyNumberFormat="1" applyFont="1" applyFill="1" applyBorder="1" applyAlignment="1" applyProtection="1">
      <alignment vertical="center" wrapText="1"/>
      <protection locked="0"/>
    </xf>
    <xf numFmtId="0" fontId="43" fillId="6" borderId="1" xfId="0" applyNumberFormat="1" applyFont="1" applyFill="1" applyBorder="1" applyAlignment="1" applyProtection="1">
      <alignment vertical="center" wrapText="1"/>
      <protection locked="0"/>
    </xf>
    <xf numFmtId="165" fontId="44" fillId="0" borderId="1" xfId="7" applyNumberFormat="1" applyFont="1" applyFill="1" applyBorder="1" applyAlignment="1" applyProtection="1">
      <alignment horizontal="center" vertical="center"/>
    </xf>
    <xf numFmtId="0" fontId="52" fillId="6" borderId="1" xfId="0" applyNumberFormat="1" applyFont="1" applyFill="1" applyBorder="1" applyAlignment="1" applyProtection="1">
      <alignment horizontal="center" vertical="center" wrapText="1"/>
      <protection locked="0"/>
    </xf>
    <xf numFmtId="49" fontId="44" fillId="3" borderId="1" xfId="5" applyNumberFormat="1" applyFont="1" applyFill="1" applyBorder="1" applyAlignment="1" applyProtection="1">
      <alignment horizontal="center" vertical="center"/>
      <protection locked="0"/>
    </xf>
    <xf numFmtId="0" fontId="43" fillId="0" borderId="47" xfId="0" applyNumberFormat="1" applyFont="1" applyFill="1" applyBorder="1" applyAlignment="1" applyProtection="1">
      <alignment horizontal="right" vertical="center" wrapText="1"/>
      <protection locked="0"/>
    </xf>
    <xf numFmtId="0" fontId="43" fillId="0" borderId="48" xfId="0" applyNumberFormat="1" applyFont="1" applyFill="1" applyBorder="1" applyAlignment="1" applyProtection="1">
      <alignment horizontal="right" vertical="center" wrapText="1"/>
      <protection locked="0"/>
    </xf>
    <xf numFmtId="0" fontId="43" fillId="0" borderId="42" xfId="0" applyNumberFormat="1" applyFont="1" applyFill="1" applyBorder="1" applyAlignment="1" applyProtection="1">
      <alignment horizontal="right" vertical="center" wrapText="1"/>
      <protection locked="0"/>
    </xf>
    <xf numFmtId="0" fontId="55" fillId="3" borderId="1" xfId="0" applyNumberFormat="1" applyFont="1" applyFill="1" applyBorder="1" applyAlignment="1" applyProtection="1">
      <alignment horizontal="center" vertical="center"/>
      <protection locked="0"/>
    </xf>
    <xf numFmtId="0" fontId="43" fillId="0" borderId="1" xfId="5" applyFont="1" applyBorder="1" applyAlignment="1" applyProtection="1">
      <alignment horizontal="center" vertical="center" wrapText="1"/>
      <protection locked="0"/>
    </xf>
    <xf numFmtId="180" fontId="43" fillId="0" borderId="1" xfId="7" applyNumberFormat="1" applyFont="1" applyFill="1" applyBorder="1" applyAlignment="1" applyProtection="1">
      <alignment horizontal="center" vertical="center"/>
    </xf>
    <xf numFmtId="0" fontId="43" fillId="3" borderId="1" xfId="5" applyFont="1" applyFill="1" applyBorder="1" applyAlignment="1" applyProtection="1">
      <alignment horizontal="center" vertical="center" wrapText="1"/>
      <protection locked="0"/>
    </xf>
    <xf numFmtId="0" fontId="43" fillId="5" borderId="1" xfId="5" applyFont="1" applyFill="1" applyBorder="1" applyAlignment="1" applyProtection="1">
      <alignment horizontal="center" vertical="center"/>
      <protection locked="0"/>
    </xf>
    <xf numFmtId="0" fontId="44" fillId="0" borderId="1" xfId="5" applyFont="1" applyBorder="1" applyAlignment="1" applyProtection="1">
      <alignment horizontal="center" vertical="center" wrapText="1"/>
      <protection locked="0"/>
    </xf>
    <xf numFmtId="0" fontId="43" fillId="6" borderId="1" xfId="0" applyNumberFormat="1" applyFont="1" applyFill="1" applyBorder="1" applyAlignment="1" applyProtection="1">
      <alignment horizontal="center" vertical="center"/>
      <protection locked="0"/>
    </xf>
    <xf numFmtId="0" fontId="43" fillId="0" borderId="0" xfId="0" applyNumberFormat="1" applyFont="1" applyFill="1" applyBorder="1" applyAlignment="1" applyProtection="1">
      <alignment horizontal="center" vertical="center" wrapText="1"/>
      <protection locked="0"/>
    </xf>
    <xf numFmtId="0" fontId="43" fillId="0" borderId="5" xfId="0" applyNumberFormat="1" applyFont="1" applyFill="1" applyBorder="1" applyAlignment="1" applyProtection="1">
      <alignment horizontal="center" vertical="center" wrapText="1"/>
      <protection locked="0"/>
    </xf>
    <xf numFmtId="0" fontId="43" fillId="0" borderId="66" xfId="0" applyNumberFormat="1" applyFont="1" applyFill="1" applyBorder="1" applyAlignment="1" applyProtection="1">
      <alignment horizontal="center" vertical="center" wrapText="1"/>
      <protection locked="0"/>
    </xf>
    <xf numFmtId="0" fontId="43" fillId="0" borderId="67" xfId="0" applyNumberFormat="1" applyFont="1" applyFill="1" applyBorder="1" applyAlignment="1" applyProtection="1">
      <alignment horizontal="center" vertical="center" wrapText="1"/>
      <protection locked="0"/>
    </xf>
    <xf numFmtId="178" fontId="43" fillId="3" borderId="1" xfId="0" applyNumberFormat="1" applyFont="1" applyFill="1" applyBorder="1" applyAlignment="1" applyProtection="1">
      <alignment horizontal="center" vertical="center"/>
      <protection locked="0"/>
    </xf>
    <xf numFmtId="17" fontId="44" fillId="3" borderId="1" xfId="0" applyNumberFormat="1" applyFont="1" applyFill="1" applyBorder="1" applyAlignment="1" applyProtection="1">
      <alignment horizontal="center" vertical="center" wrapText="1"/>
    </xf>
    <xf numFmtId="0" fontId="44" fillId="3" borderId="1" xfId="0" applyNumberFormat="1" applyFont="1" applyFill="1" applyBorder="1" applyAlignment="1" applyProtection="1">
      <alignment horizontal="center" vertical="center" wrapText="1"/>
    </xf>
    <xf numFmtId="0" fontId="43" fillId="6" borderId="47" xfId="0" applyNumberFormat="1" applyFont="1" applyFill="1" applyBorder="1" applyAlignment="1" applyProtection="1">
      <alignment horizontal="center" vertical="center" wrapText="1"/>
      <protection locked="0"/>
    </xf>
    <xf numFmtId="0" fontId="43" fillId="6" borderId="48" xfId="0" applyNumberFormat="1" applyFont="1" applyFill="1" applyBorder="1" applyAlignment="1" applyProtection="1">
      <alignment horizontal="center" vertical="center" wrapText="1"/>
      <protection locked="0"/>
    </xf>
    <xf numFmtId="0" fontId="43" fillId="6" borderId="42" xfId="0" applyNumberFormat="1" applyFont="1" applyFill="1" applyBorder="1" applyAlignment="1" applyProtection="1">
      <alignment horizontal="center" vertical="center" wrapText="1"/>
      <protection locked="0"/>
    </xf>
    <xf numFmtId="0" fontId="43" fillId="0" borderId="1" xfId="0" applyNumberFormat="1" applyFont="1" applyFill="1" applyBorder="1" applyAlignment="1" applyProtection="1">
      <alignment horizontal="center" vertical="center"/>
    </xf>
    <xf numFmtId="0" fontId="43" fillId="0" borderId="43" xfId="0" applyNumberFormat="1" applyFont="1" applyFill="1" applyBorder="1" applyAlignment="1" applyProtection="1">
      <alignment horizontal="center" vertical="center" wrapText="1"/>
      <protection locked="0"/>
    </xf>
    <xf numFmtId="0" fontId="43" fillId="0" borderId="3" xfId="0" applyNumberFormat="1" applyFont="1" applyFill="1" applyBorder="1" applyAlignment="1" applyProtection="1">
      <alignment horizontal="center" vertical="center" wrapText="1"/>
      <protection locked="0"/>
    </xf>
    <xf numFmtId="0" fontId="43" fillId="0" borderId="4" xfId="0" applyNumberFormat="1" applyFont="1" applyFill="1" applyBorder="1" applyAlignment="1" applyProtection="1">
      <alignment horizontal="center" vertical="center" wrapText="1"/>
      <protection locked="0"/>
    </xf>
    <xf numFmtId="0" fontId="43" fillId="0" borderId="68" xfId="0" applyNumberFormat="1" applyFont="1" applyFill="1" applyBorder="1" applyAlignment="1" applyProtection="1">
      <alignment horizontal="center" vertical="center" wrapText="1"/>
      <protection locked="0"/>
    </xf>
    <xf numFmtId="0" fontId="27" fillId="6" borderId="1" xfId="0" applyNumberFormat="1" applyFont="1" applyFill="1" applyBorder="1" applyAlignment="1" applyProtection="1">
      <alignment horizontal="center" vertical="center" wrapText="1"/>
      <protection locked="0"/>
    </xf>
    <xf numFmtId="0" fontId="43" fillId="5" borderId="1" xfId="5" applyFont="1" applyFill="1" applyBorder="1" applyAlignment="1" applyProtection="1">
      <alignment horizontal="left" vertical="center" indent="1"/>
      <protection locked="0"/>
    </xf>
    <xf numFmtId="0" fontId="44" fillId="0" borderId="1" xfId="0" applyNumberFormat="1" applyFont="1" applyFill="1" applyBorder="1" applyAlignment="1" applyProtection="1">
      <alignment horizontal="center" vertical="center" wrapText="1"/>
    </xf>
    <xf numFmtId="0" fontId="43" fillId="0" borderId="1" xfId="0" applyNumberFormat="1" applyFont="1" applyFill="1" applyBorder="1" applyAlignment="1" applyProtection="1">
      <alignment horizontal="center" vertical="center" wrapText="1"/>
      <protection locked="0"/>
    </xf>
    <xf numFmtId="0" fontId="43" fillId="6" borderId="1" xfId="5" applyFont="1" applyFill="1" applyBorder="1" applyAlignment="1" applyProtection="1">
      <alignment horizontal="center" vertical="center" wrapText="1"/>
      <protection locked="0"/>
    </xf>
    <xf numFmtId="178" fontId="44" fillId="0" borderId="1" xfId="5" applyNumberFormat="1" applyFont="1" applyBorder="1" applyAlignment="1">
      <alignment horizontal="center" vertical="center" wrapText="1"/>
    </xf>
    <xf numFmtId="0" fontId="44" fillId="0" borderId="47" xfId="0" applyNumberFormat="1" applyFont="1" applyFill="1" applyBorder="1" applyAlignment="1" applyProtection="1">
      <alignment horizontal="center" vertical="center" wrapText="1"/>
    </xf>
    <xf numFmtId="0" fontId="44" fillId="0" borderId="48" xfId="0" applyNumberFormat="1" applyFont="1" applyFill="1" applyBorder="1" applyAlignment="1" applyProtection="1">
      <alignment horizontal="center" vertical="center" wrapText="1"/>
    </xf>
    <xf numFmtId="0" fontId="44" fillId="0" borderId="42" xfId="0" applyNumberFormat="1" applyFont="1" applyFill="1" applyBorder="1" applyAlignment="1" applyProtection="1">
      <alignment horizontal="center" vertical="center" wrapText="1"/>
    </xf>
    <xf numFmtId="0" fontId="43" fillId="0" borderId="47" xfId="0" applyNumberFormat="1" applyFont="1" applyFill="1" applyBorder="1" applyAlignment="1" applyProtection="1">
      <alignment horizontal="center" vertical="center" wrapText="1"/>
      <protection locked="0"/>
    </xf>
    <xf numFmtId="0" fontId="43" fillId="0" borderId="42" xfId="0" applyNumberFormat="1" applyFont="1" applyFill="1" applyBorder="1" applyAlignment="1" applyProtection="1">
      <alignment horizontal="center" vertical="center" wrapText="1"/>
      <protection locked="0"/>
    </xf>
    <xf numFmtId="0" fontId="43" fillId="0" borderId="48" xfId="0" applyNumberFormat="1" applyFont="1" applyFill="1" applyBorder="1" applyAlignment="1" applyProtection="1">
      <alignment horizontal="center" vertical="center" wrapText="1"/>
      <protection locked="0"/>
    </xf>
    <xf numFmtId="10" fontId="43" fillId="6" borderId="47" xfId="8" applyNumberFormat="1" applyFont="1" applyFill="1" applyBorder="1" applyAlignment="1" applyProtection="1">
      <alignment horizontal="center" vertical="center"/>
      <protection locked="0"/>
    </xf>
    <xf numFmtId="10" fontId="43" fillId="6" borderId="48" xfId="8" applyNumberFormat="1" applyFont="1" applyFill="1" applyBorder="1" applyAlignment="1" applyProtection="1">
      <alignment horizontal="center" vertical="center"/>
      <protection locked="0"/>
    </xf>
    <xf numFmtId="10" fontId="43" fillId="6" borderId="42" xfId="8" applyNumberFormat="1" applyFont="1" applyFill="1" applyBorder="1" applyAlignment="1" applyProtection="1">
      <alignment horizontal="center" vertical="center"/>
      <protection locked="0"/>
    </xf>
    <xf numFmtId="0" fontId="43" fillId="0" borderId="1" xfId="0" applyNumberFormat="1" applyFont="1" applyFill="1" applyBorder="1" applyAlignment="1" applyProtection="1">
      <alignment horizontal="right" vertical="center" wrapText="1"/>
      <protection locked="0"/>
    </xf>
    <xf numFmtId="0" fontId="44" fillId="0" borderId="48" xfId="0" applyNumberFormat="1" applyFont="1" applyFill="1" applyBorder="1" applyAlignment="1" applyProtection="1">
      <alignment horizontal="center" vertical="center" wrapText="1"/>
      <protection locked="0"/>
    </xf>
    <xf numFmtId="0" fontId="43" fillId="16" borderId="47" xfId="5" applyFont="1" applyFill="1" applyBorder="1" applyAlignment="1" applyProtection="1">
      <alignment horizontal="left" vertical="center" indent="1"/>
      <protection locked="0"/>
    </xf>
    <xf numFmtId="0" fontId="43" fillId="16" borderId="48" xfId="5" applyFont="1" applyFill="1" applyBorder="1" applyAlignment="1" applyProtection="1">
      <alignment horizontal="left" vertical="center" indent="1"/>
      <protection locked="0"/>
    </xf>
    <xf numFmtId="0" fontId="43" fillId="16" borderId="42" xfId="5" applyFont="1" applyFill="1" applyBorder="1" applyAlignment="1" applyProtection="1">
      <alignment horizontal="left" vertical="center" indent="1"/>
      <protection locked="0"/>
    </xf>
    <xf numFmtId="0" fontId="44" fillId="0" borderId="40" xfId="5" applyFont="1" applyBorder="1" applyAlignment="1" applyProtection="1">
      <alignment horizontal="center" vertical="top" wrapText="1"/>
      <protection locked="0"/>
    </xf>
    <xf numFmtId="0" fontId="43" fillId="6" borderId="1" xfId="0" applyNumberFormat="1" applyFont="1" applyFill="1" applyBorder="1" applyAlignment="1" applyProtection="1">
      <alignment horizontal="left" vertical="center"/>
      <protection locked="0"/>
    </xf>
    <xf numFmtId="17" fontId="51" fillId="0" borderId="1" xfId="0" applyNumberFormat="1" applyFont="1" applyFill="1" applyBorder="1" applyAlignment="1" applyProtection="1">
      <alignment horizontal="center" vertical="center" wrapText="1"/>
      <protection locked="0"/>
    </xf>
    <xf numFmtId="0" fontId="51" fillId="0" borderId="1" xfId="0" applyNumberFormat="1" applyFont="1" applyFill="1" applyBorder="1" applyAlignment="1" applyProtection="1">
      <alignment horizontal="center" vertical="center" wrapText="1"/>
      <protection locked="0"/>
    </xf>
    <xf numFmtId="0" fontId="43" fillId="0" borderId="47" xfId="5" applyFont="1" applyBorder="1" applyAlignment="1" applyProtection="1">
      <alignment horizontal="left" vertical="top" wrapText="1"/>
      <protection locked="0"/>
    </xf>
    <xf numFmtId="0" fontId="43" fillId="0" borderId="48" xfId="5" applyFont="1" applyBorder="1" applyAlignment="1" applyProtection="1">
      <alignment horizontal="left" vertical="top" wrapText="1"/>
      <protection locked="0"/>
    </xf>
    <xf numFmtId="0" fontId="43" fillId="0" borderId="42" xfId="5" applyFont="1" applyBorder="1" applyAlignment="1" applyProtection="1">
      <alignment horizontal="left" vertical="top" wrapText="1"/>
      <protection locked="0"/>
    </xf>
    <xf numFmtId="0" fontId="43" fillId="6" borderId="43" xfId="5" applyFont="1" applyFill="1" applyBorder="1" applyAlignment="1" applyProtection="1">
      <alignment horizontal="center" vertical="center"/>
      <protection locked="0"/>
    </xf>
    <xf numFmtId="0" fontId="43" fillId="6" borderId="3" xfId="5" applyFont="1" applyFill="1" applyBorder="1" applyAlignment="1" applyProtection="1">
      <alignment horizontal="center" vertical="center"/>
      <protection locked="0"/>
    </xf>
    <xf numFmtId="0" fontId="43" fillId="6" borderId="47" xfId="0" applyNumberFormat="1" applyFont="1" applyFill="1" applyBorder="1" applyAlignment="1" applyProtection="1">
      <alignment horizontal="center" vertical="center" wrapText="1"/>
    </xf>
    <xf numFmtId="0" fontId="43" fillId="6" borderId="42" xfId="0" applyNumberFormat="1" applyFont="1" applyFill="1" applyBorder="1" applyAlignment="1" applyProtection="1">
      <alignment horizontal="center" vertical="center" wrapText="1"/>
    </xf>
    <xf numFmtId="0" fontId="43" fillId="0" borderId="47" xfId="5" applyFont="1" applyBorder="1" applyAlignment="1" applyProtection="1">
      <alignment horizontal="center" vertical="center"/>
      <protection locked="0"/>
    </xf>
    <xf numFmtId="0" fontId="43" fillId="0" borderId="42" xfId="5" applyFont="1" applyBorder="1" applyAlignment="1" applyProtection="1">
      <alignment horizontal="center" vertical="center"/>
      <protection locked="0"/>
    </xf>
    <xf numFmtId="0" fontId="43" fillId="6" borderId="48" xfId="0" applyNumberFormat="1" applyFont="1" applyFill="1" applyBorder="1" applyAlignment="1" applyProtection="1">
      <alignment horizontal="center" vertical="center" wrapText="1"/>
    </xf>
    <xf numFmtId="0" fontId="56" fillId="0" borderId="47" xfId="5" applyFont="1" applyBorder="1" applyAlignment="1" applyProtection="1">
      <alignment horizontal="center" vertical="center"/>
      <protection locked="0"/>
    </xf>
    <xf numFmtId="0" fontId="56" fillId="0" borderId="48" xfId="5" applyFont="1" applyBorder="1" applyAlignment="1" applyProtection="1">
      <alignment horizontal="center" vertical="center"/>
      <protection locked="0"/>
    </xf>
    <xf numFmtId="0" fontId="56" fillId="0" borderId="42" xfId="5" applyFont="1" applyBorder="1" applyAlignment="1" applyProtection="1">
      <alignment horizontal="center" vertical="center"/>
      <protection locked="0"/>
    </xf>
    <xf numFmtId="0" fontId="55" fillId="3" borderId="1" xfId="5" applyFont="1" applyFill="1" applyBorder="1" applyAlignment="1" applyProtection="1">
      <alignment horizontal="center" vertical="center" wrapText="1"/>
      <protection locked="0"/>
    </xf>
    <xf numFmtId="2" fontId="55" fillId="3" borderId="1" xfId="5" applyNumberFormat="1" applyFont="1" applyFill="1" applyBorder="1" applyAlignment="1" applyProtection="1">
      <alignment horizontal="center" vertical="center" wrapText="1"/>
      <protection locked="0"/>
    </xf>
    <xf numFmtId="2" fontId="44" fillId="3" borderId="1" xfId="5" applyNumberFormat="1" applyFont="1" applyFill="1" applyBorder="1" applyAlignment="1" applyProtection="1">
      <alignment horizontal="center" vertical="center"/>
      <protection locked="0"/>
    </xf>
    <xf numFmtId="0" fontId="43" fillId="14" borderId="20" xfId="5" applyFont="1" applyFill="1" applyBorder="1" applyAlignment="1" applyProtection="1">
      <alignment horizontal="left" vertical="center" indent="1"/>
      <protection locked="0"/>
    </xf>
    <xf numFmtId="0" fontId="43" fillId="14" borderId="21" xfId="5" applyFont="1" applyFill="1" applyBorder="1" applyAlignment="1" applyProtection="1">
      <alignment horizontal="left" vertical="center" indent="1"/>
      <protection locked="0"/>
    </xf>
    <xf numFmtId="0" fontId="43" fillId="14" borderId="22" xfId="5" applyFont="1" applyFill="1" applyBorder="1" applyAlignment="1" applyProtection="1">
      <alignment horizontal="left" vertical="center" indent="1"/>
      <protection locked="0"/>
    </xf>
    <xf numFmtId="0" fontId="43" fillId="6" borderId="19" xfId="5" applyFont="1" applyFill="1" applyBorder="1" applyAlignment="1" applyProtection="1">
      <alignment horizontal="center" vertical="center" wrapText="1"/>
      <protection locked="0"/>
    </xf>
    <xf numFmtId="0" fontId="43" fillId="6" borderId="19" xfId="5" applyFont="1" applyFill="1" applyBorder="1" applyAlignment="1" applyProtection="1">
      <alignment horizontal="center" vertical="center"/>
      <protection locked="0"/>
    </xf>
    <xf numFmtId="0" fontId="44" fillId="0" borderId="19" xfId="5" applyFont="1" applyBorder="1" applyAlignment="1" applyProtection="1">
      <alignment horizontal="center" vertical="center" wrapText="1"/>
      <protection locked="0"/>
    </xf>
    <xf numFmtId="175" fontId="44" fillId="0" borderId="20" xfId="0" applyNumberFormat="1" applyFont="1" applyFill="1" applyBorder="1" applyAlignment="1" applyProtection="1">
      <alignment horizontal="center" vertical="center"/>
      <protection locked="0"/>
    </xf>
    <xf numFmtId="175" fontId="44" fillId="0" borderId="21" xfId="0" applyNumberFormat="1" applyFont="1" applyFill="1" applyBorder="1" applyAlignment="1" applyProtection="1">
      <alignment horizontal="center" vertical="center"/>
      <protection locked="0"/>
    </xf>
    <xf numFmtId="175" fontId="44" fillId="0" borderId="22" xfId="0" applyNumberFormat="1" applyFont="1" applyFill="1" applyBorder="1" applyAlignment="1" applyProtection="1">
      <alignment horizontal="center" vertical="center"/>
      <protection locked="0"/>
    </xf>
    <xf numFmtId="0" fontId="43" fillId="16" borderId="19" xfId="0" applyNumberFormat="1" applyFont="1" applyFill="1" applyBorder="1" applyAlignment="1" applyProtection="1">
      <alignment horizontal="left" vertical="center" wrapText="1" indent="1"/>
      <protection locked="0"/>
    </xf>
    <xf numFmtId="0" fontId="43" fillId="6" borderId="47" xfId="5" applyFont="1" applyFill="1" applyBorder="1" applyAlignment="1" applyProtection="1">
      <alignment horizontal="left" vertical="center" wrapText="1"/>
      <protection locked="0"/>
    </xf>
    <xf numFmtId="0" fontId="43" fillId="6" borderId="48" xfId="5" applyFont="1" applyFill="1" applyBorder="1" applyAlignment="1" applyProtection="1">
      <alignment horizontal="left" vertical="center" wrapText="1"/>
      <protection locked="0"/>
    </xf>
    <xf numFmtId="0" fontId="43" fillId="6" borderId="42" xfId="5" applyFont="1" applyFill="1" applyBorder="1" applyAlignment="1" applyProtection="1">
      <alignment horizontal="left" vertical="center" wrapText="1"/>
      <protection locked="0"/>
    </xf>
    <xf numFmtId="180" fontId="43" fillId="0" borderId="47" xfId="7" applyNumberFormat="1" applyFont="1" applyFill="1" applyBorder="1" applyAlignment="1" applyProtection="1">
      <alignment horizontal="center" vertical="center"/>
    </xf>
    <xf numFmtId="180" fontId="43" fillId="0" borderId="42" xfId="7" applyNumberFormat="1" applyFont="1" applyFill="1" applyBorder="1" applyAlignment="1" applyProtection="1">
      <alignment horizontal="center" vertical="center"/>
    </xf>
    <xf numFmtId="0" fontId="43" fillId="6" borderId="47" xfId="5" applyFont="1" applyFill="1" applyBorder="1" applyAlignment="1" applyProtection="1">
      <alignment horizontal="center" vertical="center"/>
      <protection locked="0"/>
    </xf>
    <xf numFmtId="0" fontId="43" fillId="6" borderId="48" xfId="5" applyFont="1" applyFill="1" applyBorder="1" applyAlignment="1" applyProtection="1">
      <alignment horizontal="center" vertical="center"/>
      <protection locked="0"/>
    </xf>
    <xf numFmtId="0" fontId="43" fillId="6" borderId="42" xfId="5" applyFont="1" applyFill="1" applyBorder="1" applyAlignment="1" applyProtection="1">
      <alignment horizontal="center" vertical="center"/>
      <protection locked="0"/>
    </xf>
    <xf numFmtId="165" fontId="55" fillId="3" borderId="1" xfId="1" applyFont="1" applyFill="1" applyBorder="1" applyAlignment="1" applyProtection="1">
      <alignment horizontal="center" vertical="center" wrapText="1"/>
      <protection locked="0"/>
    </xf>
    <xf numFmtId="0" fontId="43" fillId="0" borderId="2" xfId="0" applyNumberFormat="1" applyFont="1" applyFill="1" applyBorder="1" applyAlignment="1" applyProtection="1">
      <alignment horizontal="center" vertical="center" wrapText="1"/>
      <protection locked="0"/>
    </xf>
    <xf numFmtId="0" fontId="43" fillId="6" borderId="47" xfId="5" applyFont="1" applyFill="1" applyBorder="1" applyAlignment="1" applyProtection="1">
      <alignment horizontal="center" vertical="center" wrapText="1"/>
      <protection locked="0"/>
    </xf>
    <xf numFmtId="0" fontId="43" fillId="6" borderId="48" xfId="5" applyFont="1" applyFill="1" applyBorder="1" applyAlignment="1" applyProtection="1">
      <alignment horizontal="center" vertical="center" wrapText="1"/>
      <protection locked="0"/>
    </xf>
    <xf numFmtId="0" fontId="43" fillId="6" borderId="42" xfId="5" applyFont="1" applyFill="1" applyBorder="1" applyAlignment="1" applyProtection="1">
      <alignment horizontal="center" vertical="center" wrapText="1"/>
      <protection locked="0"/>
    </xf>
    <xf numFmtId="168" fontId="55" fillId="3" borderId="1" xfId="5" applyNumberFormat="1" applyFont="1" applyFill="1" applyBorder="1" applyAlignment="1" applyProtection="1">
      <alignment horizontal="right" vertical="center" wrapText="1"/>
      <protection locked="0"/>
    </xf>
    <xf numFmtId="0" fontId="55" fillId="3" borderId="1" xfId="5" applyFont="1" applyFill="1" applyBorder="1" applyAlignment="1" applyProtection="1">
      <alignment horizontal="right" vertical="center" wrapText="1"/>
      <protection locked="0"/>
    </xf>
    <xf numFmtId="0" fontId="27" fillId="0" borderId="1" xfId="0" applyNumberFormat="1" applyFont="1" applyFill="1" applyBorder="1" applyAlignment="1" applyProtection="1">
      <alignment horizontal="center" vertical="center" wrapText="1"/>
      <protection locked="0"/>
    </xf>
    <xf numFmtId="0" fontId="43" fillId="6" borderId="29" xfId="5" applyFont="1" applyFill="1" applyBorder="1" applyAlignment="1" applyProtection="1">
      <alignment horizontal="center" vertical="center" wrapText="1"/>
      <protection locked="0"/>
    </xf>
    <xf numFmtId="0" fontId="43" fillId="6" borderId="23" xfId="5" applyFont="1" applyFill="1" applyBorder="1" applyAlignment="1" applyProtection="1">
      <alignment horizontal="center" vertical="center" wrapText="1"/>
      <protection locked="0"/>
    </xf>
    <xf numFmtId="0" fontId="43" fillId="6" borderId="24" xfId="5" applyFont="1" applyFill="1" applyBorder="1" applyAlignment="1" applyProtection="1">
      <alignment horizontal="center" vertical="center" wrapText="1"/>
      <protection locked="0"/>
    </xf>
    <xf numFmtId="0" fontId="43" fillId="6" borderId="30" xfId="5" applyFont="1" applyFill="1" applyBorder="1" applyAlignment="1" applyProtection="1">
      <alignment horizontal="center" vertical="center" wrapText="1"/>
      <protection locked="0"/>
    </xf>
    <xf numFmtId="0" fontId="43" fillId="6" borderId="26" xfId="5" applyFont="1" applyFill="1" applyBorder="1" applyAlignment="1" applyProtection="1">
      <alignment horizontal="center" vertical="center" wrapText="1"/>
      <protection locked="0"/>
    </xf>
    <xf numFmtId="0" fontId="43" fillId="6" borderId="27" xfId="5" applyFont="1" applyFill="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4" fillId="5" borderId="38" xfId="5" applyFont="1" applyFill="1" applyBorder="1" applyAlignment="1" applyProtection="1">
      <alignment horizontal="center" vertical="center"/>
      <protection locked="0"/>
    </xf>
    <xf numFmtId="0" fontId="34" fillId="5" borderId="1" xfId="5"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10" fillId="6" borderId="1" xfId="0" applyNumberFormat="1" applyFont="1" applyFill="1" applyBorder="1" applyAlignment="1" applyProtection="1">
      <alignment horizontal="center" vertical="center" wrapText="1"/>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10" fillId="6" borderId="40" xfId="0" applyNumberFormat="1" applyFont="1" applyFill="1" applyBorder="1" applyAlignment="1" applyProtection="1">
      <alignment horizontal="center" vertical="center"/>
      <protection locked="0"/>
    </xf>
    <xf numFmtId="0" fontId="4" fillId="0" borderId="38" xfId="0" applyNumberFormat="1" applyFont="1" applyFill="1" applyBorder="1" applyAlignment="1" applyProtection="1">
      <alignment horizontal="center" vertical="center"/>
    </xf>
    <xf numFmtId="0" fontId="10" fillId="6" borderId="1" xfId="5" applyFont="1" applyFill="1" applyBorder="1" applyAlignment="1" applyProtection="1">
      <alignment horizontal="center" vertical="center"/>
      <protection locked="0"/>
    </xf>
    <xf numFmtId="178" fontId="4" fillId="0" borderId="1" xfId="5" applyNumberFormat="1" applyFont="1" applyBorder="1" applyAlignment="1">
      <alignment horizontal="center" vertical="center" wrapText="1"/>
    </xf>
    <xf numFmtId="0" fontId="10" fillId="6" borderId="1" xfId="5" applyFont="1" applyFill="1" applyBorder="1" applyAlignment="1" applyProtection="1">
      <alignment horizontal="left" vertical="center" wrapText="1" indent="1"/>
      <protection locked="0"/>
    </xf>
    <xf numFmtId="0" fontId="10" fillId="0" borderId="47" xfId="0" applyNumberFormat="1"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0" borderId="42"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center" vertical="center" wrapText="1"/>
      <protection locked="0"/>
    </xf>
    <xf numFmtId="175" fontId="10"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3" borderId="1" xfId="0"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horizontal="center" vertical="center"/>
    </xf>
    <xf numFmtId="0" fontId="4" fillId="0" borderId="1" xfId="5" applyFont="1" applyBorder="1" applyAlignment="1" applyProtection="1">
      <alignment horizontal="center" vertical="center" wrapText="1"/>
      <protection locked="0"/>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10" fillId="6" borderId="19" xfId="5" applyFont="1" applyFill="1" applyBorder="1" applyAlignment="1" applyProtection="1">
      <alignment horizontal="center" vertical="center" wrapText="1"/>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17" xfId="3" applyNumberFormat="1" applyFont="1" applyFill="1" applyBorder="1" applyAlignment="1" applyProtection="1">
      <alignment horizontal="center" vertical="center" wrapText="1"/>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37" fillId="6" borderId="40" xfId="15" applyNumberFormat="1" applyFont="1" applyFill="1" applyBorder="1" applyAlignment="1" applyProtection="1">
      <alignment horizontal="center" vertical="center"/>
      <protection locked="0"/>
    </xf>
    <xf numFmtId="49" fontId="37" fillId="6" borderId="41" xfId="15" applyNumberFormat="1" applyFont="1" applyFill="1" applyBorder="1" applyAlignment="1" applyProtection="1">
      <alignment horizontal="center" vertical="center"/>
      <protection locked="0"/>
    </xf>
    <xf numFmtId="49" fontId="37" fillId="6" borderId="38" xfId="15"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0" fontId="4" fillId="0" borderId="7" xfId="0" applyNumberFormat="1" applyFont="1" applyFill="1" applyBorder="1" applyAlignment="1" applyProtection="1">
      <alignment horizontal="center" vertical="top" wrapText="1"/>
    </xf>
  </cellXfs>
  <cellStyles count="18">
    <cellStyle name="Hipervínculo" xfId="17" builtinId="8"/>
    <cellStyle name="Hipervínculo 2" xfId="14" xr:uid="{00000000-0005-0000-0000-000001000000}"/>
    <cellStyle name="Millares 2" xfId="15" xr:uid="{00000000-0005-0000-0000-000002000000}"/>
    <cellStyle name="Millares 5" xfId="6" xr:uid="{00000000-0005-0000-0000-000003000000}"/>
    <cellStyle name="Millares_Hoja1" xfId="16" xr:uid="{00000000-0005-0000-0000-000004000000}"/>
    <cellStyle name="Moneda" xfId="1" builtinId="4"/>
    <cellStyle name="Moneda 2" xfId="10" xr:uid="{00000000-0005-0000-0000-000006000000}"/>
    <cellStyle name="Moneda 3" xfId="12" xr:uid="{00000000-0005-0000-0000-000007000000}"/>
    <cellStyle name="Moneda 6" xfId="7" xr:uid="{00000000-0005-0000-0000-000008000000}"/>
    <cellStyle name="Normal" xfId="0" builtinId="0"/>
    <cellStyle name="Normal 2" xfId="4" xr:uid="{00000000-0005-0000-0000-00000A000000}"/>
    <cellStyle name="Normal 3" xfId="9" xr:uid="{00000000-0005-0000-0000-00000B000000}"/>
    <cellStyle name="Normal 3 2" xfId="11" xr:uid="{00000000-0005-0000-0000-00000C000000}"/>
    <cellStyle name="Normal 3 3" xfId="13" xr:uid="{00000000-0005-0000-0000-00000D000000}"/>
    <cellStyle name="Normal 4" xfId="5" xr:uid="{00000000-0005-0000-0000-00000E000000}"/>
    <cellStyle name="Normal_formato SIIF_CONTROL CONTRATO 111-2011 VELATOURS" xfId="3" xr:uid="{00000000-0005-0000-0000-00000F000000}"/>
    <cellStyle name="Porcentaje" xfId="2" builtinId="5"/>
    <cellStyle name="Porcentaje 2" xfId="8"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182880</xdr:rowOff>
        </xdr:from>
        <xdr:to>
          <xdr:col>4</xdr:col>
          <xdr:colOff>0</xdr:colOff>
          <xdr:row>18</xdr:row>
          <xdr:rowOff>7620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182880</xdr:rowOff>
        </xdr:from>
        <xdr:to>
          <xdr:col>5</xdr:col>
          <xdr:colOff>502920</xdr:colOff>
          <xdr:row>18</xdr:row>
          <xdr:rowOff>7620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30480</xdr:colOff>
          <xdr:row>8</xdr:row>
          <xdr:rowOff>7620</xdr:rowOff>
        </xdr:from>
        <xdr:to>
          <xdr:col>4</xdr:col>
          <xdr:colOff>236220</xdr:colOff>
          <xdr:row>8</xdr:row>
          <xdr:rowOff>213360</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2294087</xdr:colOff>
      <xdr:row>1</xdr:row>
      <xdr:rowOff>771525</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531438" cy="1023129"/>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830580</xdr:colOff>
          <xdr:row>5</xdr:row>
          <xdr:rowOff>7620</xdr:rowOff>
        </xdr:from>
        <xdr:to>
          <xdr:col>11</xdr:col>
          <xdr:colOff>1089660</xdr:colOff>
          <xdr:row>6</xdr:row>
          <xdr:rowOff>144780</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403860</xdr:colOff>
          <xdr:row>7</xdr:row>
          <xdr:rowOff>30480</xdr:rowOff>
        </xdr:from>
        <xdr:to>
          <xdr:col>11</xdr:col>
          <xdr:colOff>1432560</xdr:colOff>
          <xdr:row>7</xdr:row>
          <xdr:rowOff>335280</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es-CO" sz="800" b="0" i="0" u="none" strike="noStrike" baseline="0">
                  <a:solidFill>
                    <a:srgbClr val="000000"/>
                  </a:solidFill>
                  <a:latin typeface="Segoe UI"/>
                  <a:cs typeface="Segoe UI"/>
                </a:rPr>
                <a:t>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xdr:colOff>
          <xdr:row>122</xdr:row>
          <xdr:rowOff>76200</xdr:rowOff>
        </xdr:from>
        <xdr:to>
          <xdr:col>2</xdr:col>
          <xdr:colOff>342900</xdr:colOff>
          <xdr:row>122</xdr:row>
          <xdr:rowOff>365760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122</xdr:row>
          <xdr:rowOff>68580</xdr:rowOff>
        </xdr:from>
        <xdr:to>
          <xdr:col>3</xdr:col>
          <xdr:colOff>373380</xdr:colOff>
          <xdr:row>122</xdr:row>
          <xdr:rowOff>365760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693420</xdr:colOff>
          <xdr:row>122</xdr:row>
          <xdr:rowOff>76200</xdr:rowOff>
        </xdr:from>
        <xdr:to>
          <xdr:col>5</xdr:col>
          <xdr:colOff>906780</xdr:colOff>
          <xdr:row>122</xdr:row>
          <xdr:rowOff>365760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655320</xdr:colOff>
          <xdr:row>122</xdr:row>
          <xdr:rowOff>60960</xdr:rowOff>
        </xdr:from>
        <xdr:to>
          <xdr:col>6</xdr:col>
          <xdr:colOff>868680</xdr:colOff>
          <xdr:row>122</xdr:row>
          <xdr:rowOff>350520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632460</xdr:colOff>
          <xdr:row>122</xdr:row>
          <xdr:rowOff>68580</xdr:rowOff>
        </xdr:from>
        <xdr:to>
          <xdr:col>10</xdr:col>
          <xdr:colOff>838200</xdr:colOff>
          <xdr:row>122</xdr:row>
          <xdr:rowOff>350520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122</xdr:row>
          <xdr:rowOff>76200</xdr:rowOff>
        </xdr:from>
        <xdr:to>
          <xdr:col>11</xdr:col>
          <xdr:colOff>373380</xdr:colOff>
          <xdr:row>122</xdr:row>
          <xdr:rowOff>365760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125</xdr:row>
          <xdr:rowOff>190500</xdr:rowOff>
        </xdr:from>
        <xdr:to>
          <xdr:col>4</xdr:col>
          <xdr:colOff>441960</xdr:colOff>
          <xdr:row>125</xdr:row>
          <xdr:rowOff>480060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236220</xdr:colOff>
          <xdr:row>125</xdr:row>
          <xdr:rowOff>182880</xdr:rowOff>
        </xdr:from>
        <xdr:to>
          <xdr:col>5</xdr:col>
          <xdr:colOff>457200</xdr:colOff>
          <xdr:row>125</xdr:row>
          <xdr:rowOff>480060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127</xdr:row>
          <xdr:rowOff>0</xdr:rowOff>
        </xdr:from>
        <xdr:to>
          <xdr:col>5</xdr:col>
          <xdr:colOff>449580</xdr:colOff>
          <xdr:row>127</xdr:row>
          <xdr:rowOff>297180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274320</xdr:colOff>
          <xdr:row>127</xdr:row>
          <xdr:rowOff>0</xdr:rowOff>
        </xdr:from>
        <xdr:to>
          <xdr:col>5</xdr:col>
          <xdr:colOff>495300</xdr:colOff>
          <xdr:row>127</xdr:row>
          <xdr:rowOff>297180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129</xdr:row>
          <xdr:rowOff>99060</xdr:rowOff>
        </xdr:from>
        <xdr:to>
          <xdr:col>4</xdr:col>
          <xdr:colOff>449580</xdr:colOff>
          <xdr:row>129</xdr:row>
          <xdr:rowOff>381000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274320</xdr:colOff>
          <xdr:row>129</xdr:row>
          <xdr:rowOff>68580</xdr:rowOff>
        </xdr:from>
        <xdr:to>
          <xdr:col>5</xdr:col>
          <xdr:colOff>495300</xdr:colOff>
          <xdr:row>129</xdr:row>
          <xdr:rowOff>365760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127</xdr:row>
          <xdr:rowOff>0</xdr:rowOff>
        </xdr:from>
        <xdr:to>
          <xdr:col>6</xdr:col>
          <xdr:colOff>449580</xdr:colOff>
          <xdr:row>127</xdr:row>
          <xdr:rowOff>297180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274320</xdr:colOff>
          <xdr:row>127</xdr:row>
          <xdr:rowOff>0</xdr:rowOff>
        </xdr:from>
        <xdr:to>
          <xdr:col>9</xdr:col>
          <xdr:colOff>495300</xdr:colOff>
          <xdr:row>127</xdr:row>
          <xdr:rowOff>297180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1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274320</xdr:colOff>
          <xdr:row>127</xdr:row>
          <xdr:rowOff>0</xdr:rowOff>
        </xdr:from>
        <xdr:to>
          <xdr:col>7</xdr:col>
          <xdr:colOff>495300</xdr:colOff>
          <xdr:row>127</xdr:row>
          <xdr:rowOff>297180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1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7</xdr:col>
      <xdr:colOff>1460656</xdr:colOff>
      <xdr:row>147</xdr:row>
      <xdr:rowOff>137583</xdr:rowOff>
    </xdr:from>
    <xdr:to>
      <xdr:col>10</xdr:col>
      <xdr:colOff>442139</xdr:colOff>
      <xdr:row>148</xdr:row>
      <xdr:rowOff>311150</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917489" y="62843833"/>
          <a:ext cx="4558900" cy="8403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830580</xdr:colOff>
          <xdr:row>4</xdr:row>
          <xdr:rowOff>7620</xdr:rowOff>
        </xdr:from>
        <xdr:to>
          <xdr:col>10</xdr:col>
          <xdr:colOff>1089660</xdr:colOff>
          <xdr:row>5</xdr:row>
          <xdr:rowOff>144780</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 Type="http://schemas.openxmlformats.org/officeDocument/2006/relationships/drawing" Target="../drawings/drawing2.xml"/><Relationship Id="rId16" Type="http://schemas.openxmlformats.org/officeDocument/2006/relationships/ctrlProp" Target="../ctrlProps/ctrlProp16.xml"/><Relationship Id="rId20" Type="http://schemas.openxmlformats.org/officeDocument/2006/relationships/ctrlProp" Target="../ctrlProps/ctrlProp20.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21.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109"/>
  <sheetViews>
    <sheetView showGridLines="0" zoomScaleNormal="100" workbookViewId="0">
      <selection activeCell="A95" sqref="A95"/>
    </sheetView>
  </sheetViews>
  <sheetFormatPr baseColWidth="10" defaultColWidth="11.44140625" defaultRowHeight="10.199999999999999" x14ac:dyDescent="0.25"/>
  <cols>
    <col min="1" max="1" width="15.109375" style="15" customWidth="1"/>
    <col min="2" max="2" width="13.33203125" style="15" customWidth="1"/>
    <col min="3" max="3" width="11" style="15" customWidth="1"/>
    <col min="4" max="4" width="12" style="15" customWidth="1"/>
    <col min="5" max="5" width="21.5546875" style="15" customWidth="1"/>
    <col min="6" max="6" width="11.44140625" style="15" customWidth="1"/>
    <col min="7" max="7" width="16.5546875" style="15" customWidth="1"/>
    <col min="8" max="8" width="21" style="15" customWidth="1"/>
    <col min="9" max="10" width="15.5546875" style="15" customWidth="1"/>
    <col min="11" max="11" width="12.109375" style="15" customWidth="1"/>
    <col min="12" max="12" width="20.88671875" style="15" customWidth="1"/>
    <col min="13" max="13" width="1.44140625" style="15" customWidth="1"/>
    <col min="14" max="14" width="8.44140625" style="15" hidden="1" customWidth="1"/>
    <col min="15" max="15" width="8" style="15" hidden="1" customWidth="1"/>
    <col min="16" max="16" width="13.6640625" style="15" hidden="1" customWidth="1"/>
    <col min="17" max="253" width="11.44140625" style="15"/>
    <col min="254" max="254" width="8.6640625" style="15" customWidth="1"/>
    <col min="255" max="255" width="7.33203125" style="15" customWidth="1"/>
    <col min="256" max="256" width="8.6640625" style="15" customWidth="1"/>
    <col min="257" max="257" width="7.109375" style="15" customWidth="1"/>
    <col min="258" max="258" width="8.6640625" style="15" customWidth="1"/>
    <col min="259" max="259" width="5.5546875" style="15" customWidth="1"/>
    <col min="260" max="260" width="7.6640625" style="15" customWidth="1"/>
    <col min="261" max="263" width="8.6640625" style="15" customWidth="1"/>
    <col min="264" max="264" width="10.6640625" style="15" customWidth="1"/>
    <col min="265" max="265" width="11.6640625" style="15" customWidth="1"/>
    <col min="266" max="266" width="11.44140625" style="15"/>
    <col min="267" max="267" width="14.109375" style="15" bestFit="1" customWidth="1"/>
    <col min="268" max="509" width="11.44140625" style="15"/>
    <col min="510" max="510" width="8.6640625" style="15" customWidth="1"/>
    <col min="511" max="511" width="7.33203125" style="15" customWidth="1"/>
    <col min="512" max="512" width="8.6640625" style="15" customWidth="1"/>
    <col min="513" max="513" width="7.109375" style="15" customWidth="1"/>
    <col min="514" max="514" width="8.6640625" style="15" customWidth="1"/>
    <col min="515" max="515" width="5.5546875" style="15" customWidth="1"/>
    <col min="516" max="516" width="7.6640625" style="15" customWidth="1"/>
    <col min="517" max="519" width="8.6640625" style="15" customWidth="1"/>
    <col min="520" max="520" width="10.6640625" style="15" customWidth="1"/>
    <col min="521" max="521" width="11.6640625" style="15" customWidth="1"/>
    <col min="522" max="522" width="11.44140625" style="15"/>
    <col min="523" max="523" width="14.109375" style="15" bestFit="1" customWidth="1"/>
    <col min="524" max="765" width="11.44140625" style="15"/>
    <col min="766" max="766" width="8.6640625" style="15" customWidth="1"/>
    <col min="767" max="767" width="7.33203125" style="15" customWidth="1"/>
    <col min="768" max="768" width="8.6640625" style="15" customWidth="1"/>
    <col min="769" max="769" width="7.109375" style="15" customWidth="1"/>
    <col min="770" max="770" width="8.6640625" style="15" customWidth="1"/>
    <col min="771" max="771" width="5.5546875" style="15" customWidth="1"/>
    <col min="772" max="772" width="7.6640625" style="15" customWidth="1"/>
    <col min="773" max="775" width="8.6640625" style="15" customWidth="1"/>
    <col min="776" max="776" width="10.6640625" style="15" customWidth="1"/>
    <col min="777" max="777" width="11.6640625" style="15" customWidth="1"/>
    <col min="778" max="778" width="11.44140625" style="15"/>
    <col min="779" max="779" width="14.109375" style="15" bestFit="1" customWidth="1"/>
    <col min="780" max="1021" width="11.44140625" style="15"/>
    <col min="1022" max="1022" width="8.6640625" style="15" customWidth="1"/>
    <col min="1023" max="1023" width="7.33203125" style="15" customWidth="1"/>
    <col min="1024" max="1024" width="8.6640625" style="15" customWidth="1"/>
    <col min="1025" max="1025" width="7.109375" style="15" customWidth="1"/>
    <col min="1026" max="1026" width="8.6640625" style="15" customWidth="1"/>
    <col min="1027" max="1027" width="5.5546875" style="15" customWidth="1"/>
    <col min="1028" max="1028" width="7.6640625" style="15" customWidth="1"/>
    <col min="1029" max="1031" width="8.6640625" style="15" customWidth="1"/>
    <col min="1032" max="1032" width="10.6640625" style="15" customWidth="1"/>
    <col min="1033" max="1033" width="11.6640625" style="15" customWidth="1"/>
    <col min="1034" max="1034" width="11.44140625" style="15"/>
    <col min="1035" max="1035" width="14.109375" style="15" bestFit="1" customWidth="1"/>
    <col min="1036" max="1277" width="11.44140625" style="15"/>
    <col min="1278" max="1278" width="8.6640625" style="15" customWidth="1"/>
    <col min="1279" max="1279" width="7.33203125" style="15" customWidth="1"/>
    <col min="1280" max="1280" width="8.6640625" style="15" customWidth="1"/>
    <col min="1281" max="1281" width="7.109375" style="15" customWidth="1"/>
    <col min="1282" max="1282" width="8.6640625" style="15" customWidth="1"/>
    <col min="1283" max="1283" width="5.5546875" style="15" customWidth="1"/>
    <col min="1284" max="1284" width="7.6640625" style="15" customWidth="1"/>
    <col min="1285" max="1287" width="8.6640625" style="15" customWidth="1"/>
    <col min="1288" max="1288" width="10.6640625" style="15" customWidth="1"/>
    <col min="1289" max="1289" width="11.6640625" style="15" customWidth="1"/>
    <col min="1290" max="1290" width="11.44140625" style="15"/>
    <col min="1291" max="1291" width="14.109375" style="15" bestFit="1" customWidth="1"/>
    <col min="1292" max="1533" width="11.44140625" style="15"/>
    <col min="1534" max="1534" width="8.6640625" style="15" customWidth="1"/>
    <col min="1535" max="1535" width="7.33203125" style="15" customWidth="1"/>
    <col min="1536" max="1536" width="8.6640625" style="15" customWidth="1"/>
    <col min="1537" max="1537" width="7.109375" style="15" customWidth="1"/>
    <col min="1538" max="1538" width="8.6640625" style="15" customWidth="1"/>
    <col min="1539" max="1539" width="5.5546875" style="15" customWidth="1"/>
    <col min="1540" max="1540" width="7.6640625" style="15" customWidth="1"/>
    <col min="1541" max="1543" width="8.6640625" style="15" customWidth="1"/>
    <col min="1544" max="1544" width="10.6640625" style="15" customWidth="1"/>
    <col min="1545" max="1545" width="11.6640625" style="15" customWidth="1"/>
    <col min="1546" max="1546" width="11.44140625" style="15"/>
    <col min="1547" max="1547" width="14.109375" style="15" bestFit="1" customWidth="1"/>
    <col min="1548" max="1789" width="11.44140625" style="15"/>
    <col min="1790" max="1790" width="8.6640625" style="15" customWidth="1"/>
    <col min="1791" max="1791" width="7.33203125" style="15" customWidth="1"/>
    <col min="1792" max="1792" width="8.6640625" style="15" customWidth="1"/>
    <col min="1793" max="1793" width="7.109375" style="15" customWidth="1"/>
    <col min="1794" max="1794" width="8.6640625" style="15" customWidth="1"/>
    <col min="1795" max="1795" width="5.5546875" style="15" customWidth="1"/>
    <col min="1796" max="1796" width="7.6640625" style="15" customWidth="1"/>
    <col min="1797" max="1799" width="8.6640625" style="15" customWidth="1"/>
    <col min="1800" max="1800" width="10.6640625" style="15" customWidth="1"/>
    <col min="1801" max="1801" width="11.6640625" style="15" customWidth="1"/>
    <col min="1802" max="1802" width="11.44140625" style="15"/>
    <col min="1803" max="1803" width="14.109375" style="15" bestFit="1" customWidth="1"/>
    <col min="1804" max="2045" width="11.44140625" style="15"/>
    <col min="2046" max="2046" width="8.6640625" style="15" customWidth="1"/>
    <col min="2047" max="2047" width="7.33203125" style="15" customWidth="1"/>
    <col min="2048" max="2048" width="8.6640625" style="15" customWidth="1"/>
    <col min="2049" max="2049" width="7.109375" style="15" customWidth="1"/>
    <col min="2050" max="2050" width="8.6640625" style="15" customWidth="1"/>
    <col min="2051" max="2051" width="5.5546875" style="15" customWidth="1"/>
    <col min="2052" max="2052" width="7.6640625" style="15" customWidth="1"/>
    <col min="2053" max="2055" width="8.6640625" style="15" customWidth="1"/>
    <col min="2056" max="2056" width="10.6640625" style="15" customWidth="1"/>
    <col min="2057" max="2057" width="11.6640625" style="15" customWidth="1"/>
    <col min="2058" max="2058" width="11.44140625" style="15"/>
    <col min="2059" max="2059" width="14.109375" style="15" bestFit="1" customWidth="1"/>
    <col min="2060" max="2301" width="11.44140625" style="15"/>
    <col min="2302" max="2302" width="8.6640625" style="15" customWidth="1"/>
    <col min="2303" max="2303" width="7.33203125" style="15" customWidth="1"/>
    <col min="2304" max="2304" width="8.6640625" style="15" customWidth="1"/>
    <col min="2305" max="2305" width="7.109375" style="15" customWidth="1"/>
    <col min="2306" max="2306" width="8.6640625" style="15" customWidth="1"/>
    <col min="2307" max="2307" width="5.5546875" style="15" customWidth="1"/>
    <col min="2308" max="2308" width="7.6640625" style="15" customWidth="1"/>
    <col min="2309" max="2311" width="8.6640625" style="15" customWidth="1"/>
    <col min="2312" max="2312" width="10.6640625" style="15" customWidth="1"/>
    <col min="2313" max="2313" width="11.6640625" style="15" customWidth="1"/>
    <col min="2314" max="2314" width="11.44140625" style="15"/>
    <col min="2315" max="2315" width="14.109375" style="15" bestFit="1" customWidth="1"/>
    <col min="2316" max="2557" width="11.44140625" style="15"/>
    <col min="2558" max="2558" width="8.6640625" style="15" customWidth="1"/>
    <col min="2559" max="2559" width="7.33203125" style="15" customWidth="1"/>
    <col min="2560" max="2560" width="8.6640625" style="15" customWidth="1"/>
    <col min="2561" max="2561" width="7.109375" style="15" customWidth="1"/>
    <col min="2562" max="2562" width="8.6640625" style="15" customWidth="1"/>
    <col min="2563" max="2563" width="5.5546875" style="15" customWidth="1"/>
    <col min="2564" max="2564" width="7.6640625" style="15" customWidth="1"/>
    <col min="2565" max="2567" width="8.6640625" style="15" customWidth="1"/>
    <col min="2568" max="2568" width="10.6640625" style="15" customWidth="1"/>
    <col min="2569" max="2569" width="11.6640625" style="15" customWidth="1"/>
    <col min="2570" max="2570" width="11.44140625" style="15"/>
    <col min="2571" max="2571" width="14.109375" style="15" bestFit="1" customWidth="1"/>
    <col min="2572" max="2813" width="11.44140625" style="15"/>
    <col min="2814" max="2814" width="8.6640625" style="15" customWidth="1"/>
    <col min="2815" max="2815" width="7.33203125" style="15" customWidth="1"/>
    <col min="2816" max="2816" width="8.6640625" style="15" customWidth="1"/>
    <col min="2817" max="2817" width="7.109375" style="15" customWidth="1"/>
    <col min="2818" max="2818" width="8.6640625" style="15" customWidth="1"/>
    <col min="2819" max="2819" width="5.5546875" style="15" customWidth="1"/>
    <col min="2820" max="2820" width="7.6640625" style="15" customWidth="1"/>
    <col min="2821" max="2823" width="8.6640625" style="15" customWidth="1"/>
    <col min="2824" max="2824" width="10.6640625" style="15" customWidth="1"/>
    <col min="2825" max="2825" width="11.6640625" style="15" customWidth="1"/>
    <col min="2826" max="2826" width="11.44140625" style="15"/>
    <col min="2827" max="2827" width="14.109375" style="15" bestFit="1" customWidth="1"/>
    <col min="2828" max="3069" width="11.44140625" style="15"/>
    <col min="3070" max="3070" width="8.6640625" style="15" customWidth="1"/>
    <col min="3071" max="3071" width="7.33203125" style="15" customWidth="1"/>
    <col min="3072" max="3072" width="8.6640625" style="15" customWidth="1"/>
    <col min="3073" max="3073" width="7.109375" style="15" customWidth="1"/>
    <col min="3074" max="3074" width="8.6640625" style="15" customWidth="1"/>
    <col min="3075" max="3075" width="5.5546875" style="15" customWidth="1"/>
    <col min="3076" max="3076" width="7.6640625" style="15" customWidth="1"/>
    <col min="3077" max="3079" width="8.6640625" style="15" customWidth="1"/>
    <col min="3080" max="3080" width="10.6640625" style="15" customWidth="1"/>
    <col min="3081" max="3081" width="11.6640625" style="15" customWidth="1"/>
    <col min="3082" max="3082" width="11.44140625" style="15"/>
    <col min="3083" max="3083" width="14.109375" style="15" bestFit="1" customWidth="1"/>
    <col min="3084" max="3325" width="11.44140625" style="15"/>
    <col min="3326" max="3326" width="8.6640625" style="15" customWidth="1"/>
    <col min="3327" max="3327" width="7.33203125" style="15" customWidth="1"/>
    <col min="3328" max="3328" width="8.6640625" style="15" customWidth="1"/>
    <col min="3329" max="3329" width="7.109375" style="15" customWidth="1"/>
    <col min="3330" max="3330" width="8.6640625" style="15" customWidth="1"/>
    <col min="3331" max="3331" width="5.5546875" style="15" customWidth="1"/>
    <col min="3332" max="3332" width="7.6640625" style="15" customWidth="1"/>
    <col min="3333" max="3335" width="8.6640625" style="15" customWidth="1"/>
    <col min="3336" max="3336" width="10.6640625" style="15" customWidth="1"/>
    <col min="3337" max="3337" width="11.6640625" style="15" customWidth="1"/>
    <col min="3338" max="3338" width="11.44140625" style="15"/>
    <col min="3339" max="3339" width="14.109375" style="15" bestFit="1" customWidth="1"/>
    <col min="3340" max="3581" width="11.44140625" style="15"/>
    <col min="3582" max="3582" width="8.6640625" style="15" customWidth="1"/>
    <col min="3583" max="3583" width="7.33203125" style="15" customWidth="1"/>
    <col min="3584" max="3584" width="8.6640625" style="15" customWidth="1"/>
    <col min="3585" max="3585" width="7.109375" style="15" customWidth="1"/>
    <col min="3586" max="3586" width="8.6640625" style="15" customWidth="1"/>
    <col min="3587" max="3587" width="5.5546875" style="15" customWidth="1"/>
    <col min="3588" max="3588" width="7.6640625" style="15" customWidth="1"/>
    <col min="3589" max="3591" width="8.6640625" style="15" customWidth="1"/>
    <col min="3592" max="3592" width="10.6640625" style="15" customWidth="1"/>
    <col min="3593" max="3593" width="11.6640625" style="15" customWidth="1"/>
    <col min="3594" max="3594" width="11.44140625" style="15"/>
    <col min="3595" max="3595" width="14.109375" style="15" bestFit="1" customWidth="1"/>
    <col min="3596" max="3837" width="11.44140625" style="15"/>
    <col min="3838" max="3838" width="8.6640625" style="15" customWidth="1"/>
    <col min="3839" max="3839" width="7.33203125" style="15" customWidth="1"/>
    <col min="3840" max="3840" width="8.6640625" style="15" customWidth="1"/>
    <col min="3841" max="3841" width="7.109375" style="15" customWidth="1"/>
    <col min="3842" max="3842" width="8.6640625" style="15" customWidth="1"/>
    <col min="3843" max="3843" width="5.5546875" style="15" customWidth="1"/>
    <col min="3844" max="3844" width="7.6640625" style="15" customWidth="1"/>
    <col min="3845" max="3847" width="8.6640625" style="15" customWidth="1"/>
    <col min="3848" max="3848" width="10.6640625" style="15" customWidth="1"/>
    <col min="3849" max="3849" width="11.6640625" style="15" customWidth="1"/>
    <col min="3850" max="3850" width="11.44140625" style="15"/>
    <col min="3851" max="3851" width="14.109375" style="15" bestFit="1" customWidth="1"/>
    <col min="3852" max="4093" width="11.44140625" style="15"/>
    <col min="4094" max="4094" width="8.6640625" style="15" customWidth="1"/>
    <col min="4095" max="4095" width="7.33203125" style="15" customWidth="1"/>
    <col min="4096" max="4096" width="8.6640625" style="15" customWidth="1"/>
    <col min="4097" max="4097" width="7.109375" style="15" customWidth="1"/>
    <col min="4098" max="4098" width="8.6640625" style="15" customWidth="1"/>
    <col min="4099" max="4099" width="5.5546875" style="15" customWidth="1"/>
    <col min="4100" max="4100" width="7.6640625" style="15" customWidth="1"/>
    <col min="4101" max="4103" width="8.6640625" style="15" customWidth="1"/>
    <col min="4104" max="4104" width="10.6640625" style="15" customWidth="1"/>
    <col min="4105" max="4105" width="11.6640625" style="15" customWidth="1"/>
    <col min="4106" max="4106" width="11.44140625" style="15"/>
    <col min="4107" max="4107" width="14.109375" style="15" bestFit="1" customWidth="1"/>
    <col min="4108" max="4349" width="11.44140625" style="15"/>
    <col min="4350" max="4350" width="8.6640625" style="15" customWidth="1"/>
    <col min="4351" max="4351" width="7.33203125" style="15" customWidth="1"/>
    <col min="4352" max="4352" width="8.6640625" style="15" customWidth="1"/>
    <col min="4353" max="4353" width="7.109375" style="15" customWidth="1"/>
    <col min="4354" max="4354" width="8.6640625" style="15" customWidth="1"/>
    <col min="4355" max="4355" width="5.5546875" style="15" customWidth="1"/>
    <col min="4356" max="4356" width="7.6640625" style="15" customWidth="1"/>
    <col min="4357" max="4359" width="8.6640625" style="15" customWidth="1"/>
    <col min="4360" max="4360" width="10.6640625" style="15" customWidth="1"/>
    <col min="4361" max="4361" width="11.6640625" style="15" customWidth="1"/>
    <col min="4362" max="4362" width="11.44140625" style="15"/>
    <col min="4363" max="4363" width="14.109375" style="15" bestFit="1" customWidth="1"/>
    <col min="4364" max="4605" width="11.44140625" style="15"/>
    <col min="4606" max="4606" width="8.6640625" style="15" customWidth="1"/>
    <col min="4607" max="4607" width="7.33203125" style="15" customWidth="1"/>
    <col min="4608" max="4608" width="8.6640625" style="15" customWidth="1"/>
    <col min="4609" max="4609" width="7.109375" style="15" customWidth="1"/>
    <col min="4610" max="4610" width="8.6640625" style="15" customWidth="1"/>
    <col min="4611" max="4611" width="5.5546875" style="15" customWidth="1"/>
    <col min="4612" max="4612" width="7.6640625" style="15" customWidth="1"/>
    <col min="4613" max="4615" width="8.6640625" style="15" customWidth="1"/>
    <col min="4616" max="4616" width="10.6640625" style="15" customWidth="1"/>
    <col min="4617" max="4617" width="11.6640625" style="15" customWidth="1"/>
    <col min="4618" max="4618" width="11.44140625" style="15"/>
    <col min="4619" max="4619" width="14.109375" style="15" bestFit="1" customWidth="1"/>
    <col min="4620" max="4861" width="11.44140625" style="15"/>
    <col min="4862" max="4862" width="8.6640625" style="15" customWidth="1"/>
    <col min="4863" max="4863" width="7.33203125" style="15" customWidth="1"/>
    <col min="4864" max="4864" width="8.6640625" style="15" customWidth="1"/>
    <col min="4865" max="4865" width="7.109375" style="15" customWidth="1"/>
    <col min="4866" max="4866" width="8.6640625" style="15" customWidth="1"/>
    <col min="4867" max="4867" width="5.5546875" style="15" customWidth="1"/>
    <col min="4868" max="4868" width="7.6640625" style="15" customWidth="1"/>
    <col min="4869" max="4871" width="8.6640625" style="15" customWidth="1"/>
    <col min="4872" max="4872" width="10.6640625" style="15" customWidth="1"/>
    <col min="4873" max="4873" width="11.6640625" style="15" customWidth="1"/>
    <col min="4874" max="4874" width="11.44140625" style="15"/>
    <col min="4875" max="4875" width="14.109375" style="15" bestFit="1" customWidth="1"/>
    <col min="4876" max="5117" width="11.44140625" style="15"/>
    <col min="5118" max="5118" width="8.6640625" style="15" customWidth="1"/>
    <col min="5119" max="5119" width="7.33203125" style="15" customWidth="1"/>
    <col min="5120" max="5120" width="8.6640625" style="15" customWidth="1"/>
    <col min="5121" max="5121" width="7.109375" style="15" customWidth="1"/>
    <col min="5122" max="5122" width="8.6640625" style="15" customWidth="1"/>
    <col min="5123" max="5123" width="5.5546875" style="15" customWidth="1"/>
    <col min="5124" max="5124" width="7.6640625" style="15" customWidth="1"/>
    <col min="5125" max="5127" width="8.6640625" style="15" customWidth="1"/>
    <col min="5128" max="5128" width="10.6640625" style="15" customWidth="1"/>
    <col min="5129" max="5129" width="11.6640625" style="15" customWidth="1"/>
    <col min="5130" max="5130" width="11.44140625" style="15"/>
    <col min="5131" max="5131" width="14.109375" style="15" bestFit="1" customWidth="1"/>
    <col min="5132" max="5373" width="11.44140625" style="15"/>
    <col min="5374" max="5374" width="8.6640625" style="15" customWidth="1"/>
    <col min="5375" max="5375" width="7.33203125" style="15" customWidth="1"/>
    <col min="5376" max="5376" width="8.6640625" style="15" customWidth="1"/>
    <col min="5377" max="5377" width="7.109375" style="15" customWidth="1"/>
    <col min="5378" max="5378" width="8.6640625" style="15" customWidth="1"/>
    <col min="5379" max="5379" width="5.5546875" style="15" customWidth="1"/>
    <col min="5380" max="5380" width="7.6640625" style="15" customWidth="1"/>
    <col min="5381" max="5383" width="8.6640625" style="15" customWidth="1"/>
    <col min="5384" max="5384" width="10.6640625" style="15" customWidth="1"/>
    <col min="5385" max="5385" width="11.6640625" style="15" customWidth="1"/>
    <col min="5386" max="5386" width="11.44140625" style="15"/>
    <col min="5387" max="5387" width="14.109375" style="15" bestFit="1" customWidth="1"/>
    <col min="5388" max="5629" width="11.44140625" style="15"/>
    <col min="5630" max="5630" width="8.6640625" style="15" customWidth="1"/>
    <col min="5631" max="5631" width="7.33203125" style="15" customWidth="1"/>
    <col min="5632" max="5632" width="8.6640625" style="15" customWidth="1"/>
    <col min="5633" max="5633" width="7.109375" style="15" customWidth="1"/>
    <col min="5634" max="5634" width="8.6640625" style="15" customWidth="1"/>
    <col min="5635" max="5635" width="5.5546875" style="15" customWidth="1"/>
    <col min="5636" max="5636" width="7.6640625" style="15" customWidth="1"/>
    <col min="5637" max="5639" width="8.6640625" style="15" customWidth="1"/>
    <col min="5640" max="5640" width="10.6640625" style="15" customWidth="1"/>
    <col min="5641" max="5641" width="11.6640625" style="15" customWidth="1"/>
    <col min="5642" max="5642" width="11.44140625" style="15"/>
    <col min="5643" max="5643" width="14.109375" style="15" bestFit="1" customWidth="1"/>
    <col min="5644" max="5885" width="11.44140625" style="15"/>
    <col min="5886" max="5886" width="8.6640625" style="15" customWidth="1"/>
    <col min="5887" max="5887" width="7.33203125" style="15" customWidth="1"/>
    <col min="5888" max="5888" width="8.6640625" style="15" customWidth="1"/>
    <col min="5889" max="5889" width="7.109375" style="15" customWidth="1"/>
    <col min="5890" max="5890" width="8.6640625" style="15" customWidth="1"/>
    <col min="5891" max="5891" width="5.5546875" style="15" customWidth="1"/>
    <col min="5892" max="5892" width="7.6640625" style="15" customWidth="1"/>
    <col min="5893" max="5895" width="8.6640625" style="15" customWidth="1"/>
    <col min="5896" max="5896" width="10.6640625" style="15" customWidth="1"/>
    <col min="5897" max="5897" width="11.6640625" style="15" customWidth="1"/>
    <col min="5898" max="5898" width="11.44140625" style="15"/>
    <col min="5899" max="5899" width="14.109375" style="15" bestFit="1" customWidth="1"/>
    <col min="5900" max="6141" width="11.44140625" style="15"/>
    <col min="6142" max="6142" width="8.6640625" style="15" customWidth="1"/>
    <col min="6143" max="6143" width="7.33203125" style="15" customWidth="1"/>
    <col min="6144" max="6144" width="8.6640625" style="15" customWidth="1"/>
    <col min="6145" max="6145" width="7.109375" style="15" customWidth="1"/>
    <col min="6146" max="6146" width="8.6640625" style="15" customWidth="1"/>
    <col min="6147" max="6147" width="5.5546875" style="15" customWidth="1"/>
    <col min="6148" max="6148" width="7.6640625" style="15" customWidth="1"/>
    <col min="6149" max="6151" width="8.6640625" style="15" customWidth="1"/>
    <col min="6152" max="6152" width="10.6640625" style="15" customWidth="1"/>
    <col min="6153" max="6153" width="11.6640625" style="15" customWidth="1"/>
    <col min="6154" max="6154" width="11.44140625" style="15"/>
    <col min="6155" max="6155" width="14.109375" style="15" bestFit="1" customWidth="1"/>
    <col min="6156" max="6397" width="11.44140625" style="15"/>
    <col min="6398" max="6398" width="8.6640625" style="15" customWidth="1"/>
    <col min="6399" max="6399" width="7.33203125" style="15" customWidth="1"/>
    <col min="6400" max="6400" width="8.6640625" style="15" customWidth="1"/>
    <col min="6401" max="6401" width="7.109375" style="15" customWidth="1"/>
    <col min="6402" max="6402" width="8.6640625" style="15" customWidth="1"/>
    <col min="6403" max="6403" width="5.5546875" style="15" customWidth="1"/>
    <col min="6404" max="6404" width="7.6640625" style="15" customWidth="1"/>
    <col min="6405" max="6407" width="8.6640625" style="15" customWidth="1"/>
    <col min="6408" max="6408" width="10.6640625" style="15" customWidth="1"/>
    <col min="6409" max="6409" width="11.6640625" style="15" customWidth="1"/>
    <col min="6410" max="6410" width="11.44140625" style="15"/>
    <col min="6411" max="6411" width="14.109375" style="15" bestFit="1" customWidth="1"/>
    <col min="6412" max="6653" width="11.44140625" style="15"/>
    <col min="6654" max="6654" width="8.6640625" style="15" customWidth="1"/>
    <col min="6655" max="6655" width="7.33203125" style="15" customWidth="1"/>
    <col min="6656" max="6656" width="8.6640625" style="15" customWidth="1"/>
    <col min="6657" max="6657" width="7.109375" style="15" customWidth="1"/>
    <col min="6658" max="6658" width="8.6640625" style="15" customWidth="1"/>
    <col min="6659" max="6659" width="5.5546875" style="15" customWidth="1"/>
    <col min="6660" max="6660" width="7.6640625" style="15" customWidth="1"/>
    <col min="6661" max="6663" width="8.6640625" style="15" customWidth="1"/>
    <col min="6664" max="6664" width="10.6640625" style="15" customWidth="1"/>
    <col min="6665" max="6665" width="11.6640625" style="15" customWidth="1"/>
    <col min="6666" max="6666" width="11.44140625" style="15"/>
    <col min="6667" max="6667" width="14.109375" style="15" bestFit="1" customWidth="1"/>
    <col min="6668" max="6909" width="11.44140625" style="15"/>
    <col min="6910" max="6910" width="8.6640625" style="15" customWidth="1"/>
    <col min="6911" max="6911" width="7.33203125" style="15" customWidth="1"/>
    <col min="6912" max="6912" width="8.6640625" style="15" customWidth="1"/>
    <col min="6913" max="6913" width="7.109375" style="15" customWidth="1"/>
    <col min="6914" max="6914" width="8.6640625" style="15" customWidth="1"/>
    <col min="6915" max="6915" width="5.5546875" style="15" customWidth="1"/>
    <col min="6916" max="6916" width="7.6640625" style="15" customWidth="1"/>
    <col min="6917" max="6919" width="8.6640625" style="15" customWidth="1"/>
    <col min="6920" max="6920" width="10.6640625" style="15" customWidth="1"/>
    <col min="6921" max="6921" width="11.6640625" style="15" customWidth="1"/>
    <col min="6922" max="6922" width="11.44140625" style="15"/>
    <col min="6923" max="6923" width="14.109375" style="15" bestFit="1" customWidth="1"/>
    <col min="6924" max="7165" width="11.44140625" style="15"/>
    <col min="7166" max="7166" width="8.6640625" style="15" customWidth="1"/>
    <col min="7167" max="7167" width="7.33203125" style="15" customWidth="1"/>
    <col min="7168" max="7168" width="8.6640625" style="15" customWidth="1"/>
    <col min="7169" max="7169" width="7.109375" style="15" customWidth="1"/>
    <col min="7170" max="7170" width="8.6640625" style="15" customWidth="1"/>
    <col min="7171" max="7171" width="5.5546875" style="15" customWidth="1"/>
    <col min="7172" max="7172" width="7.6640625" style="15" customWidth="1"/>
    <col min="7173" max="7175" width="8.6640625" style="15" customWidth="1"/>
    <col min="7176" max="7176" width="10.6640625" style="15" customWidth="1"/>
    <col min="7177" max="7177" width="11.6640625" style="15" customWidth="1"/>
    <col min="7178" max="7178" width="11.44140625" style="15"/>
    <col min="7179" max="7179" width="14.109375" style="15" bestFit="1" customWidth="1"/>
    <col min="7180" max="7421" width="11.44140625" style="15"/>
    <col min="7422" max="7422" width="8.6640625" style="15" customWidth="1"/>
    <col min="7423" max="7423" width="7.33203125" style="15" customWidth="1"/>
    <col min="7424" max="7424" width="8.6640625" style="15" customWidth="1"/>
    <col min="7425" max="7425" width="7.109375" style="15" customWidth="1"/>
    <col min="7426" max="7426" width="8.6640625" style="15" customWidth="1"/>
    <col min="7427" max="7427" width="5.5546875" style="15" customWidth="1"/>
    <col min="7428" max="7428" width="7.6640625" style="15" customWidth="1"/>
    <col min="7429" max="7431" width="8.6640625" style="15" customWidth="1"/>
    <col min="7432" max="7432" width="10.6640625" style="15" customWidth="1"/>
    <col min="7433" max="7433" width="11.6640625" style="15" customWidth="1"/>
    <col min="7434" max="7434" width="11.44140625" style="15"/>
    <col min="7435" max="7435" width="14.109375" style="15" bestFit="1" customWidth="1"/>
    <col min="7436" max="7677" width="11.44140625" style="15"/>
    <col min="7678" max="7678" width="8.6640625" style="15" customWidth="1"/>
    <col min="7679" max="7679" width="7.33203125" style="15" customWidth="1"/>
    <col min="7680" max="7680" width="8.6640625" style="15" customWidth="1"/>
    <col min="7681" max="7681" width="7.109375" style="15" customWidth="1"/>
    <col min="7682" max="7682" width="8.6640625" style="15" customWidth="1"/>
    <col min="7683" max="7683" width="5.5546875" style="15" customWidth="1"/>
    <col min="7684" max="7684" width="7.6640625" style="15" customWidth="1"/>
    <col min="7685" max="7687" width="8.6640625" style="15" customWidth="1"/>
    <col min="7688" max="7688" width="10.6640625" style="15" customWidth="1"/>
    <col min="7689" max="7689" width="11.6640625" style="15" customWidth="1"/>
    <col min="7690" max="7690" width="11.44140625" style="15"/>
    <col min="7691" max="7691" width="14.109375" style="15" bestFit="1" customWidth="1"/>
    <col min="7692" max="7933" width="11.44140625" style="15"/>
    <col min="7934" max="7934" width="8.6640625" style="15" customWidth="1"/>
    <col min="7935" max="7935" width="7.33203125" style="15" customWidth="1"/>
    <col min="7936" max="7936" width="8.6640625" style="15" customWidth="1"/>
    <col min="7937" max="7937" width="7.109375" style="15" customWidth="1"/>
    <col min="7938" max="7938" width="8.6640625" style="15" customWidth="1"/>
    <col min="7939" max="7939" width="5.5546875" style="15" customWidth="1"/>
    <col min="7940" max="7940" width="7.6640625" style="15" customWidth="1"/>
    <col min="7941" max="7943" width="8.6640625" style="15" customWidth="1"/>
    <col min="7944" max="7944" width="10.6640625" style="15" customWidth="1"/>
    <col min="7945" max="7945" width="11.6640625" style="15" customWidth="1"/>
    <col min="7946" max="7946" width="11.44140625" style="15"/>
    <col min="7947" max="7947" width="14.109375" style="15" bestFit="1" customWidth="1"/>
    <col min="7948" max="8189" width="11.44140625" style="15"/>
    <col min="8190" max="8190" width="8.6640625" style="15" customWidth="1"/>
    <col min="8191" max="8191" width="7.33203125" style="15" customWidth="1"/>
    <col min="8192" max="8192" width="8.6640625" style="15" customWidth="1"/>
    <col min="8193" max="8193" width="7.109375" style="15" customWidth="1"/>
    <col min="8194" max="8194" width="8.6640625" style="15" customWidth="1"/>
    <col min="8195" max="8195" width="5.5546875" style="15" customWidth="1"/>
    <col min="8196" max="8196" width="7.6640625" style="15" customWidth="1"/>
    <col min="8197" max="8199" width="8.6640625" style="15" customWidth="1"/>
    <col min="8200" max="8200" width="10.6640625" style="15" customWidth="1"/>
    <col min="8201" max="8201" width="11.6640625" style="15" customWidth="1"/>
    <col min="8202" max="8202" width="11.44140625" style="15"/>
    <col min="8203" max="8203" width="14.109375" style="15" bestFit="1" customWidth="1"/>
    <col min="8204" max="8445" width="11.44140625" style="15"/>
    <col min="8446" max="8446" width="8.6640625" style="15" customWidth="1"/>
    <col min="8447" max="8447" width="7.33203125" style="15" customWidth="1"/>
    <col min="8448" max="8448" width="8.6640625" style="15" customWidth="1"/>
    <col min="8449" max="8449" width="7.109375" style="15" customWidth="1"/>
    <col min="8450" max="8450" width="8.6640625" style="15" customWidth="1"/>
    <col min="8451" max="8451" width="5.5546875" style="15" customWidth="1"/>
    <col min="8452" max="8452" width="7.6640625" style="15" customWidth="1"/>
    <col min="8453" max="8455" width="8.6640625" style="15" customWidth="1"/>
    <col min="8456" max="8456" width="10.6640625" style="15" customWidth="1"/>
    <col min="8457" max="8457" width="11.6640625" style="15" customWidth="1"/>
    <col min="8458" max="8458" width="11.44140625" style="15"/>
    <col min="8459" max="8459" width="14.109375" style="15" bestFit="1" customWidth="1"/>
    <col min="8460" max="8701" width="11.44140625" style="15"/>
    <col min="8702" max="8702" width="8.6640625" style="15" customWidth="1"/>
    <col min="8703" max="8703" width="7.33203125" style="15" customWidth="1"/>
    <col min="8704" max="8704" width="8.6640625" style="15" customWidth="1"/>
    <col min="8705" max="8705" width="7.109375" style="15" customWidth="1"/>
    <col min="8706" max="8706" width="8.6640625" style="15" customWidth="1"/>
    <col min="8707" max="8707" width="5.5546875" style="15" customWidth="1"/>
    <col min="8708" max="8708" width="7.6640625" style="15" customWidth="1"/>
    <col min="8709" max="8711" width="8.6640625" style="15" customWidth="1"/>
    <col min="8712" max="8712" width="10.6640625" style="15" customWidth="1"/>
    <col min="8713" max="8713" width="11.6640625" style="15" customWidth="1"/>
    <col min="8714" max="8714" width="11.44140625" style="15"/>
    <col min="8715" max="8715" width="14.109375" style="15" bestFit="1" customWidth="1"/>
    <col min="8716" max="8957" width="11.44140625" style="15"/>
    <col min="8958" max="8958" width="8.6640625" style="15" customWidth="1"/>
    <col min="8959" max="8959" width="7.33203125" style="15" customWidth="1"/>
    <col min="8960" max="8960" width="8.6640625" style="15" customWidth="1"/>
    <col min="8961" max="8961" width="7.109375" style="15" customWidth="1"/>
    <col min="8962" max="8962" width="8.6640625" style="15" customWidth="1"/>
    <col min="8963" max="8963" width="5.5546875" style="15" customWidth="1"/>
    <col min="8964" max="8964" width="7.6640625" style="15" customWidth="1"/>
    <col min="8965" max="8967" width="8.6640625" style="15" customWidth="1"/>
    <col min="8968" max="8968" width="10.6640625" style="15" customWidth="1"/>
    <col min="8969" max="8969" width="11.6640625" style="15" customWidth="1"/>
    <col min="8970" max="8970" width="11.44140625" style="15"/>
    <col min="8971" max="8971" width="14.109375" style="15" bestFit="1" customWidth="1"/>
    <col min="8972" max="9213" width="11.44140625" style="15"/>
    <col min="9214" max="9214" width="8.6640625" style="15" customWidth="1"/>
    <col min="9215" max="9215" width="7.33203125" style="15" customWidth="1"/>
    <col min="9216" max="9216" width="8.6640625" style="15" customWidth="1"/>
    <col min="9217" max="9217" width="7.109375" style="15" customWidth="1"/>
    <col min="9218" max="9218" width="8.6640625" style="15" customWidth="1"/>
    <col min="9219" max="9219" width="5.5546875" style="15" customWidth="1"/>
    <col min="9220" max="9220" width="7.6640625" style="15" customWidth="1"/>
    <col min="9221" max="9223" width="8.6640625" style="15" customWidth="1"/>
    <col min="9224" max="9224" width="10.6640625" style="15" customWidth="1"/>
    <col min="9225" max="9225" width="11.6640625" style="15" customWidth="1"/>
    <col min="9226" max="9226" width="11.44140625" style="15"/>
    <col min="9227" max="9227" width="14.109375" style="15" bestFit="1" customWidth="1"/>
    <col min="9228" max="9469" width="11.44140625" style="15"/>
    <col min="9470" max="9470" width="8.6640625" style="15" customWidth="1"/>
    <col min="9471" max="9471" width="7.33203125" style="15" customWidth="1"/>
    <col min="9472" max="9472" width="8.6640625" style="15" customWidth="1"/>
    <col min="9473" max="9473" width="7.109375" style="15" customWidth="1"/>
    <col min="9474" max="9474" width="8.6640625" style="15" customWidth="1"/>
    <col min="9475" max="9475" width="5.5546875" style="15" customWidth="1"/>
    <col min="9476" max="9476" width="7.6640625" style="15" customWidth="1"/>
    <col min="9477" max="9479" width="8.6640625" style="15" customWidth="1"/>
    <col min="9480" max="9480" width="10.6640625" style="15" customWidth="1"/>
    <col min="9481" max="9481" width="11.6640625" style="15" customWidth="1"/>
    <col min="9482" max="9482" width="11.44140625" style="15"/>
    <col min="9483" max="9483" width="14.109375" style="15" bestFit="1" customWidth="1"/>
    <col min="9484" max="9725" width="11.44140625" style="15"/>
    <col min="9726" max="9726" width="8.6640625" style="15" customWidth="1"/>
    <col min="9727" max="9727" width="7.33203125" style="15" customWidth="1"/>
    <col min="9728" max="9728" width="8.6640625" style="15" customWidth="1"/>
    <col min="9729" max="9729" width="7.109375" style="15" customWidth="1"/>
    <col min="9730" max="9730" width="8.6640625" style="15" customWidth="1"/>
    <col min="9731" max="9731" width="5.5546875" style="15" customWidth="1"/>
    <col min="9732" max="9732" width="7.6640625" style="15" customWidth="1"/>
    <col min="9733" max="9735" width="8.6640625" style="15" customWidth="1"/>
    <col min="9736" max="9736" width="10.6640625" style="15" customWidth="1"/>
    <col min="9737" max="9737" width="11.6640625" style="15" customWidth="1"/>
    <col min="9738" max="9738" width="11.44140625" style="15"/>
    <col min="9739" max="9739" width="14.109375" style="15" bestFit="1" customWidth="1"/>
    <col min="9740" max="9981" width="11.44140625" style="15"/>
    <col min="9982" max="9982" width="8.6640625" style="15" customWidth="1"/>
    <col min="9983" max="9983" width="7.33203125" style="15" customWidth="1"/>
    <col min="9984" max="9984" width="8.6640625" style="15" customWidth="1"/>
    <col min="9985" max="9985" width="7.109375" style="15" customWidth="1"/>
    <col min="9986" max="9986" width="8.6640625" style="15" customWidth="1"/>
    <col min="9987" max="9987" width="5.5546875" style="15" customWidth="1"/>
    <col min="9988" max="9988" width="7.6640625" style="15" customWidth="1"/>
    <col min="9989" max="9991" width="8.6640625" style="15" customWidth="1"/>
    <col min="9992" max="9992" width="10.6640625" style="15" customWidth="1"/>
    <col min="9993" max="9993" width="11.6640625" style="15" customWidth="1"/>
    <col min="9994" max="9994" width="11.44140625" style="15"/>
    <col min="9995" max="9995" width="14.109375" style="15" bestFit="1" customWidth="1"/>
    <col min="9996" max="10237" width="11.44140625" style="15"/>
    <col min="10238" max="10238" width="8.6640625" style="15" customWidth="1"/>
    <col min="10239" max="10239" width="7.33203125" style="15" customWidth="1"/>
    <col min="10240" max="10240" width="8.6640625" style="15" customWidth="1"/>
    <col min="10241" max="10241" width="7.109375" style="15" customWidth="1"/>
    <col min="10242" max="10242" width="8.6640625" style="15" customWidth="1"/>
    <col min="10243" max="10243" width="5.5546875" style="15" customWidth="1"/>
    <col min="10244" max="10244" width="7.6640625" style="15" customWidth="1"/>
    <col min="10245" max="10247" width="8.6640625" style="15" customWidth="1"/>
    <col min="10248" max="10248" width="10.6640625" style="15" customWidth="1"/>
    <col min="10249" max="10249" width="11.6640625" style="15" customWidth="1"/>
    <col min="10250" max="10250" width="11.44140625" style="15"/>
    <col min="10251" max="10251" width="14.109375" style="15" bestFit="1" customWidth="1"/>
    <col min="10252" max="10493" width="11.44140625" style="15"/>
    <col min="10494" max="10494" width="8.6640625" style="15" customWidth="1"/>
    <col min="10495" max="10495" width="7.33203125" style="15" customWidth="1"/>
    <col min="10496" max="10496" width="8.6640625" style="15" customWidth="1"/>
    <col min="10497" max="10497" width="7.109375" style="15" customWidth="1"/>
    <col min="10498" max="10498" width="8.6640625" style="15" customWidth="1"/>
    <col min="10499" max="10499" width="5.5546875" style="15" customWidth="1"/>
    <col min="10500" max="10500" width="7.6640625" style="15" customWidth="1"/>
    <col min="10501" max="10503" width="8.6640625" style="15" customWidth="1"/>
    <col min="10504" max="10504" width="10.6640625" style="15" customWidth="1"/>
    <col min="10505" max="10505" width="11.6640625" style="15" customWidth="1"/>
    <col min="10506" max="10506" width="11.44140625" style="15"/>
    <col min="10507" max="10507" width="14.109375" style="15" bestFit="1" customWidth="1"/>
    <col min="10508" max="10749" width="11.44140625" style="15"/>
    <col min="10750" max="10750" width="8.6640625" style="15" customWidth="1"/>
    <col min="10751" max="10751" width="7.33203125" style="15" customWidth="1"/>
    <col min="10752" max="10752" width="8.6640625" style="15" customWidth="1"/>
    <col min="10753" max="10753" width="7.109375" style="15" customWidth="1"/>
    <col min="10754" max="10754" width="8.6640625" style="15" customWidth="1"/>
    <col min="10755" max="10755" width="5.5546875" style="15" customWidth="1"/>
    <col min="10756" max="10756" width="7.6640625" style="15" customWidth="1"/>
    <col min="10757" max="10759" width="8.6640625" style="15" customWidth="1"/>
    <col min="10760" max="10760" width="10.6640625" style="15" customWidth="1"/>
    <col min="10761" max="10761" width="11.6640625" style="15" customWidth="1"/>
    <col min="10762" max="10762" width="11.44140625" style="15"/>
    <col min="10763" max="10763" width="14.109375" style="15" bestFit="1" customWidth="1"/>
    <col min="10764" max="11005" width="11.44140625" style="15"/>
    <col min="11006" max="11006" width="8.6640625" style="15" customWidth="1"/>
    <col min="11007" max="11007" width="7.33203125" style="15" customWidth="1"/>
    <col min="11008" max="11008" width="8.6640625" style="15" customWidth="1"/>
    <col min="11009" max="11009" width="7.109375" style="15" customWidth="1"/>
    <col min="11010" max="11010" width="8.6640625" style="15" customWidth="1"/>
    <col min="11011" max="11011" width="5.5546875" style="15" customWidth="1"/>
    <col min="11012" max="11012" width="7.6640625" style="15" customWidth="1"/>
    <col min="11013" max="11015" width="8.6640625" style="15" customWidth="1"/>
    <col min="11016" max="11016" width="10.6640625" style="15" customWidth="1"/>
    <col min="11017" max="11017" width="11.6640625" style="15" customWidth="1"/>
    <col min="11018" max="11018" width="11.44140625" style="15"/>
    <col min="11019" max="11019" width="14.109375" style="15" bestFit="1" customWidth="1"/>
    <col min="11020" max="11261" width="11.44140625" style="15"/>
    <col min="11262" max="11262" width="8.6640625" style="15" customWidth="1"/>
    <col min="11263" max="11263" width="7.33203125" style="15" customWidth="1"/>
    <col min="11264" max="11264" width="8.6640625" style="15" customWidth="1"/>
    <col min="11265" max="11265" width="7.109375" style="15" customWidth="1"/>
    <col min="11266" max="11266" width="8.6640625" style="15" customWidth="1"/>
    <col min="11267" max="11267" width="5.5546875" style="15" customWidth="1"/>
    <col min="11268" max="11268" width="7.6640625" style="15" customWidth="1"/>
    <col min="11269" max="11271" width="8.6640625" style="15" customWidth="1"/>
    <col min="11272" max="11272" width="10.6640625" style="15" customWidth="1"/>
    <col min="11273" max="11273" width="11.6640625" style="15" customWidth="1"/>
    <col min="11274" max="11274" width="11.44140625" style="15"/>
    <col min="11275" max="11275" width="14.109375" style="15" bestFit="1" customWidth="1"/>
    <col min="11276" max="11517" width="11.44140625" style="15"/>
    <col min="11518" max="11518" width="8.6640625" style="15" customWidth="1"/>
    <col min="11519" max="11519" width="7.33203125" style="15" customWidth="1"/>
    <col min="11520" max="11520" width="8.6640625" style="15" customWidth="1"/>
    <col min="11521" max="11521" width="7.109375" style="15" customWidth="1"/>
    <col min="11522" max="11522" width="8.6640625" style="15" customWidth="1"/>
    <col min="11523" max="11523" width="5.5546875" style="15" customWidth="1"/>
    <col min="11524" max="11524" width="7.6640625" style="15" customWidth="1"/>
    <col min="11525" max="11527" width="8.6640625" style="15" customWidth="1"/>
    <col min="11528" max="11528" width="10.6640625" style="15" customWidth="1"/>
    <col min="11529" max="11529" width="11.6640625" style="15" customWidth="1"/>
    <col min="11530" max="11530" width="11.44140625" style="15"/>
    <col min="11531" max="11531" width="14.109375" style="15" bestFit="1" customWidth="1"/>
    <col min="11532" max="11773" width="11.44140625" style="15"/>
    <col min="11774" max="11774" width="8.6640625" style="15" customWidth="1"/>
    <col min="11775" max="11775" width="7.33203125" style="15" customWidth="1"/>
    <col min="11776" max="11776" width="8.6640625" style="15" customWidth="1"/>
    <col min="11777" max="11777" width="7.109375" style="15" customWidth="1"/>
    <col min="11778" max="11778" width="8.6640625" style="15" customWidth="1"/>
    <col min="11779" max="11779" width="5.5546875" style="15" customWidth="1"/>
    <col min="11780" max="11780" width="7.6640625" style="15" customWidth="1"/>
    <col min="11781" max="11783" width="8.6640625" style="15" customWidth="1"/>
    <col min="11784" max="11784" width="10.6640625" style="15" customWidth="1"/>
    <col min="11785" max="11785" width="11.6640625" style="15" customWidth="1"/>
    <col min="11786" max="11786" width="11.44140625" style="15"/>
    <col min="11787" max="11787" width="14.109375" style="15" bestFit="1" customWidth="1"/>
    <col min="11788" max="12029" width="11.44140625" style="15"/>
    <col min="12030" max="12030" width="8.6640625" style="15" customWidth="1"/>
    <col min="12031" max="12031" width="7.33203125" style="15" customWidth="1"/>
    <col min="12032" max="12032" width="8.6640625" style="15" customWidth="1"/>
    <col min="12033" max="12033" width="7.109375" style="15" customWidth="1"/>
    <col min="12034" max="12034" width="8.6640625" style="15" customWidth="1"/>
    <col min="12035" max="12035" width="5.5546875" style="15" customWidth="1"/>
    <col min="12036" max="12036" width="7.6640625" style="15" customWidth="1"/>
    <col min="12037" max="12039" width="8.6640625" style="15" customWidth="1"/>
    <col min="12040" max="12040" width="10.6640625" style="15" customWidth="1"/>
    <col min="12041" max="12041" width="11.6640625" style="15" customWidth="1"/>
    <col min="12042" max="12042" width="11.44140625" style="15"/>
    <col min="12043" max="12043" width="14.109375" style="15" bestFit="1" customWidth="1"/>
    <col min="12044" max="12285" width="11.44140625" style="15"/>
    <col min="12286" max="12286" width="8.6640625" style="15" customWidth="1"/>
    <col min="12287" max="12287" width="7.33203125" style="15" customWidth="1"/>
    <col min="12288" max="12288" width="8.6640625" style="15" customWidth="1"/>
    <col min="12289" max="12289" width="7.109375" style="15" customWidth="1"/>
    <col min="12290" max="12290" width="8.6640625" style="15" customWidth="1"/>
    <col min="12291" max="12291" width="5.5546875" style="15" customWidth="1"/>
    <col min="12292" max="12292" width="7.6640625" style="15" customWidth="1"/>
    <col min="12293" max="12295" width="8.6640625" style="15" customWidth="1"/>
    <col min="12296" max="12296" width="10.6640625" style="15" customWidth="1"/>
    <col min="12297" max="12297" width="11.6640625" style="15" customWidth="1"/>
    <col min="12298" max="12298" width="11.44140625" style="15"/>
    <col min="12299" max="12299" width="14.109375" style="15" bestFit="1" customWidth="1"/>
    <col min="12300" max="12541" width="11.44140625" style="15"/>
    <col min="12542" max="12542" width="8.6640625" style="15" customWidth="1"/>
    <col min="12543" max="12543" width="7.33203125" style="15" customWidth="1"/>
    <col min="12544" max="12544" width="8.6640625" style="15" customWidth="1"/>
    <col min="12545" max="12545" width="7.109375" style="15" customWidth="1"/>
    <col min="12546" max="12546" width="8.6640625" style="15" customWidth="1"/>
    <col min="12547" max="12547" width="5.5546875" style="15" customWidth="1"/>
    <col min="12548" max="12548" width="7.6640625" style="15" customWidth="1"/>
    <col min="12549" max="12551" width="8.6640625" style="15" customWidth="1"/>
    <col min="12552" max="12552" width="10.6640625" style="15" customWidth="1"/>
    <col min="12553" max="12553" width="11.6640625" style="15" customWidth="1"/>
    <col min="12554" max="12554" width="11.44140625" style="15"/>
    <col min="12555" max="12555" width="14.109375" style="15" bestFit="1" customWidth="1"/>
    <col min="12556" max="12797" width="11.44140625" style="15"/>
    <col min="12798" max="12798" width="8.6640625" style="15" customWidth="1"/>
    <col min="12799" max="12799" width="7.33203125" style="15" customWidth="1"/>
    <col min="12800" max="12800" width="8.6640625" style="15" customWidth="1"/>
    <col min="12801" max="12801" width="7.109375" style="15" customWidth="1"/>
    <col min="12802" max="12802" width="8.6640625" style="15" customWidth="1"/>
    <col min="12803" max="12803" width="5.5546875" style="15" customWidth="1"/>
    <col min="12804" max="12804" width="7.6640625" style="15" customWidth="1"/>
    <col min="12805" max="12807" width="8.6640625" style="15" customWidth="1"/>
    <col min="12808" max="12808" width="10.6640625" style="15" customWidth="1"/>
    <col min="12809" max="12809" width="11.6640625" style="15" customWidth="1"/>
    <col min="12810" max="12810" width="11.44140625" style="15"/>
    <col min="12811" max="12811" width="14.109375" style="15" bestFit="1" customWidth="1"/>
    <col min="12812" max="13053" width="11.44140625" style="15"/>
    <col min="13054" max="13054" width="8.6640625" style="15" customWidth="1"/>
    <col min="13055" max="13055" width="7.33203125" style="15" customWidth="1"/>
    <col min="13056" max="13056" width="8.6640625" style="15" customWidth="1"/>
    <col min="13057" max="13057" width="7.109375" style="15" customWidth="1"/>
    <col min="13058" max="13058" width="8.6640625" style="15" customWidth="1"/>
    <col min="13059" max="13059" width="5.5546875" style="15" customWidth="1"/>
    <col min="13060" max="13060" width="7.6640625" style="15" customWidth="1"/>
    <col min="13061" max="13063" width="8.6640625" style="15" customWidth="1"/>
    <col min="13064" max="13064" width="10.6640625" style="15" customWidth="1"/>
    <col min="13065" max="13065" width="11.6640625" style="15" customWidth="1"/>
    <col min="13066" max="13066" width="11.44140625" style="15"/>
    <col min="13067" max="13067" width="14.109375" style="15" bestFit="1" customWidth="1"/>
    <col min="13068" max="13309" width="11.44140625" style="15"/>
    <col min="13310" max="13310" width="8.6640625" style="15" customWidth="1"/>
    <col min="13311" max="13311" width="7.33203125" style="15" customWidth="1"/>
    <col min="13312" max="13312" width="8.6640625" style="15" customWidth="1"/>
    <col min="13313" max="13313" width="7.109375" style="15" customWidth="1"/>
    <col min="13314" max="13314" width="8.6640625" style="15" customWidth="1"/>
    <col min="13315" max="13315" width="5.5546875" style="15" customWidth="1"/>
    <col min="13316" max="13316" width="7.6640625" style="15" customWidth="1"/>
    <col min="13317" max="13319" width="8.6640625" style="15" customWidth="1"/>
    <col min="13320" max="13320" width="10.6640625" style="15" customWidth="1"/>
    <col min="13321" max="13321" width="11.6640625" style="15" customWidth="1"/>
    <col min="13322" max="13322" width="11.44140625" style="15"/>
    <col min="13323" max="13323" width="14.109375" style="15" bestFit="1" customWidth="1"/>
    <col min="13324" max="13565" width="11.44140625" style="15"/>
    <col min="13566" max="13566" width="8.6640625" style="15" customWidth="1"/>
    <col min="13567" max="13567" width="7.33203125" style="15" customWidth="1"/>
    <col min="13568" max="13568" width="8.6640625" style="15" customWidth="1"/>
    <col min="13569" max="13569" width="7.109375" style="15" customWidth="1"/>
    <col min="13570" max="13570" width="8.6640625" style="15" customWidth="1"/>
    <col min="13571" max="13571" width="5.5546875" style="15" customWidth="1"/>
    <col min="13572" max="13572" width="7.6640625" style="15" customWidth="1"/>
    <col min="13573" max="13575" width="8.6640625" style="15" customWidth="1"/>
    <col min="13576" max="13576" width="10.6640625" style="15" customWidth="1"/>
    <col min="13577" max="13577" width="11.6640625" style="15" customWidth="1"/>
    <col min="13578" max="13578" width="11.44140625" style="15"/>
    <col min="13579" max="13579" width="14.109375" style="15" bestFit="1" customWidth="1"/>
    <col min="13580" max="13821" width="11.44140625" style="15"/>
    <col min="13822" max="13822" width="8.6640625" style="15" customWidth="1"/>
    <col min="13823" max="13823" width="7.33203125" style="15" customWidth="1"/>
    <col min="13824" max="13824" width="8.6640625" style="15" customWidth="1"/>
    <col min="13825" max="13825" width="7.109375" style="15" customWidth="1"/>
    <col min="13826" max="13826" width="8.6640625" style="15" customWidth="1"/>
    <col min="13827" max="13827" width="5.5546875" style="15" customWidth="1"/>
    <col min="13828" max="13828" width="7.6640625" style="15" customWidth="1"/>
    <col min="13829" max="13831" width="8.6640625" style="15" customWidth="1"/>
    <col min="13832" max="13832" width="10.6640625" style="15" customWidth="1"/>
    <col min="13833" max="13833" width="11.6640625" style="15" customWidth="1"/>
    <col min="13834" max="13834" width="11.44140625" style="15"/>
    <col min="13835" max="13835" width="14.109375" style="15" bestFit="1" customWidth="1"/>
    <col min="13836" max="14077" width="11.44140625" style="15"/>
    <col min="14078" max="14078" width="8.6640625" style="15" customWidth="1"/>
    <col min="14079" max="14079" width="7.33203125" style="15" customWidth="1"/>
    <col min="14080" max="14080" width="8.6640625" style="15" customWidth="1"/>
    <col min="14081" max="14081" width="7.109375" style="15" customWidth="1"/>
    <col min="14082" max="14082" width="8.6640625" style="15" customWidth="1"/>
    <col min="14083" max="14083" width="5.5546875" style="15" customWidth="1"/>
    <col min="14084" max="14084" width="7.6640625" style="15" customWidth="1"/>
    <col min="14085" max="14087" width="8.6640625" style="15" customWidth="1"/>
    <col min="14088" max="14088" width="10.6640625" style="15" customWidth="1"/>
    <col min="14089" max="14089" width="11.6640625" style="15" customWidth="1"/>
    <col min="14090" max="14090" width="11.44140625" style="15"/>
    <col min="14091" max="14091" width="14.109375" style="15" bestFit="1" customWidth="1"/>
    <col min="14092" max="14333" width="11.44140625" style="15"/>
    <col min="14334" max="14334" width="8.6640625" style="15" customWidth="1"/>
    <col min="14335" max="14335" width="7.33203125" style="15" customWidth="1"/>
    <col min="14336" max="14336" width="8.6640625" style="15" customWidth="1"/>
    <col min="14337" max="14337" width="7.109375" style="15" customWidth="1"/>
    <col min="14338" max="14338" width="8.6640625" style="15" customWidth="1"/>
    <col min="14339" max="14339" width="5.5546875" style="15" customWidth="1"/>
    <col min="14340" max="14340" width="7.6640625" style="15" customWidth="1"/>
    <col min="14341" max="14343" width="8.6640625" style="15" customWidth="1"/>
    <col min="14344" max="14344" width="10.6640625" style="15" customWidth="1"/>
    <col min="14345" max="14345" width="11.6640625" style="15" customWidth="1"/>
    <col min="14346" max="14346" width="11.44140625" style="15"/>
    <col min="14347" max="14347" width="14.109375" style="15" bestFit="1" customWidth="1"/>
    <col min="14348" max="14589" width="11.44140625" style="15"/>
    <col min="14590" max="14590" width="8.6640625" style="15" customWidth="1"/>
    <col min="14591" max="14591" width="7.33203125" style="15" customWidth="1"/>
    <col min="14592" max="14592" width="8.6640625" style="15" customWidth="1"/>
    <col min="14593" max="14593" width="7.109375" style="15" customWidth="1"/>
    <col min="14594" max="14594" width="8.6640625" style="15" customWidth="1"/>
    <col min="14595" max="14595" width="5.5546875" style="15" customWidth="1"/>
    <col min="14596" max="14596" width="7.6640625" style="15" customWidth="1"/>
    <col min="14597" max="14599" width="8.6640625" style="15" customWidth="1"/>
    <col min="14600" max="14600" width="10.6640625" style="15" customWidth="1"/>
    <col min="14601" max="14601" width="11.6640625" style="15" customWidth="1"/>
    <col min="14602" max="14602" width="11.44140625" style="15"/>
    <col min="14603" max="14603" width="14.109375" style="15" bestFit="1" customWidth="1"/>
    <col min="14604" max="14845" width="11.44140625" style="15"/>
    <col min="14846" max="14846" width="8.6640625" style="15" customWidth="1"/>
    <col min="14847" max="14847" width="7.33203125" style="15" customWidth="1"/>
    <col min="14848" max="14848" width="8.6640625" style="15" customWidth="1"/>
    <col min="14849" max="14849" width="7.109375" style="15" customWidth="1"/>
    <col min="14850" max="14850" width="8.6640625" style="15" customWidth="1"/>
    <col min="14851" max="14851" width="5.5546875" style="15" customWidth="1"/>
    <col min="14852" max="14852" width="7.6640625" style="15" customWidth="1"/>
    <col min="14853" max="14855" width="8.6640625" style="15" customWidth="1"/>
    <col min="14856" max="14856" width="10.6640625" style="15" customWidth="1"/>
    <col min="14857" max="14857" width="11.6640625" style="15" customWidth="1"/>
    <col min="14858" max="14858" width="11.44140625" style="15"/>
    <col min="14859" max="14859" width="14.109375" style="15" bestFit="1" customWidth="1"/>
    <col min="14860" max="15101" width="11.44140625" style="15"/>
    <col min="15102" max="15102" width="8.6640625" style="15" customWidth="1"/>
    <col min="15103" max="15103" width="7.33203125" style="15" customWidth="1"/>
    <col min="15104" max="15104" width="8.6640625" style="15" customWidth="1"/>
    <col min="15105" max="15105" width="7.109375" style="15" customWidth="1"/>
    <col min="15106" max="15106" width="8.6640625" style="15" customWidth="1"/>
    <col min="15107" max="15107" width="5.5546875" style="15" customWidth="1"/>
    <col min="15108" max="15108" width="7.6640625" style="15" customWidth="1"/>
    <col min="15109" max="15111" width="8.6640625" style="15" customWidth="1"/>
    <col min="15112" max="15112" width="10.6640625" style="15" customWidth="1"/>
    <col min="15113" max="15113" width="11.6640625" style="15" customWidth="1"/>
    <col min="15114" max="15114" width="11.44140625" style="15"/>
    <col min="15115" max="15115" width="14.109375" style="15" bestFit="1" customWidth="1"/>
    <col min="15116" max="15357" width="11.44140625" style="15"/>
    <col min="15358" max="15358" width="8.6640625" style="15" customWidth="1"/>
    <col min="15359" max="15359" width="7.33203125" style="15" customWidth="1"/>
    <col min="15360" max="15360" width="8.6640625" style="15" customWidth="1"/>
    <col min="15361" max="15361" width="7.109375" style="15" customWidth="1"/>
    <col min="15362" max="15362" width="8.6640625" style="15" customWidth="1"/>
    <col min="15363" max="15363" width="5.5546875" style="15" customWidth="1"/>
    <col min="15364" max="15364" width="7.6640625" style="15" customWidth="1"/>
    <col min="15365" max="15367" width="8.6640625" style="15" customWidth="1"/>
    <col min="15368" max="15368" width="10.6640625" style="15" customWidth="1"/>
    <col min="15369" max="15369" width="11.6640625" style="15" customWidth="1"/>
    <col min="15370" max="15370" width="11.44140625" style="15"/>
    <col min="15371" max="15371" width="14.109375" style="15" bestFit="1" customWidth="1"/>
    <col min="15372" max="15613" width="11.44140625" style="15"/>
    <col min="15614" max="15614" width="8.6640625" style="15" customWidth="1"/>
    <col min="15615" max="15615" width="7.33203125" style="15" customWidth="1"/>
    <col min="15616" max="15616" width="8.6640625" style="15" customWidth="1"/>
    <col min="15617" max="15617" width="7.109375" style="15" customWidth="1"/>
    <col min="15618" max="15618" width="8.6640625" style="15" customWidth="1"/>
    <col min="15619" max="15619" width="5.5546875" style="15" customWidth="1"/>
    <col min="15620" max="15620" width="7.6640625" style="15" customWidth="1"/>
    <col min="15621" max="15623" width="8.6640625" style="15" customWidth="1"/>
    <col min="15624" max="15624" width="10.6640625" style="15" customWidth="1"/>
    <col min="15625" max="15625" width="11.6640625" style="15" customWidth="1"/>
    <col min="15626" max="15626" width="11.44140625" style="15"/>
    <col min="15627" max="15627" width="14.109375" style="15" bestFit="1" customWidth="1"/>
    <col min="15628" max="15869" width="11.44140625" style="15"/>
    <col min="15870" max="15870" width="8.6640625" style="15" customWidth="1"/>
    <col min="15871" max="15871" width="7.33203125" style="15" customWidth="1"/>
    <col min="15872" max="15872" width="8.6640625" style="15" customWidth="1"/>
    <col min="15873" max="15873" width="7.109375" style="15" customWidth="1"/>
    <col min="15874" max="15874" width="8.6640625" style="15" customWidth="1"/>
    <col min="15875" max="15875" width="5.5546875" style="15" customWidth="1"/>
    <col min="15876" max="15876" width="7.6640625" style="15" customWidth="1"/>
    <col min="15877" max="15879" width="8.6640625" style="15" customWidth="1"/>
    <col min="15880" max="15880" width="10.6640625" style="15" customWidth="1"/>
    <col min="15881" max="15881" width="11.6640625" style="15" customWidth="1"/>
    <col min="15882" max="15882" width="11.44140625" style="15"/>
    <col min="15883" max="15883" width="14.109375" style="15" bestFit="1" customWidth="1"/>
    <col min="15884" max="16125" width="11.44140625" style="15"/>
    <col min="16126" max="16126" width="8.6640625" style="15" customWidth="1"/>
    <col min="16127" max="16127" width="7.33203125" style="15" customWidth="1"/>
    <col min="16128" max="16128" width="8.6640625" style="15" customWidth="1"/>
    <col min="16129" max="16129" width="7.109375" style="15" customWidth="1"/>
    <col min="16130" max="16130" width="8.6640625" style="15" customWidth="1"/>
    <col min="16131" max="16131" width="5.5546875" style="15" customWidth="1"/>
    <col min="16132" max="16132" width="7.6640625" style="15" customWidth="1"/>
    <col min="16133" max="16135" width="8.6640625" style="15" customWidth="1"/>
    <col min="16136" max="16136" width="10.6640625" style="15" customWidth="1"/>
    <col min="16137" max="16137" width="11.6640625" style="15" customWidth="1"/>
    <col min="16138" max="16138" width="11.44140625" style="15"/>
    <col min="16139" max="16139" width="14.109375" style="15" bestFit="1" customWidth="1"/>
    <col min="16140" max="16384" width="11.44140625" style="15"/>
  </cols>
  <sheetData>
    <row r="1" spans="1:12" ht="15.75" customHeight="1" x14ac:dyDescent="0.25">
      <c r="A1" s="411"/>
      <c r="B1" s="411"/>
      <c r="C1" s="411"/>
      <c r="D1" s="418" t="s">
        <v>0</v>
      </c>
      <c r="E1" s="418"/>
      <c r="F1" s="418"/>
      <c r="G1" s="418"/>
      <c r="H1" s="418"/>
      <c r="I1" s="418"/>
      <c r="J1" s="419" t="s">
        <v>1</v>
      </c>
      <c r="K1" s="419"/>
      <c r="L1" s="419"/>
    </row>
    <row r="2" spans="1:12" ht="15.75" customHeight="1" x14ac:dyDescent="0.25">
      <c r="A2" s="411"/>
      <c r="B2" s="411"/>
      <c r="C2" s="411"/>
      <c r="D2" s="418"/>
      <c r="E2" s="418"/>
      <c r="F2" s="418"/>
      <c r="G2" s="418"/>
      <c r="H2" s="418"/>
      <c r="I2" s="418"/>
      <c r="J2" s="419"/>
      <c r="K2" s="419"/>
      <c r="L2" s="419"/>
    </row>
    <row r="3" spans="1:12" ht="15.75" customHeight="1" x14ac:dyDescent="0.25">
      <c r="A3" s="411"/>
      <c r="B3" s="411"/>
      <c r="C3" s="411"/>
      <c r="D3" s="418"/>
      <c r="E3" s="418"/>
      <c r="F3" s="418"/>
      <c r="G3" s="418"/>
      <c r="H3" s="418"/>
      <c r="I3" s="418"/>
      <c r="J3" s="419"/>
      <c r="K3" s="419"/>
      <c r="L3" s="419"/>
    </row>
    <row r="4" spans="1:12" ht="3" customHeight="1" x14ac:dyDescent="0.25">
      <c r="A4" s="16"/>
      <c r="B4" s="16"/>
      <c r="C4" s="16"/>
      <c r="D4" s="16"/>
    </row>
    <row r="5" spans="1:12" ht="17.399999999999999" x14ac:dyDescent="0.25">
      <c r="A5" s="448" t="s">
        <v>2</v>
      </c>
      <c r="B5" s="449"/>
      <c r="C5" s="449"/>
      <c r="D5" s="449"/>
      <c r="E5" s="449"/>
      <c r="F5" s="449"/>
      <c r="G5" s="449"/>
      <c r="H5" s="449"/>
      <c r="I5" s="449"/>
      <c r="J5" s="449"/>
      <c r="K5" s="449"/>
      <c r="L5" s="450"/>
    </row>
    <row r="6" spans="1:12" ht="5.25" customHeight="1" x14ac:dyDescent="0.25"/>
    <row r="7" spans="1:12" ht="13.2" x14ac:dyDescent="0.25">
      <c r="A7" s="429" t="s">
        <v>3</v>
      </c>
      <c r="B7" s="430"/>
      <c r="C7" s="430"/>
      <c r="D7" s="430"/>
      <c r="E7" s="430"/>
      <c r="F7" s="430"/>
      <c r="G7" s="430"/>
      <c r="H7" s="430"/>
      <c r="I7" s="430"/>
      <c r="J7" s="430"/>
      <c r="K7" s="430"/>
      <c r="L7" s="431"/>
    </row>
    <row r="8" spans="1:12" ht="15" customHeight="1" x14ac:dyDescent="0.25">
      <c r="A8" s="17" t="s">
        <v>4</v>
      </c>
      <c r="B8" s="458" t="s">
        <v>5</v>
      </c>
      <c r="C8" s="459"/>
      <c r="D8" s="459"/>
      <c r="E8" s="459"/>
      <c r="F8" s="460"/>
      <c r="G8" s="382" t="s">
        <v>6</v>
      </c>
      <c r="H8" s="382"/>
      <c r="I8" s="382" t="s">
        <v>7</v>
      </c>
      <c r="J8" s="382"/>
      <c r="K8" s="424" t="s">
        <v>8</v>
      </c>
      <c r="L8" s="424"/>
    </row>
    <row r="9" spans="1:12" ht="16.5" customHeight="1" x14ac:dyDescent="0.25">
      <c r="A9" s="19" t="s">
        <v>9</v>
      </c>
      <c r="B9" s="438">
        <f ca="1">+TODAY()</f>
        <v>46084</v>
      </c>
      <c r="C9" s="439"/>
      <c r="D9" s="20" t="s">
        <v>10</v>
      </c>
      <c r="E9" s="477">
        <v>1</v>
      </c>
      <c r="F9" s="478"/>
      <c r="G9" s="382"/>
      <c r="H9" s="382"/>
      <c r="I9" s="382" t="s">
        <v>11</v>
      </c>
      <c r="J9" s="382"/>
      <c r="K9" s="424" t="s">
        <v>12</v>
      </c>
      <c r="L9" s="424"/>
    </row>
    <row r="10" spans="1:12" ht="19.5" customHeight="1" x14ac:dyDescent="0.25">
      <c r="A10" s="21" t="s">
        <v>13</v>
      </c>
      <c r="B10" s="426" t="s">
        <v>14</v>
      </c>
      <c r="C10" s="426"/>
      <c r="D10" s="426"/>
      <c r="E10" s="426"/>
      <c r="F10" s="426"/>
      <c r="G10" s="446" t="s">
        <v>15</v>
      </c>
      <c r="H10" s="382"/>
      <c r="I10" s="434" t="s">
        <v>16</v>
      </c>
      <c r="J10" s="434"/>
      <c r="K10" s="378" t="s">
        <v>17</v>
      </c>
      <c r="L10" s="378"/>
    </row>
    <row r="11" spans="1:12" ht="18.75" customHeight="1" x14ac:dyDescent="0.25">
      <c r="A11" s="382" t="s">
        <v>18</v>
      </c>
      <c r="B11" s="425" t="s">
        <v>19</v>
      </c>
      <c r="C11" s="425"/>
      <c r="D11" s="427" t="s">
        <v>20</v>
      </c>
      <c r="E11" s="427"/>
      <c r="F11" s="427"/>
      <c r="G11" s="382"/>
      <c r="H11" s="382"/>
      <c r="I11" s="447" t="s">
        <v>21</v>
      </c>
      <c r="J11" s="447"/>
      <c r="K11" s="378" t="s">
        <v>22</v>
      </c>
      <c r="L11" s="378"/>
    </row>
    <row r="12" spans="1:12" ht="21" customHeight="1" x14ac:dyDescent="0.25">
      <c r="A12" s="382"/>
      <c r="B12" s="420" t="s">
        <v>23</v>
      </c>
      <c r="C12" s="420"/>
      <c r="D12" s="384" t="s">
        <v>24</v>
      </c>
      <c r="E12" s="384"/>
      <c r="F12" s="384"/>
      <c r="G12" s="382"/>
      <c r="H12" s="382"/>
      <c r="I12" s="434" t="s">
        <v>25</v>
      </c>
      <c r="J12" s="434"/>
      <c r="K12" s="378">
        <v>45291</v>
      </c>
      <c r="L12" s="378"/>
    </row>
    <row r="13" spans="1:12" ht="21" customHeight="1" x14ac:dyDescent="0.25">
      <c r="A13" s="17" t="s">
        <v>26</v>
      </c>
      <c r="B13" s="435" t="s">
        <v>27</v>
      </c>
      <c r="C13" s="435"/>
      <c r="D13" s="435"/>
      <c r="E13" s="435"/>
      <c r="F13" s="435"/>
      <c r="G13" s="382"/>
      <c r="H13" s="382"/>
      <c r="I13" s="434" t="s">
        <v>28</v>
      </c>
      <c r="J13" s="434"/>
      <c r="K13" s="378">
        <v>45291</v>
      </c>
      <c r="L13" s="378"/>
    </row>
    <row r="14" spans="1:12" ht="15" customHeight="1" x14ac:dyDescent="0.25">
      <c r="A14" s="382" t="s">
        <v>29</v>
      </c>
      <c r="B14" s="420" t="s">
        <v>30</v>
      </c>
      <c r="C14" s="420"/>
      <c r="D14" s="461" t="s">
        <v>31</v>
      </c>
      <c r="E14" s="462"/>
      <c r="F14" s="463"/>
      <c r="G14" s="382" t="s">
        <v>32</v>
      </c>
      <c r="H14" s="382"/>
      <c r="I14" s="382"/>
      <c r="J14" s="416">
        <v>45291</v>
      </c>
      <c r="K14" s="417"/>
      <c r="L14" s="417"/>
    </row>
    <row r="15" spans="1:12" ht="15" customHeight="1" x14ac:dyDescent="0.25">
      <c r="A15" s="382"/>
      <c r="B15" s="420" t="s">
        <v>33</v>
      </c>
      <c r="C15" s="420"/>
      <c r="D15" s="464">
        <v>800090427</v>
      </c>
      <c r="E15" s="462"/>
      <c r="F15" s="463"/>
      <c r="G15" s="382" t="s">
        <v>34</v>
      </c>
      <c r="H15" s="382"/>
      <c r="I15" s="382"/>
      <c r="J15" s="416">
        <v>45291</v>
      </c>
      <c r="K15" s="417"/>
      <c r="L15" s="417"/>
    </row>
    <row r="16" spans="1:12" ht="13.5" customHeight="1" x14ac:dyDescent="0.25">
      <c r="A16" s="382" t="s">
        <v>35</v>
      </c>
      <c r="B16" s="382"/>
      <c r="C16" s="382"/>
      <c r="D16" s="435" t="s">
        <v>36</v>
      </c>
      <c r="E16" s="435"/>
      <c r="F16" s="435"/>
      <c r="G16" s="382" t="s">
        <v>37</v>
      </c>
      <c r="H16" s="382"/>
      <c r="I16" s="382"/>
      <c r="J16" s="412">
        <v>60000000</v>
      </c>
      <c r="K16" s="412"/>
      <c r="L16" s="412"/>
    </row>
    <row r="17" spans="1:12" ht="15" customHeight="1" x14ac:dyDescent="0.25">
      <c r="A17" s="500" t="s">
        <v>38</v>
      </c>
      <c r="B17" s="500"/>
      <c r="C17" s="500"/>
      <c r="D17" s="422" t="s">
        <v>39</v>
      </c>
      <c r="E17" s="422"/>
      <c r="F17" s="422"/>
      <c r="G17" s="453" t="s">
        <v>40</v>
      </c>
      <c r="H17" s="453"/>
      <c r="I17" s="454"/>
      <c r="J17" s="423">
        <f>+J16+E42</f>
        <v>60000000</v>
      </c>
      <c r="K17" s="423"/>
      <c r="L17" s="423"/>
    </row>
    <row r="18" spans="1:12" ht="15.75" customHeight="1" x14ac:dyDescent="0.25">
      <c r="A18" s="508" t="s">
        <v>41</v>
      </c>
      <c r="B18" s="509"/>
      <c r="C18" s="509"/>
      <c r="D18" s="139" t="s">
        <v>42</v>
      </c>
      <c r="E18" s="140"/>
      <c r="F18" s="141" t="s">
        <v>43</v>
      </c>
      <c r="G18" s="465" t="s">
        <v>44</v>
      </c>
      <c r="H18" s="468" t="s">
        <v>45</v>
      </c>
      <c r="I18" s="468"/>
      <c r="J18" s="436">
        <v>0</v>
      </c>
      <c r="K18" s="436"/>
      <c r="L18" s="437"/>
    </row>
    <row r="19" spans="1:12" ht="15.75" customHeight="1" x14ac:dyDescent="0.25">
      <c r="A19" s="432" t="s">
        <v>46</v>
      </c>
      <c r="B19" s="440"/>
      <c r="C19" s="441"/>
      <c r="D19" s="441"/>
      <c r="E19" s="441"/>
      <c r="F19" s="442"/>
      <c r="G19" s="466"/>
      <c r="H19" s="428" t="s">
        <v>47</v>
      </c>
      <c r="I19" s="428"/>
      <c r="J19" s="436">
        <v>0</v>
      </c>
      <c r="K19" s="436"/>
      <c r="L19" s="437"/>
    </row>
    <row r="20" spans="1:12" ht="55.5" customHeight="1" x14ac:dyDescent="0.25">
      <c r="A20" s="433"/>
      <c r="B20" s="443"/>
      <c r="C20" s="444"/>
      <c r="D20" s="444"/>
      <c r="E20" s="444"/>
      <c r="F20" s="445"/>
      <c r="G20" s="467"/>
      <c r="H20" s="428" t="s">
        <v>48</v>
      </c>
      <c r="I20" s="428"/>
      <c r="J20" s="436">
        <v>0</v>
      </c>
      <c r="K20" s="436"/>
      <c r="L20" s="437"/>
    </row>
    <row r="21" spans="1:12" ht="48" customHeight="1" x14ac:dyDescent="0.25">
      <c r="A21" s="130" t="s">
        <v>49</v>
      </c>
      <c r="B21" s="455" t="s">
        <v>50</v>
      </c>
      <c r="C21" s="455"/>
      <c r="D21" s="455"/>
      <c r="E21" s="455"/>
      <c r="F21" s="455"/>
      <c r="G21" s="455"/>
      <c r="H21" s="456"/>
      <c r="I21" s="456"/>
      <c r="J21" s="138" t="s">
        <v>51</v>
      </c>
      <c r="K21" s="457" t="s">
        <v>52</v>
      </c>
      <c r="L21" s="457"/>
    </row>
    <row r="22" spans="1:12" ht="3" customHeight="1" x14ac:dyDescent="0.25">
      <c r="A22" s="27"/>
      <c r="B22" s="28"/>
      <c r="C22" s="28"/>
      <c r="D22" s="28"/>
      <c r="E22" s="28"/>
      <c r="F22" s="28"/>
      <c r="G22" s="27"/>
      <c r="H22" s="27"/>
      <c r="I22" s="27"/>
      <c r="J22" s="27"/>
      <c r="K22" s="27"/>
      <c r="L22" s="27"/>
    </row>
    <row r="23" spans="1:12" ht="13.2" customHeight="1" x14ac:dyDescent="0.25">
      <c r="A23" s="527" t="s">
        <v>53</v>
      </c>
      <c r="B23" s="384" t="s">
        <v>54</v>
      </c>
      <c r="C23" s="385"/>
      <c r="D23" s="506" t="s">
        <v>55</v>
      </c>
      <c r="E23" s="506"/>
      <c r="F23" s="470" t="s">
        <v>56</v>
      </c>
      <c r="G23" s="383"/>
      <c r="H23" s="454" t="s">
        <v>57</v>
      </c>
      <c r="I23" s="530"/>
      <c r="J23" s="530"/>
      <c r="K23" s="530"/>
      <c r="L23" s="531"/>
    </row>
    <row r="24" spans="1:12" ht="11.25" customHeight="1" x14ac:dyDescent="0.25">
      <c r="A24" s="528"/>
      <c r="B24" s="386"/>
      <c r="C24" s="387"/>
      <c r="D24" s="529"/>
      <c r="E24" s="529"/>
      <c r="F24" s="92" t="s">
        <v>58</v>
      </c>
      <c r="G24" s="26" t="s">
        <v>59</v>
      </c>
      <c r="H24" s="532"/>
      <c r="I24" s="533"/>
      <c r="J24" s="533"/>
      <c r="K24" s="533"/>
      <c r="L24" s="534"/>
    </row>
    <row r="25" spans="1:12" ht="15.75" customHeight="1" x14ac:dyDescent="0.25">
      <c r="A25" s="550" t="s">
        <v>60</v>
      </c>
      <c r="B25" s="552">
        <v>45166</v>
      </c>
      <c r="C25" s="553"/>
      <c r="D25" s="556" t="s">
        <v>61</v>
      </c>
      <c r="E25" s="557"/>
      <c r="F25" s="128">
        <v>45156</v>
      </c>
      <c r="G25" s="129">
        <v>45473</v>
      </c>
      <c r="H25" s="469" t="s">
        <v>62</v>
      </c>
      <c r="I25" s="469"/>
      <c r="J25" s="469"/>
      <c r="K25" s="469"/>
      <c r="L25" s="469"/>
    </row>
    <row r="26" spans="1:12" ht="15.75" customHeight="1" x14ac:dyDescent="0.25">
      <c r="A26" s="551"/>
      <c r="B26" s="554"/>
      <c r="C26" s="555"/>
      <c r="D26" s="558"/>
      <c r="E26" s="559"/>
      <c r="F26" s="128">
        <v>45156</v>
      </c>
      <c r="G26" s="129">
        <v>46387</v>
      </c>
      <c r="H26" s="469" t="s">
        <v>63</v>
      </c>
      <c r="I26" s="469"/>
      <c r="J26" s="469"/>
      <c r="K26" s="469"/>
      <c r="L26" s="469"/>
    </row>
    <row r="27" spans="1:12" ht="15.75" customHeight="1" x14ac:dyDescent="0.25">
      <c r="A27" s="551"/>
      <c r="B27" s="554"/>
      <c r="C27" s="555"/>
      <c r="D27" s="558"/>
      <c r="E27" s="559"/>
      <c r="F27" s="128">
        <v>45156</v>
      </c>
      <c r="G27" s="129">
        <v>45473</v>
      </c>
      <c r="H27" s="469" t="s">
        <v>64</v>
      </c>
      <c r="I27" s="469"/>
      <c r="J27" s="469"/>
      <c r="K27" s="469"/>
      <c r="L27" s="469"/>
    </row>
    <row r="28" spans="1:12" ht="15.75" customHeight="1" x14ac:dyDescent="0.25">
      <c r="A28" s="551"/>
      <c r="B28" s="554"/>
      <c r="C28" s="555"/>
      <c r="D28" s="560"/>
      <c r="E28" s="493"/>
      <c r="F28" s="128">
        <v>45156</v>
      </c>
      <c r="G28" s="129">
        <v>45473</v>
      </c>
      <c r="H28" s="561" t="s">
        <v>65</v>
      </c>
      <c r="I28" s="562"/>
      <c r="J28" s="562"/>
      <c r="K28" s="562"/>
      <c r="L28" s="562"/>
    </row>
    <row r="29" spans="1:12" x14ac:dyDescent="0.25">
      <c r="A29" s="510" t="s">
        <v>66</v>
      </c>
      <c r="B29" s="511"/>
      <c r="C29" s="511"/>
      <c r="D29" s="511"/>
      <c r="E29" s="511"/>
      <c r="F29" s="511"/>
      <c r="G29" s="511"/>
      <c r="H29" s="511"/>
      <c r="I29" s="511"/>
      <c r="J29" s="511"/>
      <c r="K29" s="511"/>
      <c r="L29" s="512"/>
    </row>
    <row r="30" spans="1:12" ht="12.75" customHeight="1" x14ac:dyDescent="0.25">
      <c r="A30" s="382" t="s">
        <v>67</v>
      </c>
      <c r="B30" s="382"/>
      <c r="C30" s="382"/>
      <c r="D30" s="17" t="s">
        <v>68</v>
      </c>
      <c r="E30" s="525" t="s">
        <v>69</v>
      </c>
      <c r="F30" s="526"/>
      <c r="G30" s="526"/>
      <c r="H30" s="526"/>
      <c r="I30" s="526"/>
      <c r="J30" s="526"/>
      <c r="K30" s="526"/>
      <c r="L30" s="446"/>
    </row>
    <row r="31" spans="1:12" s="31" customFormat="1" ht="12.75" customHeight="1" x14ac:dyDescent="0.25">
      <c r="A31" s="495"/>
      <c r="B31" s="496"/>
      <c r="C31" s="496"/>
      <c r="D31" s="30"/>
      <c r="E31" s="513"/>
      <c r="F31" s="514"/>
      <c r="G31" s="514"/>
      <c r="H31" s="514"/>
      <c r="I31" s="514"/>
      <c r="J31" s="514"/>
      <c r="K31" s="514"/>
      <c r="L31" s="515"/>
    </row>
    <row r="32" spans="1:12" ht="5.25" customHeight="1" x14ac:dyDescent="0.25">
      <c r="A32" s="32"/>
      <c r="B32" s="32"/>
      <c r="C32" s="32"/>
      <c r="D32" s="32"/>
      <c r="E32" s="32"/>
      <c r="F32" s="32"/>
      <c r="G32" s="32"/>
      <c r="H32" s="32"/>
      <c r="I32" s="32"/>
      <c r="J32" s="32"/>
      <c r="K32" s="32"/>
      <c r="L32" s="32"/>
    </row>
    <row r="33" spans="1:12" ht="13.2" x14ac:dyDescent="0.25">
      <c r="A33" s="408" t="s">
        <v>70</v>
      </c>
      <c r="B33" s="409"/>
      <c r="C33" s="409"/>
      <c r="D33" s="409"/>
      <c r="E33" s="409"/>
      <c r="F33" s="409"/>
      <c r="G33" s="409"/>
      <c r="H33" s="409"/>
      <c r="I33" s="409"/>
      <c r="J33" s="409"/>
      <c r="K33" s="409"/>
      <c r="L33" s="410"/>
    </row>
    <row r="34" spans="1:12" ht="12.75" customHeight="1" x14ac:dyDescent="0.25">
      <c r="A34" s="382" t="s">
        <v>71</v>
      </c>
      <c r="B34" s="421" t="s">
        <v>72</v>
      </c>
      <c r="C34" s="382" t="s">
        <v>73</v>
      </c>
      <c r="D34" s="382" t="s">
        <v>68</v>
      </c>
      <c r="E34" s="382" t="s">
        <v>74</v>
      </c>
      <c r="F34" s="382" t="s">
        <v>75</v>
      </c>
      <c r="G34" s="382" t="s">
        <v>76</v>
      </c>
      <c r="H34" s="382" t="s">
        <v>47</v>
      </c>
      <c r="I34" s="383"/>
      <c r="J34" s="382" t="s">
        <v>77</v>
      </c>
      <c r="K34" s="382"/>
      <c r="L34" s="382"/>
    </row>
    <row r="35" spans="1:12" ht="12.75" customHeight="1" x14ac:dyDescent="0.25">
      <c r="A35" s="382"/>
      <c r="B35" s="421"/>
      <c r="C35" s="382"/>
      <c r="D35" s="382"/>
      <c r="E35" s="383"/>
      <c r="F35" s="383"/>
      <c r="G35" s="383"/>
      <c r="H35" s="383"/>
      <c r="I35" s="383"/>
      <c r="J35" s="382"/>
      <c r="K35" s="382"/>
      <c r="L35" s="382"/>
    </row>
    <row r="36" spans="1:12" ht="12.75" customHeight="1" x14ac:dyDescent="0.25">
      <c r="A36" s="33" t="s">
        <v>78</v>
      </c>
      <c r="B36" s="25"/>
      <c r="C36" s="23"/>
      <c r="D36" s="34"/>
      <c r="E36" s="35">
        <v>0</v>
      </c>
      <c r="F36" s="36"/>
      <c r="G36" s="36"/>
      <c r="H36" s="415" t="str">
        <f t="shared" ref="H36:H39" si="0">IF(DATEDIF(F36,G36,"y")=0,"", DATEDIF(F36,G36,"y") &amp; " años ") &amp; IF(DATEDIF(F36,G36,"ym")=0,"",DATEDIF(F36,G36,"ym") &amp; " meses ") &amp; IF(DATEDIF(F36,G36,"md")=0,"",DATEDIF(F36,G36,"md") &amp; " días")</f>
        <v/>
      </c>
      <c r="I36" s="415"/>
      <c r="J36" s="384"/>
      <c r="K36" s="384"/>
      <c r="L36" s="384"/>
    </row>
    <row r="37" spans="1:12" ht="12" customHeight="1" x14ac:dyDescent="0.25">
      <c r="A37" s="33" t="s">
        <v>79</v>
      </c>
      <c r="B37" s="25"/>
      <c r="C37" s="23"/>
      <c r="D37" s="34"/>
      <c r="E37" s="35" t="s">
        <v>80</v>
      </c>
      <c r="F37" s="36"/>
      <c r="G37" s="36"/>
      <c r="H37" s="415"/>
      <c r="I37" s="415"/>
      <c r="J37" s="384"/>
      <c r="K37" s="384"/>
      <c r="L37" s="384"/>
    </row>
    <row r="38" spans="1:12" x14ac:dyDescent="0.25">
      <c r="A38" s="33" t="s">
        <v>81</v>
      </c>
      <c r="B38" s="25"/>
      <c r="C38" s="23"/>
      <c r="D38" s="25"/>
      <c r="E38" s="35" t="s">
        <v>80</v>
      </c>
      <c r="F38" s="36"/>
      <c r="G38" s="36"/>
      <c r="H38" s="415" t="str">
        <f t="shared" si="0"/>
        <v/>
      </c>
      <c r="I38" s="415"/>
      <c r="J38" s="384"/>
      <c r="K38" s="384"/>
      <c r="L38" s="384"/>
    </row>
    <row r="39" spans="1:12" ht="12.75" customHeight="1" x14ac:dyDescent="0.25">
      <c r="A39" s="33" t="s">
        <v>82</v>
      </c>
      <c r="B39" s="25"/>
      <c r="C39" s="23"/>
      <c r="D39" s="25"/>
      <c r="E39" s="35"/>
      <c r="F39" s="36"/>
      <c r="G39" s="36"/>
      <c r="H39" s="415" t="str">
        <f t="shared" si="0"/>
        <v/>
      </c>
      <c r="I39" s="415"/>
      <c r="J39" s="384"/>
      <c r="K39" s="384"/>
      <c r="L39" s="384"/>
    </row>
    <row r="40" spans="1:12" x14ac:dyDescent="0.25">
      <c r="A40" s="33" t="s">
        <v>78</v>
      </c>
      <c r="B40" s="25"/>
      <c r="C40" s="23"/>
      <c r="D40" s="25"/>
      <c r="E40" s="35"/>
      <c r="F40" s="36"/>
      <c r="G40" s="36"/>
      <c r="H40" s="415" t="str">
        <f t="shared" ref="H40" si="1">IF(DATEDIF(F40,G40,"y")=0,"", DATEDIF(F40,G40,"y") &amp; " años ") &amp; IF(DATEDIF(F40,G40,"ym")=0,"",DATEDIF(F40,G40,"ym") &amp; " meses ") &amp; IF(DATEDIF(F40,G40,"md")=0,"",DATEDIF(F40,G40,"md") &amp; " días")</f>
        <v/>
      </c>
      <c r="I40" s="415"/>
      <c r="J40" s="384"/>
      <c r="K40" s="384"/>
      <c r="L40" s="384"/>
    </row>
    <row r="41" spans="1:12" s="31" customFormat="1" ht="2.25" customHeight="1" x14ac:dyDescent="0.25">
      <c r="E41" s="38"/>
    </row>
    <row r="42" spans="1:12" ht="19.5" customHeight="1" x14ac:dyDescent="0.25">
      <c r="A42" s="494" t="s">
        <v>83</v>
      </c>
      <c r="B42" s="494"/>
      <c r="C42" s="494"/>
      <c r="D42" s="494"/>
      <c r="E42" s="39">
        <f>+SUM(E36:E40)</f>
        <v>0</v>
      </c>
      <c r="F42" s="40"/>
      <c r="G42" s="40"/>
      <c r="H42" s="414"/>
      <c r="I42" s="414"/>
      <c r="J42" s="413"/>
      <c r="K42" s="413"/>
      <c r="L42" s="413"/>
    </row>
    <row r="43" spans="1:12" ht="4.5" customHeight="1" x14ac:dyDescent="0.25">
      <c r="A43" s="41"/>
      <c r="B43" s="41"/>
      <c r="C43" s="41"/>
      <c r="D43" s="41"/>
      <c r="E43" s="42"/>
      <c r="F43" s="43"/>
      <c r="G43" s="43"/>
      <c r="H43" s="44"/>
      <c r="I43" s="45"/>
      <c r="J43" s="27"/>
      <c r="K43" s="27"/>
      <c r="L43" s="27"/>
    </row>
    <row r="44" spans="1:12" ht="13.2" x14ac:dyDescent="0.25">
      <c r="A44" s="354" t="s">
        <v>84</v>
      </c>
      <c r="B44" s="354"/>
      <c r="C44" s="354"/>
      <c r="D44" s="354"/>
      <c r="E44" s="355"/>
      <c r="F44" s="355"/>
      <c r="G44" s="355"/>
      <c r="H44" s="355"/>
      <c r="I44" s="355"/>
      <c r="J44" s="355"/>
      <c r="K44" s="355"/>
      <c r="L44" s="355"/>
    </row>
    <row r="45" spans="1:12" s="31" customFormat="1" ht="5.25" customHeight="1" x14ac:dyDescent="0.25">
      <c r="F45" s="82"/>
    </row>
    <row r="46" spans="1:12" s="31" customFormat="1" ht="12.75" customHeight="1" x14ac:dyDescent="0.25">
      <c r="A46" s="379" t="s">
        <v>85</v>
      </c>
      <c r="B46" s="405" t="s">
        <v>86</v>
      </c>
      <c r="C46" s="405"/>
      <c r="D46" s="406" t="s">
        <v>87</v>
      </c>
      <c r="E46" s="406"/>
      <c r="F46" s="406"/>
      <c r="G46" s="381" t="s">
        <v>88</v>
      </c>
      <c r="H46" s="381"/>
      <c r="I46" s="405" t="s">
        <v>89</v>
      </c>
      <c r="J46" s="501" t="s">
        <v>90</v>
      </c>
      <c r="K46" s="502"/>
      <c r="L46" s="503"/>
    </row>
    <row r="47" spans="1:12" s="31" customFormat="1" ht="12.75" customHeight="1" x14ac:dyDescent="0.25">
      <c r="A47" s="380"/>
      <c r="B47" s="156" t="s">
        <v>91</v>
      </c>
      <c r="C47" s="156" t="s">
        <v>68</v>
      </c>
      <c r="D47" s="407"/>
      <c r="E47" s="407"/>
      <c r="F47" s="407"/>
      <c r="G47" s="381"/>
      <c r="H47" s="381"/>
      <c r="I47" s="405"/>
      <c r="J47" s="46" t="s">
        <v>91</v>
      </c>
      <c r="K47" s="46" t="s">
        <v>68</v>
      </c>
      <c r="L47" s="46" t="s">
        <v>92</v>
      </c>
    </row>
    <row r="48" spans="1:12" s="31" customFormat="1" ht="28.95" customHeight="1" x14ac:dyDescent="0.25">
      <c r="A48" s="572" t="s">
        <v>93</v>
      </c>
      <c r="B48" s="390">
        <v>10923</v>
      </c>
      <c r="C48" s="452">
        <v>44966</v>
      </c>
      <c r="D48" s="497" t="s">
        <v>94</v>
      </c>
      <c r="E48" s="497"/>
      <c r="F48" s="497"/>
      <c r="G48" s="563">
        <v>12000000</v>
      </c>
      <c r="H48" s="564"/>
      <c r="I48" s="567" t="s">
        <v>95</v>
      </c>
      <c r="J48" s="390">
        <v>207923</v>
      </c>
      <c r="K48" s="570">
        <v>45156</v>
      </c>
      <c r="L48" s="571">
        <v>12000000</v>
      </c>
    </row>
    <row r="49" spans="1:12" s="31" customFormat="1" ht="12.75" customHeight="1" x14ac:dyDescent="0.25">
      <c r="A49" s="573"/>
      <c r="B49" s="390"/>
      <c r="C49" s="452"/>
      <c r="D49" s="497"/>
      <c r="E49" s="497"/>
      <c r="F49" s="497"/>
      <c r="G49" s="565"/>
      <c r="H49" s="566"/>
      <c r="I49" s="568"/>
      <c r="J49" s="390"/>
      <c r="K49" s="570"/>
      <c r="L49" s="571"/>
    </row>
    <row r="50" spans="1:12" s="31" customFormat="1" ht="12.75" customHeight="1" x14ac:dyDescent="0.25">
      <c r="A50" s="572" t="s">
        <v>96</v>
      </c>
      <c r="B50" s="390">
        <v>4323</v>
      </c>
      <c r="C50" s="452">
        <v>44966</v>
      </c>
      <c r="D50" s="497" t="s">
        <v>94</v>
      </c>
      <c r="E50" s="497"/>
      <c r="F50" s="497"/>
      <c r="G50" s="563">
        <v>12000000</v>
      </c>
      <c r="H50" s="564"/>
      <c r="I50" s="568"/>
      <c r="J50" s="390">
        <v>40323</v>
      </c>
      <c r="K50" s="570">
        <v>45156</v>
      </c>
      <c r="L50" s="571">
        <v>12000000</v>
      </c>
    </row>
    <row r="51" spans="1:12" s="31" customFormat="1" ht="23.25" customHeight="1" x14ac:dyDescent="0.25">
      <c r="A51" s="573"/>
      <c r="B51" s="390"/>
      <c r="C51" s="452"/>
      <c r="D51" s="497"/>
      <c r="E51" s="497"/>
      <c r="F51" s="497"/>
      <c r="G51" s="565"/>
      <c r="H51" s="566"/>
      <c r="I51" s="568"/>
      <c r="J51" s="390"/>
      <c r="K51" s="570"/>
      <c r="L51" s="571"/>
    </row>
    <row r="52" spans="1:12" s="31" customFormat="1" ht="33" customHeight="1" x14ac:dyDescent="0.25">
      <c r="A52" s="155" t="s">
        <v>97</v>
      </c>
      <c r="B52" s="151">
        <v>4523</v>
      </c>
      <c r="C52" s="157">
        <v>44966</v>
      </c>
      <c r="D52" s="497" t="s">
        <v>94</v>
      </c>
      <c r="E52" s="497"/>
      <c r="F52" s="497"/>
      <c r="G52" s="498">
        <v>12000000</v>
      </c>
      <c r="H52" s="499"/>
      <c r="I52" s="568"/>
      <c r="J52" s="151">
        <v>28023</v>
      </c>
      <c r="K52" s="129">
        <v>45156</v>
      </c>
      <c r="L52" s="154">
        <v>12000000</v>
      </c>
    </row>
    <row r="53" spans="1:12" s="31" customFormat="1" ht="45" customHeight="1" x14ac:dyDescent="0.25">
      <c r="A53" s="155" t="s">
        <v>98</v>
      </c>
      <c r="B53" s="151">
        <v>4323</v>
      </c>
      <c r="C53" s="157">
        <v>44966</v>
      </c>
      <c r="D53" s="497" t="s">
        <v>94</v>
      </c>
      <c r="E53" s="497"/>
      <c r="F53" s="497"/>
      <c r="G53" s="498">
        <v>12000000</v>
      </c>
      <c r="H53" s="499"/>
      <c r="I53" s="568"/>
      <c r="J53" s="151">
        <v>27123</v>
      </c>
      <c r="K53" s="129">
        <v>45156</v>
      </c>
      <c r="L53" s="154">
        <v>12000000</v>
      </c>
    </row>
    <row r="54" spans="1:12" s="31" customFormat="1" ht="48.75" customHeight="1" x14ac:dyDescent="0.25">
      <c r="A54" s="155" t="s">
        <v>99</v>
      </c>
      <c r="B54" s="151">
        <v>3523</v>
      </c>
      <c r="C54" s="157">
        <v>44966</v>
      </c>
      <c r="D54" s="497" t="s">
        <v>94</v>
      </c>
      <c r="E54" s="497"/>
      <c r="F54" s="497"/>
      <c r="G54" s="498">
        <v>12000000</v>
      </c>
      <c r="H54" s="499"/>
      <c r="I54" s="568"/>
      <c r="J54" s="151">
        <v>21723</v>
      </c>
      <c r="K54" s="129">
        <v>45156</v>
      </c>
      <c r="L54" s="154">
        <v>12000000</v>
      </c>
    </row>
    <row r="55" spans="1:12" s="31" customFormat="1" ht="12.75" customHeight="1" x14ac:dyDescent="0.25">
      <c r="A55" s="506" t="s">
        <v>100</v>
      </c>
      <c r="B55" s="507"/>
      <c r="C55" s="507"/>
      <c r="D55" s="507"/>
      <c r="E55" s="507"/>
      <c r="F55" s="507"/>
      <c r="G55" s="504">
        <v>60000000</v>
      </c>
      <c r="H55" s="505"/>
      <c r="I55" s="569"/>
      <c r="J55" s="574" t="s">
        <v>100</v>
      </c>
      <c r="K55" s="575"/>
      <c r="L55" s="154">
        <v>60000000</v>
      </c>
    </row>
    <row r="56" spans="1:12" s="31" customFormat="1" ht="4.5" customHeight="1" x14ac:dyDescent="0.25"/>
    <row r="57" spans="1:12" s="31" customFormat="1" ht="13.2" x14ac:dyDescent="0.25">
      <c r="A57" s="354" t="s">
        <v>101</v>
      </c>
      <c r="B57" s="354"/>
      <c r="C57" s="354"/>
      <c r="D57" s="354"/>
      <c r="E57" s="354"/>
      <c r="F57" s="354"/>
      <c r="G57" s="355"/>
      <c r="H57" s="355"/>
      <c r="I57" s="355"/>
      <c r="J57" s="355"/>
      <c r="K57" s="355"/>
      <c r="L57" s="355"/>
    </row>
    <row r="58" spans="1:12" s="31" customFormat="1" ht="6.75" customHeight="1" x14ac:dyDescent="0.25"/>
    <row r="59" spans="1:12" s="31" customFormat="1" ht="13.2" x14ac:dyDescent="0.25">
      <c r="A59" s="391" t="s">
        <v>102</v>
      </c>
      <c r="B59" s="392"/>
      <c r="C59" s="393"/>
      <c r="D59" s="47"/>
      <c r="E59" s="48">
        <f>(C71+J59)/J17</f>
        <v>0</v>
      </c>
      <c r="F59" s="15"/>
      <c r="G59" s="398" t="s">
        <v>103</v>
      </c>
      <c r="H59" s="399"/>
      <c r="I59" s="80">
        <v>0</v>
      </c>
      <c r="J59" s="389">
        <f>+J16*I59</f>
        <v>0</v>
      </c>
      <c r="K59" s="389"/>
      <c r="L59" s="389"/>
    </row>
    <row r="60" spans="1:12" s="31" customFormat="1" ht="13.2" x14ac:dyDescent="0.25">
      <c r="A60" s="391" t="s">
        <v>104</v>
      </c>
      <c r="B60" s="392"/>
      <c r="C60" s="393"/>
      <c r="D60" s="47"/>
      <c r="E60" s="48">
        <f>+D60/J17</f>
        <v>0</v>
      </c>
      <c r="F60" s="15"/>
      <c r="G60" s="400" t="s">
        <v>105</v>
      </c>
      <c r="H60" s="401"/>
      <c r="I60" s="402"/>
      <c r="J60" s="390" t="s">
        <v>27</v>
      </c>
      <c r="K60" s="390"/>
      <c r="L60" s="390"/>
    </row>
    <row r="61" spans="1:12" s="31" customFormat="1" ht="5.25" customHeight="1" x14ac:dyDescent="0.25">
      <c r="A61" s="15"/>
      <c r="B61" s="15"/>
      <c r="C61" s="15"/>
      <c r="D61" s="15"/>
      <c r="E61" s="15"/>
    </row>
    <row r="62" spans="1:12" ht="12.75" customHeight="1" x14ac:dyDescent="0.25">
      <c r="A62" s="397" t="s">
        <v>106</v>
      </c>
      <c r="B62" s="397"/>
      <c r="C62" s="397"/>
      <c r="D62" s="397"/>
      <c r="E62" s="397"/>
      <c r="F62" s="49"/>
      <c r="G62" s="394" t="s">
        <v>107</v>
      </c>
      <c r="H62" s="394"/>
      <c r="I62" s="394"/>
      <c r="J62" s="394"/>
      <c r="K62" s="394"/>
      <c r="L62" s="394"/>
    </row>
    <row r="63" spans="1:12" ht="12.75" customHeight="1" x14ac:dyDescent="0.25">
      <c r="A63" s="50" t="s">
        <v>108</v>
      </c>
      <c r="B63" s="50" t="s">
        <v>109</v>
      </c>
      <c r="C63" s="51" t="s">
        <v>110</v>
      </c>
      <c r="D63" s="52" t="s">
        <v>111</v>
      </c>
      <c r="E63" s="53" t="s">
        <v>112</v>
      </c>
      <c r="G63" s="54" t="s">
        <v>113</v>
      </c>
      <c r="H63" s="395" t="s">
        <v>114</v>
      </c>
      <c r="I63" s="395"/>
      <c r="J63" s="395"/>
      <c r="K63" s="29" t="s">
        <v>110</v>
      </c>
      <c r="L63" s="55" t="s">
        <v>115</v>
      </c>
    </row>
    <row r="64" spans="1:12" ht="12.75" customHeight="1" x14ac:dyDescent="0.25">
      <c r="A64" s="56"/>
      <c r="B64" s="57"/>
      <c r="C64" s="58"/>
      <c r="D64" s="59"/>
      <c r="E64" s="22"/>
      <c r="G64" s="60"/>
      <c r="H64" s="396"/>
      <c r="I64" s="396"/>
      <c r="J64" s="396"/>
      <c r="K64" s="61"/>
      <c r="L64" s="62"/>
    </row>
    <row r="65" spans="1:16" ht="12.75" customHeight="1" x14ac:dyDescent="0.25">
      <c r="A65" s="56"/>
      <c r="B65" s="63"/>
      <c r="C65" s="58"/>
      <c r="D65" s="59"/>
      <c r="E65" s="22"/>
      <c r="G65" s="60"/>
      <c r="H65" s="396"/>
      <c r="I65" s="396"/>
      <c r="J65" s="396"/>
      <c r="K65" s="61"/>
      <c r="L65" s="62"/>
    </row>
    <row r="66" spans="1:16" ht="13.2" x14ac:dyDescent="0.25">
      <c r="A66" s="56"/>
      <c r="B66" s="63"/>
      <c r="C66" s="58"/>
      <c r="D66" s="59"/>
      <c r="E66" s="22"/>
      <c r="G66" s="64"/>
      <c r="H66" s="396"/>
      <c r="I66" s="396"/>
      <c r="J66" s="396"/>
      <c r="K66" s="61"/>
      <c r="L66" s="62"/>
    </row>
    <row r="67" spans="1:16" ht="12.75" customHeight="1" x14ac:dyDescent="0.25">
      <c r="A67" s="56"/>
      <c r="B67" s="63"/>
      <c r="C67" s="58"/>
      <c r="D67" s="59"/>
      <c r="E67" s="22"/>
      <c r="G67" s="64"/>
      <c r="H67" s="396"/>
      <c r="I67" s="396"/>
      <c r="J67" s="396"/>
      <c r="K67" s="61"/>
      <c r="L67" s="62"/>
    </row>
    <row r="68" spans="1:16" ht="12.75" customHeight="1" x14ac:dyDescent="0.25">
      <c r="A68" s="56"/>
      <c r="B68" s="63"/>
      <c r="C68" s="58"/>
      <c r="D68" s="59"/>
      <c r="E68" s="22"/>
      <c r="G68" s="64"/>
      <c r="H68" s="396"/>
      <c r="I68" s="396"/>
      <c r="J68" s="396"/>
      <c r="K68" s="61"/>
      <c r="L68" s="62"/>
    </row>
    <row r="69" spans="1:16" ht="12.75" customHeight="1" x14ac:dyDescent="0.25">
      <c r="A69" s="56"/>
      <c r="B69" s="63"/>
      <c r="C69" s="58"/>
      <c r="D69" s="59"/>
      <c r="E69" s="22"/>
      <c r="G69" s="64"/>
      <c r="H69" s="396"/>
      <c r="I69" s="396"/>
      <c r="J69" s="396"/>
      <c r="K69" s="61"/>
      <c r="L69" s="62"/>
    </row>
    <row r="70" spans="1:16" ht="12.75" customHeight="1" x14ac:dyDescent="0.25">
      <c r="A70" s="65"/>
      <c r="B70" s="63"/>
      <c r="C70" s="58"/>
      <c r="D70" s="59"/>
      <c r="E70" s="22"/>
      <c r="G70" s="64"/>
      <c r="H70" s="396"/>
      <c r="I70" s="396"/>
      <c r="J70" s="396"/>
      <c r="K70" s="61"/>
      <c r="L70" s="62"/>
    </row>
    <row r="71" spans="1:16" ht="12.75" customHeight="1" x14ac:dyDescent="0.25">
      <c r="A71" s="403" t="s">
        <v>116</v>
      </c>
      <c r="B71" s="404"/>
      <c r="C71" s="66">
        <f>+SUM(C64:C70)</f>
        <v>0</v>
      </c>
      <c r="D71" s="81">
        <f>+SUM(D64:D70)</f>
        <v>0</v>
      </c>
      <c r="G71" s="345" t="s">
        <v>117</v>
      </c>
      <c r="H71" s="345"/>
      <c r="I71" s="345"/>
      <c r="J71" s="345"/>
      <c r="K71" s="61">
        <f>SUM(K64:K70)</f>
        <v>0</v>
      </c>
      <c r="L71" s="67">
        <f>SUM(L64:L70)</f>
        <v>0</v>
      </c>
    </row>
    <row r="72" spans="1:16" s="31" customFormat="1" ht="7.5" customHeight="1" x14ac:dyDescent="0.25"/>
    <row r="73" spans="1:16" ht="13.2" x14ac:dyDescent="0.25">
      <c r="A73" s="489" t="s">
        <v>118</v>
      </c>
      <c r="B73" s="490"/>
      <c r="C73" s="490"/>
      <c r="D73" s="490"/>
      <c r="E73" s="490"/>
      <c r="F73" s="490"/>
      <c r="G73" s="490"/>
      <c r="H73" s="490"/>
      <c r="I73" s="490"/>
      <c r="J73" s="490"/>
      <c r="K73" s="491"/>
      <c r="L73" s="492"/>
    </row>
    <row r="74" spans="1:16" x14ac:dyDescent="0.25">
      <c r="A74" s="346" t="s">
        <v>119</v>
      </c>
      <c r="B74" s="347"/>
      <c r="C74" s="348"/>
      <c r="D74" s="352" t="s">
        <v>120</v>
      </c>
      <c r="E74" s="359" t="s">
        <v>121</v>
      </c>
      <c r="F74" s="359"/>
      <c r="G74" s="360" t="s">
        <v>122</v>
      </c>
      <c r="H74" s="360"/>
      <c r="I74" s="360"/>
      <c r="J74" s="361" t="s">
        <v>123</v>
      </c>
      <c r="K74" s="352" t="s">
        <v>85</v>
      </c>
      <c r="L74" s="352" t="s">
        <v>124</v>
      </c>
      <c r="N74" s="356" t="s">
        <v>125</v>
      </c>
      <c r="O74" s="356"/>
      <c r="P74" s="356" t="s">
        <v>126</v>
      </c>
    </row>
    <row r="75" spans="1:16" ht="50.25" customHeight="1" x14ac:dyDescent="0.25">
      <c r="A75" s="349"/>
      <c r="B75" s="350"/>
      <c r="C75" s="351"/>
      <c r="D75" s="353"/>
      <c r="E75" s="359"/>
      <c r="F75" s="359"/>
      <c r="G75" s="132" t="s">
        <v>91</v>
      </c>
      <c r="H75" s="132" t="s">
        <v>92</v>
      </c>
      <c r="I75" s="69" t="s">
        <v>127</v>
      </c>
      <c r="J75" s="362"/>
      <c r="K75" s="353"/>
      <c r="L75" s="353"/>
      <c r="N75" s="356"/>
      <c r="O75" s="356"/>
      <c r="P75" s="356"/>
    </row>
    <row r="76" spans="1:16" ht="241.5" customHeight="1" x14ac:dyDescent="0.25">
      <c r="A76" s="363" t="s">
        <v>128</v>
      </c>
      <c r="B76" s="364"/>
      <c r="C76" s="365"/>
      <c r="D76" s="372">
        <v>1</v>
      </c>
      <c r="E76" s="375"/>
      <c r="F76" s="375"/>
      <c r="G76" s="135"/>
      <c r="H76" s="134"/>
      <c r="I76" s="136"/>
      <c r="J76" s="124"/>
      <c r="K76" s="78"/>
      <c r="L76" s="131"/>
      <c r="M76" s="83"/>
      <c r="N76" s="85" t="e">
        <f>+O76/$P$76</f>
        <v>#VALUE!</v>
      </c>
      <c r="O76" s="87" t="e">
        <f>L76-$K$11</f>
        <v>#VALUE!</v>
      </c>
      <c r="P76" s="357" t="e">
        <f>+K13-K11</f>
        <v>#VALUE!</v>
      </c>
    </row>
    <row r="77" spans="1:16" ht="160.5" customHeight="1" x14ac:dyDescent="0.25">
      <c r="A77" s="366"/>
      <c r="B77" s="367"/>
      <c r="C77" s="368"/>
      <c r="D77" s="373"/>
      <c r="E77" s="376"/>
      <c r="F77" s="376"/>
      <c r="G77" s="133"/>
      <c r="H77" s="137"/>
      <c r="I77" s="88"/>
      <c r="J77" s="88"/>
      <c r="K77" s="86"/>
      <c r="L77" s="84"/>
      <c r="N77" s="85" t="e">
        <f>+O77/$P$76</f>
        <v>#VALUE!</v>
      </c>
      <c r="O77" s="87" t="e">
        <f t="shared" ref="O77:O84" si="2">L77-$K$11</f>
        <v>#VALUE!</v>
      </c>
      <c r="P77" s="358"/>
    </row>
    <row r="78" spans="1:16" ht="131.25" customHeight="1" x14ac:dyDescent="0.25">
      <c r="A78" s="366"/>
      <c r="B78" s="367"/>
      <c r="C78" s="368"/>
      <c r="D78" s="373"/>
      <c r="E78" s="376"/>
      <c r="F78" s="376"/>
      <c r="G78" s="89"/>
      <c r="H78" s="88"/>
      <c r="I78" s="88"/>
      <c r="J78" s="88"/>
      <c r="K78" s="86"/>
      <c r="L78" s="62"/>
      <c r="N78" s="85" t="e">
        <f>+O78/$P$76</f>
        <v>#VALUE!</v>
      </c>
      <c r="O78" s="87" t="e">
        <f t="shared" si="2"/>
        <v>#VALUE!</v>
      </c>
      <c r="P78" s="358"/>
    </row>
    <row r="79" spans="1:16" ht="71.25" customHeight="1" x14ac:dyDescent="0.25">
      <c r="A79" s="366"/>
      <c r="B79" s="367"/>
      <c r="C79" s="368"/>
      <c r="D79" s="373"/>
      <c r="E79" s="376"/>
      <c r="F79" s="376"/>
      <c r="G79" s="89"/>
      <c r="H79" s="88"/>
      <c r="I79" s="88"/>
      <c r="J79" s="88"/>
      <c r="K79" s="86"/>
      <c r="L79" s="62"/>
      <c r="N79" s="85"/>
      <c r="O79" s="87"/>
      <c r="P79" s="358"/>
    </row>
    <row r="80" spans="1:16" ht="163.5" customHeight="1" x14ac:dyDescent="0.25">
      <c r="A80" s="366"/>
      <c r="B80" s="367"/>
      <c r="C80" s="368"/>
      <c r="D80" s="373"/>
      <c r="E80" s="376"/>
      <c r="F80" s="376"/>
      <c r="G80" s="89"/>
      <c r="H80" s="88"/>
      <c r="I80" s="88"/>
      <c r="J80" s="88"/>
      <c r="K80" s="86"/>
      <c r="L80" s="62"/>
      <c r="N80" s="85"/>
      <c r="O80" s="87"/>
      <c r="P80" s="358"/>
    </row>
    <row r="81" spans="1:16" ht="111.75" customHeight="1" x14ac:dyDescent="0.25">
      <c r="A81" s="366"/>
      <c r="B81" s="367"/>
      <c r="C81" s="368"/>
      <c r="D81" s="373"/>
      <c r="E81" s="376"/>
      <c r="F81" s="376"/>
      <c r="G81" s="89"/>
      <c r="H81" s="88"/>
      <c r="I81" s="88"/>
      <c r="J81" s="88"/>
      <c r="K81" s="86"/>
      <c r="L81" s="62"/>
      <c r="N81" s="85"/>
      <c r="O81" s="87"/>
      <c r="P81" s="358"/>
    </row>
    <row r="82" spans="1:16" ht="103.5" customHeight="1" x14ac:dyDescent="0.25">
      <c r="A82" s="366"/>
      <c r="B82" s="367"/>
      <c r="C82" s="368"/>
      <c r="D82" s="373"/>
      <c r="E82" s="376"/>
      <c r="F82" s="376"/>
      <c r="G82" s="89"/>
      <c r="H82" s="88"/>
      <c r="I82" s="88"/>
      <c r="J82" s="88"/>
      <c r="K82" s="86"/>
      <c r="L82" s="62"/>
      <c r="N82" s="85" t="e">
        <f>+O82/$P$76</f>
        <v>#VALUE!</v>
      </c>
      <c r="O82" s="87" t="e">
        <f t="shared" si="2"/>
        <v>#VALUE!</v>
      </c>
      <c r="P82" s="358"/>
    </row>
    <row r="83" spans="1:16" ht="106.5" customHeight="1" x14ac:dyDescent="0.25">
      <c r="A83" s="366"/>
      <c r="B83" s="367"/>
      <c r="C83" s="368"/>
      <c r="D83" s="373"/>
      <c r="E83" s="376"/>
      <c r="F83" s="376"/>
      <c r="G83" s="142"/>
      <c r="H83" s="88"/>
      <c r="I83" s="88"/>
      <c r="J83" s="88"/>
      <c r="K83" s="86"/>
      <c r="L83" s="62"/>
      <c r="N83" s="85"/>
      <c r="O83" s="87"/>
      <c r="P83" s="358"/>
    </row>
    <row r="84" spans="1:16" ht="145.5" customHeight="1" x14ac:dyDescent="0.25">
      <c r="A84" s="369"/>
      <c r="B84" s="370"/>
      <c r="C84" s="371"/>
      <c r="D84" s="374"/>
      <c r="E84" s="377"/>
      <c r="F84" s="377"/>
      <c r="G84" s="89"/>
      <c r="H84" s="136"/>
      <c r="I84" s="88"/>
      <c r="J84" s="88"/>
      <c r="K84" s="86"/>
      <c r="L84" s="62"/>
      <c r="N84" s="85" t="e">
        <f>+O84/$P$76</f>
        <v>#VALUE!</v>
      </c>
      <c r="O84" s="87" t="e">
        <f t="shared" si="2"/>
        <v>#VALUE!</v>
      </c>
      <c r="P84" s="358"/>
    </row>
    <row r="85" spans="1:16" ht="12.75" customHeight="1" x14ac:dyDescent="0.25">
      <c r="B85" s="68"/>
      <c r="C85" s="68"/>
      <c r="D85" s="68"/>
      <c r="E85" s="68"/>
      <c r="F85" s="480"/>
      <c r="G85" s="480"/>
      <c r="H85" s="480"/>
      <c r="I85" s="388" t="s">
        <v>129</v>
      </c>
      <c r="J85" s="388"/>
      <c r="K85" s="388"/>
      <c r="L85" s="90"/>
    </row>
    <row r="86" spans="1:16" ht="3.75" customHeight="1" x14ac:dyDescent="0.25">
      <c r="A86" s="493"/>
      <c r="B86" s="493"/>
      <c r="C86" s="493"/>
      <c r="D86" s="493"/>
      <c r="E86" s="493"/>
      <c r="F86" s="493"/>
      <c r="G86" s="493"/>
      <c r="H86" s="493"/>
      <c r="I86" s="493"/>
      <c r="J86" s="493"/>
      <c r="K86" s="493"/>
      <c r="L86" s="493"/>
    </row>
    <row r="87" spans="1:16" ht="12.75" customHeight="1" x14ac:dyDescent="0.25">
      <c r="A87" s="408" t="s">
        <v>130</v>
      </c>
      <c r="B87" s="409"/>
      <c r="C87" s="409"/>
      <c r="D87" s="409"/>
      <c r="E87" s="409"/>
      <c r="F87" s="409"/>
      <c r="G87" s="409"/>
      <c r="H87" s="409"/>
      <c r="I87" s="409"/>
      <c r="J87" s="409"/>
      <c r="K87" s="409"/>
      <c r="L87" s="410"/>
    </row>
    <row r="88" spans="1:16" ht="12.75" customHeight="1" x14ac:dyDescent="0.25">
      <c r="A88" s="537" t="s">
        <v>131</v>
      </c>
      <c r="B88" s="481" t="s">
        <v>132</v>
      </c>
      <c r="C88" s="421" t="s">
        <v>133</v>
      </c>
      <c r="D88" s="421"/>
      <c r="E88" s="421"/>
      <c r="F88" s="483" t="s">
        <v>134</v>
      </c>
      <c r="G88" s="484"/>
      <c r="H88" s="484"/>
      <c r="I88" s="485"/>
      <c r="J88" s="481" t="s">
        <v>135</v>
      </c>
      <c r="K88" s="479" t="s">
        <v>115</v>
      </c>
      <c r="L88" s="421" t="s">
        <v>136</v>
      </c>
    </row>
    <row r="89" spans="1:16" ht="12" customHeight="1" x14ac:dyDescent="0.25">
      <c r="A89" s="538"/>
      <c r="B89" s="482"/>
      <c r="C89" s="421"/>
      <c r="D89" s="421"/>
      <c r="E89" s="421"/>
      <c r="F89" s="486"/>
      <c r="G89" s="487"/>
      <c r="H89" s="487"/>
      <c r="I89" s="488"/>
      <c r="J89" s="482"/>
      <c r="K89" s="479"/>
      <c r="L89" s="421"/>
    </row>
    <row r="90" spans="1:16" ht="56.25" customHeight="1" x14ac:dyDescent="0.25">
      <c r="A90" s="127"/>
      <c r="B90" s="24"/>
      <c r="C90" s="384"/>
      <c r="D90" s="435"/>
      <c r="E90" s="435"/>
      <c r="F90" s="385"/>
      <c r="G90" s="462"/>
      <c r="H90" s="462"/>
      <c r="I90" s="463"/>
      <c r="J90" s="34"/>
      <c r="K90" s="70"/>
      <c r="L90" s="126"/>
    </row>
    <row r="91" spans="1:16" ht="3.75" customHeight="1" x14ac:dyDescent="0.25">
      <c r="A91" s="41"/>
      <c r="B91" s="41"/>
      <c r="C91" s="41"/>
      <c r="D91" s="41"/>
      <c r="E91" s="41"/>
      <c r="F91" s="41"/>
      <c r="G91" s="41"/>
      <c r="H91" s="41"/>
      <c r="I91" s="41"/>
      <c r="J91" s="41"/>
      <c r="K91" s="41"/>
      <c r="L91" s="41"/>
    </row>
    <row r="92" spans="1:16" ht="13.2" x14ac:dyDescent="0.25">
      <c r="A92" s="471" t="s">
        <v>137</v>
      </c>
      <c r="B92" s="472"/>
      <c r="C92" s="472"/>
      <c r="D92" s="472"/>
      <c r="E92" s="472"/>
      <c r="F92" s="472"/>
      <c r="G92" s="472"/>
      <c r="H92" s="472"/>
      <c r="I92" s="472"/>
      <c r="J92" s="472"/>
      <c r="K92" s="472"/>
      <c r="L92" s="473"/>
    </row>
    <row r="93" spans="1:16" ht="24.75" customHeight="1" x14ac:dyDescent="0.25">
      <c r="A93" s="71" t="s">
        <v>138</v>
      </c>
      <c r="B93" s="544" t="s">
        <v>139</v>
      </c>
      <c r="C93" s="545"/>
      <c r="D93" s="546"/>
      <c r="E93" s="72" t="s">
        <v>140</v>
      </c>
      <c r="F93" s="538" t="s">
        <v>141</v>
      </c>
      <c r="G93" s="538"/>
      <c r="H93" s="538"/>
      <c r="I93" s="73" t="s">
        <v>142</v>
      </c>
      <c r="J93" s="539" t="s">
        <v>143</v>
      </c>
      <c r="K93" s="540"/>
      <c r="L93" s="541"/>
    </row>
    <row r="94" spans="1:16" ht="12.75" customHeight="1" x14ac:dyDescent="0.25">
      <c r="A94" s="74"/>
      <c r="B94" s="458"/>
      <c r="C94" s="459"/>
      <c r="D94" s="460"/>
      <c r="E94" s="37"/>
      <c r="F94" s="519"/>
      <c r="G94" s="520"/>
      <c r="H94" s="521"/>
      <c r="I94" s="37"/>
      <c r="J94" s="474"/>
      <c r="K94" s="475"/>
      <c r="L94" s="476"/>
    </row>
    <row r="95" spans="1:16" ht="12.75" customHeight="1" x14ac:dyDescent="0.25">
      <c r="A95" s="18"/>
      <c r="B95" s="458"/>
      <c r="C95" s="459"/>
      <c r="D95" s="460"/>
      <c r="E95" s="37"/>
      <c r="F95" s="519"/>
      <c r="G95" s="520"/>
      <c r="H95" s="521"/>
      <c r="I95" s="37"/>
      <c r="J95" s="474"/>
      <c r="K95" s="475"/>
      <c r="L95" s="476"/>
    </row>
    <row r="96" spans="1:16" ht="12.75" customHeight="1" x14ac:dyDescent="0.25">
      <c r="A96" s="18"/>
      <c r="B96" s="458"/>
      <c r="C96" s="459"/>
      <c r="D96" s="460"/>
      <c r="E96" s="37"/>
      <c r="F96" s="519"/>
      <c r="G96" s="520"/>
      <c r="H96" s="521"/>
      <c r="I96" s="37"/>
      <c r="J96" s="474"/>
      <c r="K96" s="475"/>
      <c r="L96" s="476"/>
    </row>
    <row r="97" spans="1:12" ht="11.25" customHeight="1" x14ac:dyDescent="0.25">
      <c r="A97" s="74"/>
      <c r="B97" s="522"/>
      <c r="C97" s="523"/>
      <c r="D97" s="524"/>
      <c r="E97" s="37"/>
      <c r="F97" s="519"/>
      <c r="G97" s="520"/>
      <c r="H97" s="521"/>
      <c r="I97" s="37"/>
      <c r="J97" s="474"/>
      <c r="K97" s="475"/>
      <c r="L97" s="476"/>
    </row>
    <row r="98" spans="1:12" ht="12.75" customHeight="1" x14ac:dyDescent="0.25">
      <c r="A98" s="74"/>
      <c r="B98" s="522"/>
      <c r="C98" s="523"/>
      <c r="D98" s="524"/>
      <c r="E98" s="37"/>
      <c r="F98" s="519"/>
      <c r="G98" s="520"/>
      <c r="H98" s="521"/>
      <c r="I98" s="37"/>
      <c r="J98" s="474"/>
      <c r="K98" s="475"/>
      <c r="L98" s="476"/>
    </row>
    <row r="99" spans="1:12" ht="11.25" customHeight="1" x14ac:dyDescent="0.25">
      <c r="A99" s="74"/>
      <c r="B99" s="522"/>
      <c r="C99" s="523"/>
      <c r="D99" s="524"/>
      <c r="E99" s="37"/>
      <c r="F99" s="519"/>
      <c r="G99" s="520"/>
      <c r="H99" s="521"/>
      <c r="I99" s="37"/>
      <c r="J99" s="474"/>
      <c r="K99" s="475"/>
      <c r="L99" s="476"/>
    </row>
    <row r="100" spans="1:12" ht="3.75" customHeight="1" x14ac:dyDescent="0.25">
      <c r="A100" s="462"/>
      <c r="B100" s="462"/>
      <c r="C100" s="462"/>
      <c r="D100" s="462"/>
      <c r="E100" s="462"/>
      <c r="F100" s="462"/>
      <c r="G100" s="462"/>
      <c r="H100" s="462"/>
      <c r="I100" s="462"/>
      <c r="J100" s="462"/>
      <c r="K100" s="462"/>
      <c r="L100" s="462"/>
    </row>
    <row r="101" spans="1:12" ht="13.5" customHeight="1" x14ac:dyDescent="0.25">
      <c r="A101" s="471" t="s">
        <v>144</v>
      </c>
      <c r="B101" s="472"/>
      <c r="C101" s="472"/>
      <c r="D101" s="472"/>
      <c r="E101" s="472"/>
      <c r="F101" s="472"/>
      <c r="G101" s="472"/>
      <c r="H101" s="472"/>
      <c r="I101" s="472"/>
      <c r="J101" s="472"/>
      <c r="K101" s="472"/>
      <c r="L101" s="473"/>
    </row>
    <row r="102" spans="1:12" ht="46.5" customHeight="1" x14ac:dyDescent="0.25">
      <c r="A102" s="79" t="s">
        <v>145</v>
      </c>
      <c r="F102" s="542" t="s">
        <v>145</v>
      </c>
      <c r="G102" s="543"/>
      <c r="H102" s="474"/>
      <c r="I102" s="475"/>
      <c r="J102" s="475"/>
      <c r="K102" s="475"/>
      <c r="L102" s="476"/>
    </row>
    <row r="103" spans="1:12" ht="12.75" customHeight="1" x14ac:dyDescent="0.25">
      <c r="A103" s="79" t="s">
        <v>146</v>
      </c>
      <c r="B103" s="535" t="s">
        <v>147</v>
      </c>
      <c r="C103" s="535"/>
      <c r="D103" s="535"/>
      <c r="E103" s="535"/>
      <c r="F103" s="542" t="s">
        <v>146</v>
      </c>
      <c r="G103" s="543"/>
      <c r="H103" s="547"/>
      <c r="I103" s="548"/>
      <c r="J103" s="548"/>
      <c r="K103" s="548"/>
      <c r="L103" s="549"/>
    </row>
    <row r="104" spans="1:12" ht="27.75" customHeight="1" x14ac:dyDescent="0.25">
      <c r="A104" s="79" t="s">
        <v>148</v>
      </c>
      <c r="B104" s="384" t="s">
        <v>149</v>
      </c>
      <c r="C104" s="384"/>
      <c r="D104" s="384"/>
      <c r="E104" s="384"/>
      <c r="F104" s="542" t="s">
        <v>148</v>
      </c>
      <c r="G104" s="543"/>
      <c r="H104" s="516"/>
      <c r="I104" s="517"/>
      <c r="J104" s="517"/>
      <c r="K104" s="517"/>
      <c r="L104" s="518"/>
    </row>
    <row r="105" spans="1:12" s="31" customFormat="1" ht="5.25" customHeight="1" x14ac:dyDescent="0.25"/>
    <row r="106" spans="1:12" s="77" customFormat="1" ht="9.75" customHeight="1" x14ac:dyDescent="0.25">
      <c r="A106" s="75" t="s">
        <v>150</v>
      </c>
      <c r="B106" s="451" t="s">
        <v>14</v>
      </c>
      <c r="C106" s="451"/>
      <c r="D106" s="451"/>
      <c r="E106" s="451"/>
      <c r="F106" s="76"/>
      <c r="G106" s="76"/>
    </row>
    <row r="107" spans="1:12" s="77" customFormat="1" ht="9.75" customHeight="1" x14ac:dyDescent="0.25">
      <c r="A107" s="75" t="s">
        <v>151</v>
      </c>
      <c r="B107" s="451" t="s">
        <v>152</v>
      </c>
      <c r="C107" s="451"/>
      <c r="D107" s="451"/>
      <c r="E107" s="451"/>
      <c r="F107" s="76"/>
      <c r="G107" s="76"/>
    </row>
    <row r="108" spans="1:12" s="77" customFormat="1" ht="9.75" customHeight="1" x14ac:dyDescent="0.25">
      <c r="A108" s="75" t="s">
        <v>153</v>
      </c>
      <c r="B108" s="451" t="s">
        <v>152</v>
      </c>
      <c r="C108" s="451"/>
      <c r="D108" s="451"/>
      <c r="E108" s="451"/>
      <c r="F108" s="76"/>
      <c r="G108" s="76"/>
    </row>
    <row r="109" spans="1:12" x14ac:dyDescent="0.25">
      <c r="H109" s="536"/>
      <c r="I109" s="536"/>
      <c r="J109" s="536"/>
      <c r="K109" s="536"/>
      <c r="L109" s="536"/>
    </row>
  </sheetData>
  <mergeCells count="213">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D34:D35"/>
    <mergeCell ref="E34:E35"/>
    <mergeCell ref="J34:L35"/>
    <mergeCell ref="J36:L36"/>
    <mergeCell ref="B46:C46"/>
    <mergeCell ref="D46:F47"/>
    <mergeCell ref="I46:I47"/>
    <mergeCell ref="A33:L33"/>
    <mergeCell ref="F34:F35"/>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G71:J71"/>
    <mergeCell ref="A74:C75"/>
    <mergeCell ref="D74:D75"/>
    <mergeCell ref="A57:L57"/>
    <mergeCell ref="P74:P75"/>
    <mergeCell ref="P76:P84"/>
    <mergeCell ref="E74:F75"/>
    <mergeCell ref="G74:I74"/>
    <mergeCell ref="J74:J75"/>
    <mergeCell ref="L74:L75"/>
    <mergeCell ref="A76:C84"/>
    <mergeCell ref="D76:D84"/>
    <mergeCell ref="E76:F84"/>
  </mergeCells>
  <phoneticPr fontId="6" type="noConversion"/>
  <dataValidations count="23">
    <dataValidation allowBlank="1" showInputMessage="1" showErrorMessage="1" prompt="Insertar o quitar las filas que sean necesarias." sqref="A33:L33" xr:uid="{00000000-0002-0000-0000-000000000000}"/>
    <dataValidation allowBlank="1" showInputMessage="1" showErrorMessage="1" promptTitle="Únicamente números" prompt="Ingrese el número de la modificación, en el orden en el que se vaya presentando, según su tipo._x000a_" sqref="B34 B36:B40" xr:uid="{00000000-0002-0000-0000-000001000000}"/>
    <dataValidation allowBlank="1" showInputMessage="1" showErrorMessage="1" promptTitle="Sólo si aplica" prompt="Aplica sólo para adiciones o reducciones presupuestales" sqref="E41" xr:uid="{00000000-0002-0000-0000-000002000000}"/>
    <dataValidation allowBlank="1" showInputMessage="1" showErrorMessage="1" prompt="Para prórrogas, reducciones y suspensiones._x000a__x000a_" sqref="H34" xr:uid="{00000000-0002-0000-0000-000003000000}"/>
    <dataValidation allowBlank="1" showInputMessage="1" showErrorMessage="1" promptTitle="Sólo si aplica" prompt="En caso de reducción, ingresar números negativos_x000a_" sqref="E34:E35" xr:uid="{00000000-0002-0000-0000-000004000000}"/>
    <dataValidation allowBlank="1" showInputMessage="1" showErrorMessage="1" promptTitle="Fecha inicio (DD/MM/AAAA)" prompt="Aplica para prórrogas, reducciones de plazo o suspensiones" sqref="F34:F35" xr:uid="{00000000-0002-0000-0000-000005000000}"/>
    <dataValidation allowBlank="1" showInputMessage="1" showErrorMessage="1" promptTitle="Fecha final (DD/MM/AAAA)" prompt="Aplica para prórrogas, reducciones de plazo o suspensiones" sqref="G34:G35" xr:uid="{00000000-0002-0000-0000-000006000000}"/>
    <dataValidation allowBlank="1" showInputMessage="1" showErrorMessage="1" promptTitle="Tipo de modificación" prompt="Seleccionar de la lista desplegable el tipo de modificación que corresponda." sqref="A34" xr:uid="{00000000-0002-0000-0000-000007000000}"/>
    <dataValidation allowBlank="1" showInputMessage="1" showErrorMessage="1" promptTitle="Sólo si aplica" sqref="E36:E40" xr:uid="{00000000-0002-0000-0000-000008000000}"/>
    <dataValidation allowBlank="1" showInputMessage="1" showErrorMessage="1" promptTitle="Celda formulada" prompt="No modificar_x000a_" sqref="H36:I40" xr:uid="{00000000-0002-0000-0000-000009000000}"/>
    <dataValidation allowBlank="1" showInputMessage="1" showErrorMessage="1" promptTitle="AFCJ" prompt="Administrativa, financiera, contable y jurídica" sqref="A10" xr:uid="{00000000-0002-0000-0000-00000A000000}"/>
    <dataValidation allowBlank="1" showInputMessage="1" showErrorMessage="1" promptTitle="Celda Formulada" prompt="No modificar_x000a_" sqref="J14:J15" xr:uid="{00000000-0002-0000-0000-00000B000000}"/>
    <dataValidation allowBlank="1" showInputMessage="1" showErrorMessage="1" prompt="(Incluídas prórrogas, si aplican)_x000a_" sqref="G15" xr:uid="{00000000-0002-0000-0000-00000C000000}"/>
    <dataValidation allowBlank="1" showInputMessage="1" showErrorMessage="1" prompt="(Incluídas adiciones)" sqref="G17" xr:uid="{00000000-0002-0000-0000-00000D000000}"/>
    <dataValidation allowBlank="1" showInputMessage="1" showErrorMessage="1" prompt="Como se estableció en pliegos y anexos_x000a_" sqref="C88" xr:uid="{00000000-0002-0000-0000-00000E000000}"/>
    <dataValidation allowBlank="1" showInputMessage="1" showErrorMessage="1" promptTitle="(AAAA/MM/DD)" sqref="D36:D40" xr:uid="{00000000-0002-0000-0000-00000F000000}"/>
    <dataValidation allowBlank="1" showInputMessage="1" showErrorMessage="1" promptTitle="(AAAA/MM/DD)" prompt="Ingresar fecha en el formato señalado_x000a_" sqref="D34:D35" xr:uid="{00000000-0002-0000-0000-000010000000}"/>
    <dataValidation allowBlank="1" showInputMessage="1" showErrorMessage="1" promptTitle="IMPORTANTE" prompt="Se tiene en cuenta la fecha del último reporte realizado, no la fecha de presentación del informe._x000a_" sqref="H19:I19" xr:uid="{00000000-0002-0000-0000-000011000000}"/>
    <dataValidation allowBlank="1" showInputMessage="1" showErrorMessage="1" promptTitle="Nota metodológica" prompt="Pegar las obligaciones del contratista tal y como están en los pliegos del contrato." sqref="A76" xr:uid="{00000000-0002-0000-0000-000012000000}"/>
    <dataValidation allowBlank="1" showInputMessage="1" showErrorMessage="1" promptTitle="Nota metodológica" prompt="Registrar únicamente el número de la obligación}" sqref="D76" xr:uid="{00000000-0002-0000-0000-000013000000}"/>
    <dataValidation allowBlank="1" showInputMessage="1" showErrorMessage="1" promptTitle="Instrucción" prompt="Ingresar el valor en porcentaje" sqref="I59" xr:uid="{00000000-0002-0000-0000-000014000000}"/>
    <dataValidation allowBlank="1" showInputMessage="1" showErrorMessage="1" promptTitle="Aclaración" prompt="En caso de que existan varias unidades. Si es una sola unidad se registra el 100%._x000a_" sqref="I46:I47" xr:uid="{00000000-0002-0000-0000-000015000000}"/>
    <dataValidation allowBlank="1" showInputMessage="1" showErrorMessage="1" promptTitle="Fecha corte" prompt="Es la fecha en la cual se hace el registro del avance de ejecución de tiempo" sqref="L74:L75" xr:uid="{00000000-0002-0000-0000-000016000000}"/>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30480</xdr:colOff>
                    <xdr:row>8</xdr:row>
                    <xdr:rowOff>7620</xdr:rowOff>
                  </from>
                  <to>
                    <xdr:col>4</xdr:col>
                    <xdr:colOff>236220</xdr:colOff>
                    <xdr:row>8</xdr:row>
                    <xdr:rowOff>213360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182880</xdr:rowOff>
                  </from>
                  <to>
                    <xdr:col>4</xdr:col>
                    <xdr:colOff>0</xdr:colOff>
                    <xdr:row>18</xdr:row>
                    <xdr:rowOff>7620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182880</xdr:rowOff>
                  </from>
                  <to>
                    <xdr:col>5</xdr:col>
                    <xdr:colOff>502920</xdr:colOff>
                    <xdr:row>18</xdr:row>
                    <xdr:rowOff>7620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17000000}">
          <x14:formula1>
            <xm:f>Datos!$A$2:$A$8</xm:f>
          </x14:formula1>
          <xm:sqref>A36:A40</xm:sqref>
        </x14:dataValidation>
        <x14:dataValidation type="list" allowBlank="1" showInputMessage="1" showErrorMessage="1" xr:uid="{00000000-0002-0000-0000-000018000000}">
          <x14:formula1>
            <xm:f>Datos!$E$2:$E$10</xm:f>
          </x14:formula1>
          <xm:sqref>D16</xm:sqref>
        </x14:dataValidation>
        <x14:dataValidation type="list" allowBlank="1" showInputMessage="1" showErrorMessage="1" xr:uid="{00000000-0002-0000-0000-000019000000}">
          <x14:formula1>
            <xm:f>Datos!$G$2:$G$7</xm:f>
          </x14:formula1>
          <xm:sqref>A48 A50 A52:A54</xm:sqref>
        </x14:dataValidation>
        <x14:dataValidation type="list" allowBlank="1" showInputMessage="1" showErrorMessage="1" xr:uid="{00000000-0002-0000-0000-00001A000000}">
          <x14:formula1>
            <xm:f>Datos!$I$2:$I$9</xm:f>
          </x14:formula1>
          <xm:sqref>H25:H28 I25:L27</xm:sqref>
        </x14:dataValidation>
        <x14:dataValidation type="list" allowBlank="1" showInputMessage="1" showErrorMessage="1" xr:uid="{00000000-0002-0000-0000-00001B000000}">
          <x14:formula1>
            <xm:f>Datos!#REF!</xm:f>
          </x14:formula1>
          <xm:sqref>K76:K84</xm:sqref>
        </x14:dataValidation>
        <x14:dataValidation type="date" allowBlank="1" showInputMessage="1" showErrorMessage="1" promptTitle="SOLO INGRESAR FECHAS" prompt="Si no aplica dejar en blanco" xr:uid="{00000000-0002-0000-0000-00001C000000}">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O185"/>
  <sheetViews>
    <sheetView showGridLines="0" tabSelected="1" topLeftCell="A132" zoomScale="90" zoomScaleNormal="90" workbookViewId="0">
      <selection activeCell="F37" sqref="F37"/>
    </sheetView>
  </sheetViews>
  <sheetFormatPr baseColWidth="10" defaultColWidth="11.44140625" defaultRowHeight="13.2" x14ac:dyDescent="0.25"/>
  <cols>
    <col min="1" max="1" width="18.5546875" style="31" customWidth="1"/>
    <col min="2" max="2" width="35.109375" style="31" customWidth="1"/>
    <col min="3" max="3" width="32.6640625" style="31" customWidth="1"/>
    <col min="4" max="4" width="29.44140625" style="31" customWidth="1"/>
    <col min="5" max="5" width="29.33203125" style="31" customWidth="1"/>
    <col min="6" max="6" width="38.33203125" style="31" customWidth="1"/>
    <col min="7" max="8" width="33.44140625" style="31" customWidth="1"/>
    <col min="9" max="9" width="28.6640625" style="31" customWidth="1"/>
    <col min="10" max="10" width="21.44140625" style="31" customWidth="1"/>
    <col min="11" max="11" width="19.109375" style="31" customWidth="1"/>
    <col min="12" max="12" width="26" style="31" customWidth="1"/>
    <col min="13" max="13" width="11.44140625" style="31"/>
    <col min="14" max="14" width="21.44140625" style="31" customWidth="1"/>
    <col min="15" max="16384" width="11.44140625" style="31"/>
  </cols>
  <sheetData>
    <row r="1" spans="1:13" ht="20.100000000000001" customHeight="1" x14ac:dyDescent="0.25">
      <c r="A1" s="603"/>
      <c r="B1" s="603"/>
      <c r="C1" s="604"/>
      <c r="D1" s="614" t="s">
        <v>154</v>
      </c>
      <c r="E1" s="615"/>
      <c r="F1" s="615"/>
      <c r="G1" s="615"/>
      <c r="H1" s="615"/>
      <c r="I1" s="615"/>
      <c r="J1" s="616"/>
      <c r="K1" s="614"/>
      <c r="L1" s="616"/>
    </row>
    <row r="2" spans="1:13" ht="62.25" customHeight="1" x14ac:dyDescent="0.25">
      <c r="A2" s="605"/>
      <c r="B2" s="605"/>
      <c r="C2" s="606"/>
      <c r="D2" s="617"/>
      <c r="E2" s="605"/>
      <c r="F2" s="605"/>
      <c r="G2" s="605"/>
      <c r="H2" s="605"/>
      <c r="I2" s="605"/>
      <c r="J2" s="606"/>
      <c r="K2" s="617"/>
      <c r="L2" s="606"/>
    </row>
    <row r="3" spans="1:13" s="15" customFormat="1" ht="20.25" customHeight="1" x14ac:dyDescent="0.25">
      <c r="A3" s="600" t="s">
        <v>155</v>
      </c>
      <c r="B3" s="600"/>
      <c r="C3" s="600"/>
      <c r="D3" s="600"/>
      <c r="E3" s="600"/>
      <c r="F3" s="600"/>
      <c r="G3" s="600"/>
      <c r="H3" s="600"/>
      <c r="I3" s="600"/>
      <c r="J3" s="600"/>
      <c r="K3" s="600"/>
      <c r="L3" s="600"/>
      <c r="M3" s="91"/>
    </row>
    <row r="4" spans="1:13" ht="13.8" x14ac:dyDescent="0.25">
      <c r="A4" s="228"/>
      <c r="B4" s="228"/>
      <c r="C4" s="228"/>
      <c r="D4" s="228"/>
      <c r="E4" s="228"/>
      <c r="F4" s="228"/>
      <c r="G4" s="228"/>
      <c r="H4" s="228"/>
      <c r="I4" s="228"/>
      <c r="J4" s="228"/>
      <c r="K4" s="228"/>
      <c r="L4" s="228"/>
    </row>
    <row r="5" spans="1:13" ht="16.5" customHeight="1" x14ac:dyDescent="0.25">
      <c r="A5" s="619" t="str">
        <f>+'Ficha Avance'!$A$7:$L$7</f>
        <v>A. INFORMACIÓN GENERAL</v>
      </c>
      <c r="B5" s="619"/>
      <c r="C5" s="619"/>
      <c r="D5" s="619"/>
      <c r="E5" s="619"/>
      <c r="F5" s="619"/>
      <c r="G5" s="619"/>
      <c r="H5" s="619"/>
      <c r="I5" s="619"/>
      <c r="J5" s="619"/>
      <c r="K5" s="619"/>
      <c r="L5" s="619"/>
    </row>
    <row r="6" spans="1:13" ht="13.8" x14ac:dyDescent="0.25">
      <c r="A6" s="584" t="s">
        <v>156</v>
      </c>
      <c r="B6" s="584"/>
      <c r="C6" s="618" t="s">
        <v>341</v>
      </c>
      <c r="D6" s="584"/>
      <c r="E6" s="584"/>
      <c r="F6" s="584" t="s">
        <v>157</v>
      </c>
      <c r="G6" s="584"/>
      <c r="H6" s="584"/>
      <c r="I6" s="584"/>
      <c r="J6" s="602" t="s">
        <v>158</v>
      </c>
      <c r="K6" s="602"/>
      <c r="L6" s="602"/>
    </row>
    <row r="7" spans="1:13" ht="24.75" customHeight="1" x14ac:dyDescent="0.25">
      <c r="A7" s="584"/>
      <c r="B7" s="584"/>
      <c r="C7" s="584"/>
      <c r="D7" s="584"/>
      <c r="E7" s="584"/>
      <c r="F7" s="610" t="s">
        <v>30</v>
      </c>
      <c r="G7" s="611"/>
      <c r="H7" s="612"/>
      <c r="I7" s="229" t="s">
        <v>33</v>
      </c>
      <c r="J7" s="602"/>
      <c r="K7" s="602"/>
      <c r="L7" s="602"/>
    </row>
    <row r="8" spans="1:13" ht="29.25" customHeight="1" x14ac:dyDescent="0.25">
      <c r="A8" s="607">
        <f ca="1">TODAY()</f>
        <v>46084</v>
      </c>
      <c r="B8" s="607"/>
      <c r="C8" s="608" t="s">
        <v>342</v>
      </c>
      <c r="D8" s="609"/>
      <c r="E8" s="609"/>
      <c r="F8" s="624" t="s">
        <v>343</v>
      </c>
      <c r="G8" s="625"/>
      <c r="H8" s="626"/>
      <c r="I8" s="231" t="s">
        <v>344</v>
      </c>
      <c r="J8" s="613">
        <v>1</v>
      </c>
      <c r="K8" s="613"/>
      <c r="L8" s="232" t="s">
        <v>43</v>
      </c>
    </row>
    <row r="9" spans="1:13" ht="11.25" customHeight="1" x14ac:dyDescent="0.25">
      <c r="A9" s="584" t="s">
        <v>159</v>
      </c>
      <c r="B9" s="584"/>
      <c r="C9" s="601" t="s">
        <v>352</v>
      </c>
      <c r="D9" s="601"/>
      <c r="E9" s="601"/>
      <c r="F9" s="601"/>
      <c r="G9" s="601"/>
      <c r="H9" s="610" t="s">
        <v>160</v>
      </c>
      <c r="I9" s="611"/>
      <c r="J9" s="611"/>
      <c r="K9" s="611"/>
      <c r="L9" s="612"/>
    </row>
    <row r="10" spans="1:13" ht="28.5" customHeight="1" x14ac:dyDescent="0.25">
      <c r="A10" s="584"/>
      <c r="B10" s="584"/>
      <c r="C10" s="601"/>
      <c r="D10" s="601"/>
      <c r="E10" s="601"/>
      <c r="F10" s="601"/>
      <c r="G10" s="601"/>
      <c r="H10" s="627" t="s">
        <v>161</v>
      </c>
      <c r="I10" s="628"/>
      <c r="J10" s="620" t="s">
        <v>345</v>
      </c>
      <c r="K10" s="620"/>
      <c r="L10" s="620"/>
    </row>
    <row r="11" spans="1:13" ht="40.5" customHeight="1" x14ac:dyDescent="0.25">
      <c r="A11" s="584"/>
      <c r="B11" s="584"/>
      <c r="C11" s="601"/>
      <c r="D11" s="601"/>
      <c r="E11" s="601"/>
      <c r="F11" s="601"/>
      <c r="G11" s="601"/>
      <c r="H11" s="627" t="s">
        <v>162</v>
      </c>
      <c r="I11" s="628"/>
      <c r="J11" s="620" t="s">
        <v>345</v>
      </c>
      <c r="K11" s="620"/>
      <c r="L11" s="620"/>
    </row>
    <row r="12" spans="1:13" ht="14.25" customHeight="1" x14ac:dyDescent="0.25">
      <c r="A12" s="627"/>
      <c r="B12" s="629"/>
      <c r="C12" s="629"/>
      <c r="D12" s="629"/>
      <c r="E12" s="629"/>
      <c r="F12" s="629"/>
      <c r="G12" s="629"/>
      <c r="H12" s="629"/>
      <c r="I12" s="629"/>
      <c r="J12" s="629"/>
      <c r="K12" s="629"/>
      <c r="L12" s="628"/>
    </row>
    <row r="13" spans="1:13" ht="80.400000000000006" customHeight="1" x14ac:dyDescent="0.25">
      <c r="A13" s="602" t="s">
        <v>163</v>
      </c>
      <c r="B13" s="602"/>
      <c r="C13" s="229" t="s">
        <v>164</v>
      </c>
      <c r="D13" s="584" t="s">
        <v>165</v>
      </c>
      <c r="E13" s="584"/>
      <c r="F13" s="229" t="s">
        <v>166</v>
      </c>
      <c r="G13" s="229" t="s">
        <v>167</v>
      </c>
      <c r="H13" s="610" t="s">
        <v>168</v>
      </c>
      <c r="I13" s="612"/>
      <c r="J13" s="235" t="s">
        <v>348</v>
      </c>
      <c r="K13" s="229" t="s">
        <v>169</v>
      </c>
      <c r="L13" s="236">
        <v>47118</v>
      </c>
    </row>
    <row r="14" spans="1:13" ht="52.2" customHeight="1" x14ac:dyDescent="0.25">
      <c r="A14" s="621" t="s">
        <v>170</v>
      </c>
      <c r="B14" s="621"/>
      <c r="C14" s="234" t="s">
        <v>346</v>
      </c>
      <c r="D14" s="620" t="s">
        <v>358</v>
      </c>
      <c r="E14" s="620"/>
      <c r="F14" s="238" t="s">
        <v>347</v>
      </c>
      <c r="G14" s="239">
        <v>1375401740</v>
      </c>
      <c r="H14" s="610" t="s">
        <v>55</v>
      </c>
      <c r="I14" s="612"/>
      <c r="J14" s="235" t="s">
        <v>349</v>
      </c>
      <c r="K14" s="229" t="s">
        <v>60</v>
      </c>
      <c r="L14" s="236">
        <v>46017</v>
      </c>
    </row>
    <row r="15" spans="1:13" ht="24" customHeight="1" x14ac:dyDescent="0.25">
      <c r="A15" s="627"/>
      <c r="B15" s="629"/>
      <c r="C15" s="629"/>
      <c r="D15" s="629"/>
      <c r="E15" s="629"/>
      <c r="F15" s="629"/>
      <c r="G15" s="629"/>
      <c r="H15" s="629"/>
      <c r="I15" s="629"/>
      <c r="J15" s="629"/>
      <c r="K15" s="629"/>
      <c r="L15" s="628"/>
    </row>
    <row r="16" spans="1:13" ht="21.75" customHeight="1" x14ac:dyDescent="0.25">
      <c r="A16" s="622" t="s">
        <v>171</v>
      </c>
      <c r="B16" s="622"/>
      <c r="C16" s="623">
        <v>45989</v>
      </c>
      <c r="D16" s="623"/>
      <c r="E16" s="623"/>
      <c r="F16" s="623"/>
      <c r="G16" s="583" t="s">
        <v>172</v>
      </c>
      <c r="H16" s="583"/>
      <c r="I16" s="583"/>
      <c r="J16" s="583"/>
      <c r="K16" s="623">
        <v>46022</v>
      </c>
      <c r="L16" s="623"/>
    </row>
    <row r="17" spans="1:12" ht="21.75" customHeight="1" x14ac:dyDescent="0.25">
      <c r="A17" s="577" t="s">
        <v>173</v>
      </c>
      <c r="B17" s="577"/>
      <c r="C17" s="623">
        <v>46017</v>
      </c>
      <c r="D17" s="623"/>
      <c r="E17" s="623"/>
      <c r="F17" s="623"/>
      <c r="G17" s="583" t="s">
        <v>174</v>
      </c>
      <c r="H17" s="583"/>
      <c r="I17" s="583"/>
      <c r="J17" s="583"/>
      <c r="K17" s="623">
        <v>46142</v>
      </c>
      <c r="L17" s="623"/>
    </row>
    <row r="18" spans="1:12" ht="5.25" customHeight="1" x14ac:dyDescent="0.25">
      <c r="A18" s="242"/>
      <c r="B18" s="243"/>
      <c r="C18" s="243"/>
      <c r="D18" s="243"/>
      <c r="E18" s="243"/>
      <c r="F18" s="243"/>
      <c r="G18" s="243"/>
      <c r="H18" s="243"/>
      <c r="I18" s="243"/>
      <c r="J18" s="243"/>
      <c r="K18" s="243"/>
      <c r="L18" s="243"/>
    </row>
    <row r="19" spans="1:12" s="15" customFormat="1" ht="21" customHeight="1" x14ac:dyDescent="0.25">
      <c r="A19" s="658" t="s">
        <v>70</v>
      </c>
      <c r="B19" s="659"/>
      <c r="C19" s="659"/>
      <c r="D19" s="659"/>
      <c r="E19" s="659"/>
      <c r="F19" s="659"/>
      <c r="G19" s="659"/>
      <c r="H19" s="659"/>
      <c r="I19" s="659"/>
      <c r="J19" s="659"/>
      <c r="K19" s="659"/>
      <c r="L19" s="660"/>
    </row>
    <row r="20" spans="1:12" s="15" customFormat="1" ht="15.75" customHeight="1" x14ac:dyDescent="0.25">
      <c r="A20" s="661" t="s">
        <v>71</v>
      </c>
      <c r="B20" s="661" t="s">
        <v>175</v>
      </c>
      <c r="C20" s="661" t="s">
        <v>73</v>
      </c>
      <c r="D20" s="661" t="s">
        <v>68</v>
      </c>
      <c r="E20" s="661" t="s">
        <v>176</v>
      </c>
      <c r="F20" s="661" t="s">
        <v>177</v>
      </c>
      <c r="G20" s="661" t="s">
        <v>178</v>
      </c>
      <c r="H20" s="684" t="s">
        <v>179</v>
      </c>
      <c r="I20" s="685"/>
      <c r="J20" s="686"/>
      <c r="K20" s="661" t="s">
        <v>180</v>
      </c>
      <c r="L20" s="661"/>
    </row>
    <row r="21" spans="1:12" s="15" customFormat="1" ht="29.25" customHeight="1" x14ac:dyDescent="0.25">
      <c r="A21" s="661"/>
      <c r="B21" s="661"/>
      <c r="C21" s="661"/>
      <c r="D21" s="661"/>
      <c r="E21" s="662"/>
      <c r="F21" s="662"/>
      <c r="G21" s="662"/>
      <c r="H21" s="687"/>
      <c r="I21" s="688"/>
      <c r="J21" s="689"/>
      <c r="K21" s="661"/>
      <c r="L21" s="661"/>
    </row>
    <row r="22" spans="1:12" s="15" customFormat="1" ht="30" customHeight="1" x14ac:dyDescent="0.25">
      <c r="A22" s="244" t="s">
        <v>81</v>
      </c>
      <c r="B22" s="245">
        <v>1</v>
      </c>
      <c r="C22" s="246"/>
      <c r="D22" s="247">
        <v>46021</v>
      </c>
      <c r="E22" s="248">
        <v>670358633</v>
      </c>
      <c r="F22" s="249">
        <v>46023</v>
      </c>
      <c r="G22" s="249">
        <v>46142</v>
      </c>
      <c r="H22" s="664" t="s">
        <v>350</v>
      </c>
      <c r="I22" s="665"/>
      <c r="J22" s="666"/>
      <c r="K22" s="663"/>
      <c r="L22" s="663"/>
    </row>
    <row r="23" spans="1:12" s="15" customFormat="1" ht="12" customHeight="1" x14ac:dyDescent="0.25">
      <c r="A23" s="244"/>
      <c r="B23" s="245"/>
      <c r="C23" s="246"/>
      <c r="D23" s="247"/>
      <c r="E23" s="250" t="str">
        <f>+'Ficha Avance'!E37</f>
        <v>-</v>
      </c>
      <c r="F23" s="249"/>
      <c r="G23" s="249"/>
      <c r="H23" s="664"/>
      <c r="I23" s="665"/>
      <c r="J23" s="666"/>
      <c r="K23" s="663">
        <f>+'Ficha Avance'!J37:L37</f>
        <v>0</v>
      </c>
      <c r="L23" s="663"/>
    </row>
    <row r="24" spans="1:12" s="15" customFormat="1" ht="11.25" customHeight="1" x14ac:dyDescent="0.25">
      <c r="A24" s="244"/>
      <c r="B24" s="245"/>
      <c r="C24" s="246"/>
      <c r="D24" s="251">
        <f>'Ficha Avance'!D38</f>
        <v>0</v>
      </c>
      <c r="E24" s="250" t="str">
        <f>+'Ficha Avance'!E38</f>
        <v>-</v>
      </c>
      <c r="F24" s="252">
        <f>+'Ficha Avance'!F38</f>
        <v>0</v>
      </c>
      <c r="G24" s="252">
        <f>+'Ficha Avance'!G38</f>
        <v>0</v>
      </c>
      <c r="H24" s="664"/>
      <c r="I24" s="665">
        <f>+'Ficha Avance'!H38:I38</f>
        <v>0</v>
      </c>
      <c r="J24" s="666"/>
      <c r="K24" s="663">
        <f>+'Ficha Avance'!J38:L38</f>
        <v>0</v>
      </c>
      <c r="L24" s="663"/>
    </row>
    <row r="25" spans="1:12" s="15" customFormat="1" ht="12.75" customHeight="1" x14ac:dyDescent="0.25">
      <c r="A25" s="244"/>
      <c r="B25" s="245"/>
      <c r="C25" s="246"/>
      <c r="D25" s="251">
        <f>'Ficha Avance'!D39</f>
        <v>0</v>
      </c>
      <c r="E25" s="250"/>
      <c r="F25" s="252">
        <f>+'Ficha Avance'!F39</f>
        <v>0</v>
      </c>
      <c r="G25" s="252">
        <f>+'Ficha Avance'!G39</f>
        <v>0</v>
      </c>
      <c r="H25" s="664"/>
      <c r="I25" s="665">
        <f>+'Ficha Avance'!H39:I39</f>
        <v>0</v>
      </c>
      <c r="J25" s="666"/>
      <c r="K25" s="663">
        <f>+'Ficha Avance'!J39:L39</f>
        <v>0</v>
      </c>
      <c r="L25" s="663"/>
    </row>
    <row r="26" spans="1:12" s="15" customFormat="1" ht="12.75" customHeight="1" x14ac:dyDescent="0.25">
      <c r="A26" s="244"/>
      <c r="B26" s="245"/>
      <c r="C26" s="246"/>
      <c r="D26" s="251">
        <f>'Ficha Avance'!D40</f>
        <v>0</v>
      </c>
      <c r="E26" s="250"/>
      <c r="F26" s="252">
        <f>+'Ficha Avance'!F40</f>
        <v>0</v>
      </c>
      <c r="G26" s="252">
        <f>+'Ficha Avance'!G40</f>
        <v>0</v>
      </c>
      <c r="H26" s="664"/>
      <c r="I26" s="665">
        <f>+'Ficha Avance'!H40:I40</f>
        <v>0</v>
      </c>
      <c r="J26" s="666"/>
      <c r="K26" s="663">
        <f>+'Ficha Avance'!J40:L40</f>
        <v>0</v>
      </c>
      <c r="L26" s="663"/>
    </row>
    <row r="27" spans="1:12" ht="13.8" x14ac:dyDescent="0.25">
      <c r="A27" s="228"/>
      <c r="B27" s="228"/>
      <c r="C27" s="228"/>
      <c r="D27" s="253" t="s">
        <v>83</v>
      </c>
      <c r="E27" s="254">
        <f>SUM(E22:E26)</f>
        <v>670358633</v>
      </c>
      <c r="F27" s="228"/>
      <c r="G27" s="228"/>
      <c r="H27" s="228"/>
      <c r="I27" s="228"/>
      <c r="J27" s="228"/>
      <c r="K27" s="228"/>
      <c r="L27" s="228"/>
    </row>
    <row r="28" spans="1:12" ht="5.25" customHeight="1" x14ac:dyDescent="0.25">
      <c r="A28" s="242"/>
      <c r="B28" s="243"/>
      <c r="C28" s="243"/>
      <c r="D28" s="243"/>
      <c r="E28" s="243"/>
      <c r="F28" s="243"/>
      <c r="G28" s="243"/>
      <c r="H28" s="243"/>
      <c r="I28" s="243"/>
      <c r="J28" s="243"/>
      <c r="K28" s="243"/>
      <c r="L28" s="243"/>
    </row>
    <row r="29" spans="1:12" ht="20.100000000000001" customHeight="1" x14ac:dyDescent="0.25">
      <c r="A29" s="667" t="s">
        <v>181</v>
      </c>
      <c r="B29" s="667"/>
      <c r="C29" s="667"/>
      <c r="D29" s="667"/>
      <c r="E29" s="667"/>
      <c r="F29" s="667"/>
      <c r="G29" s="667"/>
      <c r="H29" s="667"/>
      <c r="I29" s="667"/>
      <c r="J29" s="667"/>
      <c r="K29" s="667"/>
      <c r="L29" s="667"/>
    </row>
    <row r="30" spans="1:12" ht="7.2" customHeight="1" x14ac:dyDescent="0.25">
      <c r="A30" s="227"/>
      <c r="B30" s="227"/>
      <c r="C30" s="227"/>
      <c r="D30" s="255"/>
      <c r="E30" s="243"/>
      <c r="F30" s="256"/>
      <c r="G30" s="257"/>
      <c r="H30" s="257"/>
      <c r="I30" s="257"/>
      <c r="J30" s="257"/>
      <c r="K30" s="258"/>
      <c r="L30" s="258"/>
    </row>
    <row r="31" spans="1:12" ht="12.75" customHeight="1" x14ac:dyDescent="0.25">
      <c r="A31" s="259" t="s">
        <v>85</v>
      </c>
      <c r="B31" s="584" t="s">
        <v>86</v>
      </c>
      <c r="C31" s="584"/>
      <c r="D31" s="584"/>
      <c r="E31" s="584"/>
      <c r="F31" s="602" t="s">
        <v>90</v>
      </c>
      <c r="G31" s="602"/>
      <c r="H31" s="602"/>
      <c r="I31" s="602"/>
      <c r="J31" s="602"/>
      <c r="K31" s="602"/>
      <c r="L31" s="602"/>
    </row>
    <row r="32" spans="1:12" ht="12.75" customHeight="1" x14ac:dyDescent="0.25">
      <c r="A32" s="259"/>
      <c r="B32" s="229" t="s">
        <v>91</v>
      </c>
      <c r="C32" s="229" t="s">
        <v>68</v>
      </c>
      <c r="D32" s="260" t="s">
        <v>182</v>
      </c>
      <c r="E32" s="259" t="s">
        <v>88</v>
      </c>
      <c r="F32" s="230" t="s">
        <v>183</v>
      </c>
      <c r="G32" s="230" t="s">
        <v>184</v>
      </c>
      <c r="H32" s="230" t="s">
        <v>185</v>
      </c>
      <c r="I32" s="229" t="s">
        <v>186</v>
      </c>
      <c r="J32" s="229" t="s">
        <v>187</v>
      </c>
      <c r="K32" s="229" t="s">
        <v>188</v>
      </c>
      <c r="L32" s="229" t="s">
        <v>189</v>
      </c>
    </row>
    <row r="33" spans="1:12" ht="42" customHeight="1" x14ac:dyDescent="0.25">
      <c r="A33" s="261" t="s">
        <v>243</v>
      </c>
      <c r="B33" s="262">
        <v>2025</v>
      </c>
      <c r="C33" s="263">
        <v>45957</v>
      </c>
      <c r="D33" s="264" t="s">
        <v>357</v>
      </c>
      <c r="E33" s="265">
        <v>2045760373</v>
      </c>
      <c r="F33" s="266" t="s">
        <v>359</v>
      </c>
      <c r="G33" s="266" t="s">
        <v>360</v>
      </c>
      <c r="H33" s="265">
        <v>2045760373</v>
      </c>
      <c r="I33" s="267">
        <f t="shared" ref="I33:I43" si="0">SUMIFS($F$53:$F$102,$A$53:$A$102,$F33,$B$53:$B$102,$A33,$C$53:$C$102,$D33)</f>
        <v>0</v>
      </c>
      <c r="J33" s="268">
        <f>IFERROR(I33/H33,0)</f>
        <v>0</v>
      </c>
      <c r="K33" s="267"/>
      <c r="L33" s="267">
        <f t="shared" ref="L33:L43" si="1">H33-I33-K33</f>
        <v>2045760373</v>
      </c>
    </row>
    <row r="34" spans="1:12" ht="38.25" customHeight="1" x14ac:dyDescent="0.25">
      <c r="A34" s="261"/>
      <c r="B34" s="262"/>
      <c r="C34" s="263"/>
      <c r="D34" s="264"/>
      <c r="E34" s="265"/>
      <c r="F34" s="266"/>
      <c r="G34" s="266"/>
      <c r="H34" s="265"/>
      <c r="I34" s="267">
        <f t="shared" si="0"/>
        <v>0</v>
      </c>
      <c r="J34" s="268">
        <f t="shared" ref="J34:J43" si="2">IFERROR(I34/H34,0)</f>
        <v>0</v>
      </c>
      <c r="K34" s="267"/>
      <c r="L34" s="267">
        <f t="shared" si="1"/>
        <v>0</v>
      </c>
    </row>
    <row r="35" spans="1:12" ht="37.5" customHeight="1" x14ac:dyDescent="0.25">
      <c r="A35" s="261"/>
      <c r="B35" s="262"/>
      <c r="C35" s="263"/>
      <c r="D35" s="264"/>
      <c r="E35" s="265"/>
      <c r="F35" s="266"/>
      <c r="G35" s="266"/>
      <c r="H35" s="265"/>
      <c r="I35" s="267">
        <f t="shared" si="0"/>
        <v>0</v>
      </c>
      <c r="J35" s="268">
        <f t="shared" si="2"/>
        <v>0</v>
      </c>
      <c r="K35" s="267"/>
      <c r="L35" s="267">
        <f t="shared" si="1"/>
        <v>0</v>
      </c>
    </row>
    <row r="36" spans="1:12" ht="40.5" customHeight="1" x14ac:dyDescent="0.25">
      <c r="A36" s="261"/>
      <c r="B36" s="262"/>
      <c r="C36" s="263"/>
      <c r="D36" s="264"/>
      <c r="E36" s="265"/>
      <c r="F36" s="266"/>
      <c r="G36" s="266"/>
      <c r="H36" s="265"/>
      <c r="I36" s="267">
        <f t="shared" si="0"/>
        <v>0</v>
      </c>
      <c r="J36" s="268">
        <f t="shared" si="2"/>
        <v>0</v>
      </c>
      <c r="K36" s="267"/>
      <c r="L36" s="267">
        <f t="shared" si="1"/>
        <v>0</v>
      </c>
    </row>
    <row r="37" spans="1:12" ht="41.25" customHeight="1" x14ac:dyDescent="0.25">
      <c r="A37" s="261"/>
      <c r="B37" s="262"/>
      <c r="C37" s="263"/>
      <c r="D37" s="264"/>
      <c r="E37" s="265"/>
      <c r="F37" s="266"/>
      <c r="G37" s="266"/>
      <c r="H37" s="265"/>
      <c r="I37" s="267">
        <f t="shared" si="0"/>
        <v>0</v>
      </c>
      <c r="J37" s="268">
        <f t="shared" si="2"/>
        <v>0</v>
      </c>
      <c r="K37" s="267"/>
      <c r="L37" s="267">
        <f t="shared" si="1"/>
        <v>0</v>
      </c>
    </row>
    <row r="38" spans="1:12" ht="41.25" customHeight="1" x14ac:dyDescent="0.25">
      <c r="A38" s="261"/>
      <c r="B38" s="262"/>
      <c r="C38" s="263"/>
      <c r="D38" s="264"/>
      <c r="E38" s="265"/>
      <c r="F38" s="266"/>
      <c r="G38" s="266"/>
      <c r="H38" s="265"/>
      <c r="I38" s="267">
        <f t="shared" si="0"/>
        <v>0</v>
      </c>
      <c r="J38" s="268">
        <f t="shared" si="2"/>
        <v>0</v>
      </c>
      <c r="K38" s="267"/>
      <c r="L38" s="267">
        <f t="shared" si="1"/>
        <v>0</v>
      </c>
    </row>
    <row r="39" spans="1:12" ht="41.25" customHeight="1" x14ac:dyDescent="0.25">
      <c r="A39" s="261"/>
      <c r="B39" s="262"/>
      <c r="C39" s="263"/>
      <c r="D39" s="264"/>
      <c r="E39" s="265"/>
      <c r="F39" s="266"/>
      <c r="G39" s="266"/>
      <c r="H39" s="265"/>
      <c r="I39" s="267">
        <f t="shared" si="0"/>
        <v>0</v>
      </c>
      <c r="J39" s="268">
        <f t="shared" si="2"/>
        <v>0</v>
      </c>
      <c r="K39" s="267"/>
      <c r="L39" s="267">
        <f t="shared" si="1"/>
        <v>0</v>
      </c>
    </row>
    <row r="40" spans="1:12" ht="41.25" customHeight="1" x14ac:dyDescent="0.25">
      <c r="A40" s="261"/>
      <c r="B40" s="262"/>
      <c r="C40" s="263"/>
      <c r="D40" s="264"/>
      <c r="E40" s="265"/>
      <c r="F40" s="266"/>
      <c r="G40" s="266"/>
      <c r="H40" s="265"/>
      <c r="I40" s="267">
        <f t="shared" si="0"/>
        <v>0</v>
      </c>
      <c r="J40" s="268">
        <f t="shared" si="2"/>
        <v>0</v>
      </c>
      <c r="K40" s="267"/>
      <c r="L40" s="267">
        <f t="shared" si="1"/>
        <v>0</v>
      </c>
    </row>
    <row r="41" spans="1:12" ht="41.25" customHeight="1" x14ac:dyDescent="0.25">
      <c r="A41" s="261"/>
      <c r="B41" s="262"/>
      <c r="C41" s="263"/>
      <c r="D41" s="264"/>
      <c r="E41" s="265"/>
      <c r="F41" s="266"/>
      <c r="G41" s="266"/>
      <c r="H41" s="265"/>
      <c r="I41" s="267">
        <f t="shared" si="0"/>
        <v>0</v>
      </c>
      <c r="J41" s="268">
        <f t="shared" si="2"/>
        <v>0</v>
      </c>
      <c r="K41" s="267"/>
      <c r="L41" s="267">
        <f t="shared" si="1"/>
        <v>0</v>
      </c>
    </row>
    <row r="42" spans="1:12" ht="41.25" customHeight="1" x14ac:dyDescent="0.25">
      <c r="A42" s="261"/>
      <c r="B42" s="262"/>
      <c r="C42" s="263"/>
      <c r="D42" s="264"/>
      <c r="E42" s="265"/>
      <c r="F42" s="266"/>
      <c r="G42" s="266"/>
      <c r="H42" s="265"/>
      <c r="I42" s="267">
        <f t="shared" si="0"/>
        <v>0</v>
      </c>
      <c r="J42" s="268">
        <f t="shared" ref="J42" si="3">IFERROR(I42/H42,0)</f>
        <v>0</v>
      </c>
      <c r="K42" s="267"/>
      <c r="L42" s="267">
        <f t="shared" ref="L42" si="4">H42-I42-K42</f>
        <v>0</v>
      </c>
    </row>
    <row r="43" spans="1:12" ht="41.25" customHeight="1" x14ac:dyDescent="0.25">
      <c r="A43" s="261"/>
      <c r="B43" s="262"/>
      <c r="C43" s="263"/>
      <c r="D43" s="264"/>
      <c r="E43" s="265"/>
      <c r="F43" s="266"/>
      <c r="G43" s="266"/>
      <c r="H43" s="265"/>
      <c r="I43" s="267">
        <f t="shared" si="0"/>
        <v>0</v>
      </c>
      <c r="J43" s="268">
        <f t="shared" si="2"/>
        <v>0</v>
      </c>
      <c r="K43" s="267"/>
      <c r="L43" s="267">
        <f t="shared" si="1"/>
        <v>0</v>
      </c>
    </row>
    <row r="44" spans="1:12" ht="15.75" customHeight="1" x14ac:dyDescent="0.25">
      <c r="A44" s="673" t="s">
        <v>190</v>
      </c>
      <c r="B44" s="674"/>
      <c r="C44" s="674"/>
      <c r="D44" s="675"/>
      <c r="E44" s="269">
        <f>SUM(E33:E43)</f>
        <v>2045760373</v>
      </c>
      <c r="F44" s="673" t="s">
        <v>191</v>
      </c>
      <c r="G44" s="675"/>
      <c r="H44" s="270">
        <f>SUM(H33:H43)</f>
        <v>2045760373</v>
      </c>
      <c r="I44" s="267">
        <f>SUM(I33:I43)</f>
        <v>0</v>
      </c>
      <c r="J44" s="268">
        <f>SUM(J33:J43)</f>
        <v>0</v>
      </c>
      <c r="K44" s="267">
        <f>SUM(K33:K43)</f>
        <v>0</v>
      </c>
      <c r="L44" s="271">
        <f>SUM(L33:L43)</f>
        <v>2045760373</v>
      </c>
    </row>
    <row r="45" spans="1:12" ht="12.75" customHeight="1" x14ac:dyDescent="0.25">
      <c r="A45" s="227"/>
      <c r="B45" s="227"/>
      <c r="C45" s="227"/>
      <c r="D45" s="255"/>
      <c r="E45" s="243"/>
      <c r="F45" s="256"/>
      <c r="G45" s="257"/>
      <c r="H45" s="257"/>
      <c r="I45" s="257"/>
      <c r="J45" s="257"/>
      <c r="K45" s="258"/>
      <c r="L45" s="258"/>
    </row>
    <row r="46" spans="1:12" ht="12.75" customHeight="1" x14ac:dyDescent="0.25">
      <c r="A46" s="583" t="s">
        <v>192</v>
      </c>
      <c r="B46" s="583"/>
      <c r="C46" s="583"/>
      <c r="D46" s="598">
        <f>G14</f>
        <v>1375401740</v>
      </c>
      <c r="E46" s="598"/>
      <c r="F46" s="256"/>
      <c r="G46" s="583" t="str">
        <f>+'Ficha Avance'!A60</f>
        <v>Saldo por pagar a la fecha</v>
      </c>
      <c r="H46" s="583"/>
      <c r="I46" s="583"/>
      <c r="J46" s="583"/>
      <c r="K46" s="587">
        <f>D48-D49</f>
        <v>2045760373</v>
      </c>
      <c r="L46" s="587"/>
    </row>
    <row r="47" spans="1:12" ht="12.75" customHeight="1" x14ac:dyDescent="0.25">
      <c r="A47" s="668" t="s">
        <v>193</v>
      </c>
      <c r="B47" s="669"/>
      <c r="C47" s="670"/>
      <c r="D47" s="671">
        <f>+E27</f>
        <v>670358633</v>
      </c>
      <c r="E47" s="672"/>
      <c r="F47" s="256"/>
      <c r="G47" s="583"/>
      <c r="H47" s="583"/>
      <c r="I47" s="583"/>
      <c r="J47" s="583"/>
      <c r="K47" s="587"/>
      <c r="L47" s="587"/>
    </row>
    <row r="48" spans="1:12" ht="13.8" x14ac:dyDescent="0.25">
      <c r="A48" s="583" t="str">
        <f>+'Ficha Avance'!G17</f>
        <v>Valor total (Incluídas adiciones)</v>
      </c>
      <c r="B48" s="583"/>
      <c r="C48" s="583"/>
      <c r="D48" s="671">
        <f>+D46+D47</f>
        <v>2045760373</v>
      </c>
      <c r="E48" s="672"/>
      <c r="F48" s="228"/>
      <c r="G48" s="583"/>
      <c r="H48" s="583"/>
      <c r="I48" s="583"/>
      <c r="J48" s="583"/>
      <c r="K48" s="587"/>
      <c r="L48" s="587"/>
    </row>
    <row r="49" spans="1:15" ht="12" customHeight="1" x14ac:dyDescent="0.25">
      <c r="A49" s="583" t="str">
        <f>+'Ficha Avance'!A59:C59</f>
        <v>Total pagado a la fecha (incluido anticipo)</v>
      </c>
      <c r="B49" s="583"/>
      <c r="C49" s="583"/>
      <c r="D49" s="272">
        <f>F103</f>
        <v>0</v>
      </c>
      <c r="E49" s="273">
        <f>$H$103</f>
        <v>0</v>
      </c>
      <c r="F49" s="228"/>
      <c r="G49" s="583" t="s">
        <v>194</v>
      </c>
      <c r="H49" s="583"/>
      <c r="I49" s="583"/>
      <c r="J49" s="274">
        <f>+'Ficha Avance'!I59</f>
        <v>0</v>
      </c>
      <c r="K49" s="590">
        <f>+'Ficha Avance'!J59</f>
        <v>0</v>
      </c>
      <c r="L49" s="590"/>
    </row>
    <row r="50" spans="1:15" s="15" customFormat="1" ht="12.75" customHeight="1" x14ac:dyDescent="0.25">
      <c r="A50" s="228"/>
      <c r="B50" s="275"/>
      <c r="C50" s="228"/>
      <c r="D50" s="228"/>
      <c r="E50" s="276"/>
      <c r="F50" s="228"/>
      <c r="G50" s="228"/>
      <c r="H50" s="228"/>
      <c r="I50" s="228"/>
      <c r="J50" s="228"/>
      <c r="K50" s="228"/>
      <c r="L50" s="228"/>
    </row>
    <row r="51" spans="1:15" s="15" customFormat="1" ht="12.75" customHeight="1" x14ac:dyDescent="0.25">
      <c r="A51" s="577" t="s">
        <v>106</v>
      </c>
      <c r="B51" s="577"/>
      <c r="C51" s="577"/>
      <c r="D51" s="577"/>
      <c r="E51" s="577"/>
      <c r="F51" s="577"/>
      <c r="G51" s="577"/>
      <c r="H51" s="577"/>
      <c r="I51" s="277"/>
      <c r="J51" s="278" t="s">
        <v>195</v>
      </c>
      <c r="K51" s="279"/>
      <c r="L51" s="279"/>
    </row>
    <row r="52" spans="1:15" s="15" customFormat="1" ht="62.4" customHeight="1" x14ac:dyDescent="0.25">
      <c r="A52" s="241" t="s">
        <v>196</v>
      </c>
      <c r="B52" s="241" t="s">
        <v>197</v>
      </c>
      <c r="C52" s="241" t="s">
        <v>198</v>
      </c>
      <c r="D52" s="241" t="s">
        <v>199</v>
      </c>
      <c r="E52" s="241" t="s">
        <v>200</v>
      </c>
      <c r="F52" s="240" t="s">
        <v>201</v>
      </c>
      <c r="G52" s="240" t="s">
        <v>202</v>
      </c>
      <c r="H52" s="240" t="s">
        <v>203</v>
      </c>
      <c r="I52" s="277"/>
      <c r="J52" s="280" t="s">
        <v>204</v>
      </c>
      <c r="K52" s="241" t="s">
        <v>68</v>
      </c>
      <c r="L52" s="281" t="s">
        <v>92</v>
      </c>
    </row>
    <row r="53" spans="1:15" s="15" customFormat="1" ht="12.75" customHeight="1" x14ac:dyDescent="0.25">
      <c r="A53" s="282"/>
      <c r="B53" s="283"/>
      <c r="C53" s="284"/>
      <c r="D53" s="285"/>
      <c r="E53" s="286"/>
      <c r="F53" s="287"/>
      <c r="G53" s="288"/>
      <c r="H53" s="289">
        <f>IFERROR(F53/$D$48,0)</f>
        <v>0</v>
      </c>
      <c r="I53" s="277"/>
      <c r="J53" s="238"/>
      <c r="K53" s="290"/>
      <c r="L53" s="291"/>
    </row>
    <row r="54" spans="1:15" s="15" customFormat="1" ht="12.75" customHeight="1" x14ac:dyDescent="0.25">
      <c r="A54" s="282"/>
      <c r="B54" s="292"/>
      <c r="C54" s="284"/>
      <c r="D54" s="285"/>
      <c r="E54" s="286"/>
      <c r="F54" s="287"/>
      <c r="G54" s="288"/>
      <c r="H54" s="289">
        <f t="shared" ref="H54:H102" si="5">IFERROR(F54/$D$48,0)</f>
        <v>0</v>
      </c>
      <c r="I54" s="277"/>
      <c r="J54" s="293"/>
      <c r="K54" s="290"/>
      <c r="L54" s="291"/>
    </row>
    <row r="55" spans="1:15" s="15" customFormat="1" ht="12.75" customHeight="1" x14ac:dyDescent="0.25">
      <c r="A55" s="282"/>
      <c r="B55" s="292"/>
      <c r="C55" s="294"/>
      <c r="D55" s="283"/>
      <c r="E55" s="294"/>
      <c r="F55" s="295"/>
      <c r="G55" s="296"/>
      <c r="H55" s="289">
        <f t="shared" si="5"/>
        <v>0</v>
      </c>
      <c r="I55" s="277"/>
      <c r="J55" s="293"/>
      <c r="K55" s="290"/>
      <c r="L55" s="291"/>
    </row>
    <row r="56" spans="1:15" ht="13.8" x14ac:dyDescent="0.25">
      <c r="A56" s="297"/>
      <c r="B56" s="292"/>
      <c r="C56" s="294"/>
      <c r="D56" s="283"/>
      <c r="E56" s="294"/>
      <c r="F56" s="295"/>
      <c r="G56" s="298"/>
      <c r="H56" s="289">
        <f t="shared" si="5"/>
        <v>0</v>
      </c>
      <c r="I56" s="228"/>
      <c r="J56" s="293"/>
      <c r="K56" s="299"/>
      <c r="L56" s="299"/>
      <c r="O56" s="225"/>
    </row>
    <row r="57" spans="1:15" s="15" customFormat="1" ht="12.75" customHeight="1" x14ac:dyDescent="0.25">
      <c r="A57" s="282"/>
      <c r="B57" s="292"/>
      <c r="C57" s="294"/>
      <c r="D57" s="283"/>
      <c r="E57" s="294"/>
      <c r="F57" s="295"/>
      <c r="G57" s="296"/>
      <c r="H57" s="289">
        <f t="shared" si="5"/>
        <v>0</v>
      </c>
      <c r="I57" s="277"/>
      <c r="J57" s="293"/>
      <c r="K57" s="290"/>
      <c r="L57" s="291"/>
    </row>
    <row r="58" spans="1:15" s="15" customFormat="1" ht="12.75" customHeight="1" x14ac:dyDescent="0.25">
      <c r="A58" s="300"/>
      <c r="B58" s="292"/>
      <c r="C58" s="301"/>
      <c r="D58" s="283"/>
      <c r="E58" s="301"/>
      <c r="F58" s="302"/>
      <c r="G58" s="296"/>
      <c r="H58" s="289">
        <f t="shared" si="5"/>
        <v>0</v>
      </c>
      <c r="I58" s="277"/>
      <c r="J58" s="293"/>
      <c r="K58" s="290"/>
      <c r="L58" s="291"/>
    </row>
    <row r="59" spans="1:15" s="15" customFormat="1" ht="12.75" customHeight="1" x14ac:dyDescent="0.25">
      <c r="A59" s="282"/>
      <c r="B59" s="292"/>
      <c r="C59" s="294"/>
      <c r="D59" s="283"/>
      <c r="E59" s="294"/>
      <c r="F59" s="295"/>
      <c r="G59" s="296"/>
      <c r="H59" s="289">
        <f t="shared" si="5"/>
        <v>0</v>
      </c>
      <c r="I59" s="277"/>
      <c r="J59" s="293"/>
      <c r="K59" s="290"/>
      <c r="L59" s="291"/>
    </row>
    <row r="60" spans="1:15" s="15" customFormat="1" ht="12.75" customHeight="1" x14ac:dyDescent="0.25">
      <c r="A60" s="282"/>
      <c r="B60" s="292"/>
      <c r="C60" s="294"/>
      <c r="D60" s="283"/>
      <c r="E60" s="294"/>
      <c r="F60" s="295"/>
      <c r="G60" s="296"/>
      <c r="H60" s="289">
        <f t="shared" si="5"/>
        <v>0</v>
      </c>
      <c r="I60" s="277"/>
      <c r="J60" s="293"/>
      <c r="K60" s="290"/>
      <c r="L60" s="291"/>
    </row>
    <row r="61" spans="1:15" s="15" customFormat="1" ht="12.75" customHeight="1" x14ac:dyDescent="0.25">
      <c r="A61" s="282"/>
      <c r="B61" s="292"/>
      <c r="C61" s="294"/>
      <c r="D61" s="283"/>
      <c r="E61" s="294"/>
      <c r="F61" s="295"/>
      <c r="G61" s="296"/>
      <c r="H61" s="289">
        <f t="shared" si="5"/>
        <v>0</v>
      </c>
      <c r="I61" s="277"/>
      <c r="J61" s="293"/>
      <c r="K61" s="290"/>
      <c r="L61" s="291"/>
    </row>
    <row r="62" spans="1:15" s="15" customFormat="1" ht="12.75" customHeight="1" x14ac:dyDescent="0.25">
      <c r="A62" s="282"/>
      <c r="B62" s="292"/>
      <c r="C62" s="294"/>
      <c r="D62" s="283"/>
      <c r="E62" s="294"/>
      <c r="F62" s="295"/>
      <c r="G62" s="296"/>
      <c r="H62" s="289">
        <f t="shared" si="5"/>
        <v>0</v>
      </c>
      <c r="I62" s="277"/>
      <c r="J62" s="293"/>
      <c r="K62" s="290"/>
      <c r="L62" s="291"/>
    </row>
    <row r="63" spans="1:15" s="15" customFormat="1" ht="12.75" customHeight="1" x14ac:dyDescent="0.25">
      <c r="A63" s="282"/>
      <c r="B63" s="292"/>
      <c r="C63" s="294"/>
      <c r="D63" s="283"/>
      <c r="E63" s="294"/>
      <c r="F63" s="295"/>
      <c r="G63" s="296"/>
      <c r="H63" s="289">
        <f t="shared" si="5"/>
        <v>0</v>
      </c>
      <c r="I63" s="277"/>
      <c r="J63" s="293"/>
      <c r="K63" s="303"/>
      <c r="L63" s="304"/>
    </row>
    <row r="64" spans="1:15" s="15" customFormat="1" ht="12.75" customHeight="1" x14ac:dyDescent="0.25">
      <c r="A64" s="282"/>
      <c r="B64" s="292"/>
      <c r="C64" s="294"/>
      <c r="D64" s="283"/>
      <c r="E64" s="294"/>
      <c r="F64" s="295"/>
      <c r="G64" s="296"/>
      <c r="H64" s="289">
        <f t="shared" si="5"/>
        <v>0</v>
      </c>
      <c r="I64" s="277"/>
      <c r="J64" s="293"/>
      <c r="K64" s="303"/>
      <c r="L64" s="304"/>
    </row>
    <row r="65" spans="1:12" s="15" customFormat="1" ht="12.75" customHeight="1" x14ac:dyDescent="0.25">
      <c r="A65" s="282"/>
      <c r="B65" s="292"/>
      <c r="C65" s="294"/>
      <c r="D65" s="283"/>
      <c r="E65" s="294"/>
      <c r="F65" s="295"/>
      <c r="G65" s="296"/>
      <c r="H65" s="289">
        <f t="shared" si="5"/>
        <v>0</v>
      </c>
      <c r="I65" s="277"/>
      <c r="J65" s="293"/>
      <c r="K65" s="303"/>
      <c r="L65" s="304"/>
    </row>
    <row r="66" spans="1:12" s="15" customFormat="1" ht="12.75" customHeight="1" x14ac:dyDescent="0.25">
      <c r="A66" s="282"/>
      <c r="B66" s="292"/>
      <c r="C66" s="294"/>
      <c r="D66" s="283"/>
      <c r="E66" s="294"/>
      <c r="F66" s="295"/>
      <c r="G66" s="296"/>
      <c r="H66" s="289">
        <f t="shared" si="5"/>
        <v>0</v>
      </c>
      <c r="I66" s="277"/>
      <c r="J66" s="293"/>
      <c r="K66" s="303"/>
      <c r="L66" s="304"/>
    </row>
    <row r="67" spans="1:12" s="15" customFormat="1" ht="12.75" customHeight="1" x14ac:dyDescent="0.25">
      <c r="A67" s="282"/>
      <c r="B67" s="292"/>
      <c r="C67" s="294"/>
      <c r="D67" s="283"/>
      <c r="E67" s="294"/>
      <c r="F67" s="295"/>
      <c r="G67" s="296"/>
      <c r="H67" s="289">
        <f t="shared" si="5"/>
        <v>0</v>
      </c>
      <c r="I67" s="277"/>
      <c r="J67" s="293"/>
      <c r="K67" s="303"/>
      <c r="L67" s="304"/>
    </row>
    <row r="68" spans="1:12" s="15" customFormat="1" ht="12.75" customHeight="1" x14ac:dyDescent="0.25">
      <c r="A68" s="282"/>
      <c r="B68" s="292"/>
      <c r="C68" s="294"/>
      <c r="D68" s="283"/>
      <c r="E68" s="294"/>
      <c r="F68" s="295"/>
      <c r="G68" s="296"/>
      <c r="H68" s="289">
        <f t="shared" si="5"/>
        <v>0</v>
      </c>
      <c r="I68" s="277"/>
      <c r="J68" s="293"/>
      <c r="K68" s="303"/>
      <c r="L68" s="304"/>
    </row>
    <row r="69" spans="1:12" s="15" customFormat="1" ht="12.75" customHeight="1" x14ac:dyDescent="0.25">
      <c r="A69" s="282"/>
      <c r="B69" s="292"/>
      <c r="C69" s="294"/>
      <c r="D69" s="283"/>
      <c r="E69" s="294"/>
      <c r="F69" s="295"/>
      <c r="G69" s="296"/>
      <c r="H69" s="289">
        <f t="shared" si="5"/>
        <v>0</v>
      </c>
      <c r="I69" s="277"/>
      <c r="J69" s="293"/>
      <c r="K69" s="303"/>
      <c r="L69" s="304"/>
    </row>
    <row r="70" spans="1:12" s="15" customFormat="1" ht="12.75" customHeight="1" x14ac:dyDescent="0.25">
      <c r="A70" s="282"/>
      <c r="B70" s="292"/>
      <c r="C70" s="294"/>
      <c r="D70" s="283"/>
      <c r="E70" s="294"/>
      <c r="F70" s="295"/>
      <c r="G70" s="296"/>
      <c r="H70" s="289">
        <f t="shared" si="5"/>
        <v>0</v>
      </c>
      <c r="I70" s="277"/>
      <c r="J70" s="293"/>
      <c r="K70" s="303"/>
      <c r="L70" s="304"/>
    </row>
    <row r="71" spans="1:12" s="15" customFormat="1" ht="12.75" customHeight="1" x14ac:dyDescent="0.25">
      <c r="A71" s="282"/>
      <c r="B71" s="292"/>
      <c r="C71" s="294"/>
      <c r="D71" s="283"/>
      <c r="E71" s="294"/>
      <c r="F71" s="295"/>
      <c r="G71" s="296"/>
      <c r="H71" s="289">
        <f t="shared" si="5"/>
        <v>0</v>
      </c>
      <c r="I71" s="277"/>
      <c r="J71" s="293"/>
      <c r="K71" s="303"/>
      <c r="L71" s="304"/>
    </row>
    <row r="72" spans="1:12" s="15" customFormat="1" ht="12.75" customHeight="1" x14ac:dyDescent="0.25">
      <c r="A72" s="282"/>
      <c r="B72" s="292"/>
      <c r="C72" s="294"/>
      <c r="D72" s="283"/>
      <c r="E72" s="294"/>
      <c r="F72" s="295"/>
      <c r="G72" s="296"/>
      <c r="H72" s="289">
        <f t="shared" si="5"/>
        <v>0</v>
      </c>
      <c r="I72" s="277"/>
      <c r="J72" s="293"/>
      <c r="K72" s="303"/>
      <c r="L72" s="304"/>
    </row>
    <row r="73" spans="1:12" s="15" customFormat="1" ht="12.75" customHeight="1" x14ac:dyDescent="0.25">
      <c r="A73" s="282"/>
      <c r="B73" s="292"/>
      <c r="C73" s="294"/>
      <c r="D73" s="283"/>
      <c r="E73" s="294"/>
      <c r="F73" s="295"/>
      <c r="G73" s="296"/>
      <c r="H73" s="289">
        <f t="shared" si="5"/>
        <v>0</v>
      </c>
      <c r="I73" s="277"/>
      <c r="J73" s="293"/>
      <c r="K73" s="303"/>
      <c r="L73" s="304"/>
    </row>
    <row r="74" spans="1:12" s="15" customFormat="1" ht="12.75" customHeight="1" x14ac:dyDescent="0.25">
      <c r="A74" s="282"/>
      <c r="B74" s="292"/>
      <c r="C74" s="294"/>
      <c r="D74" s="283"/>
      <c r="E74" s="294"/>
      <c r="F74" s="295"/>
      <c r="G74" s="296"/>
      <c r="H74" s="289">
        <f t="shared" si="5"/>
        <v>0</v>
      </c>
      <c r="I74" s="277"/>
      <c r="J74" s="293"/>
      <c r="K74" s="303"/>
      <c r="L74" s="304"/>
    </row>
    <row r="75" spans="1:12" s="15" customFormat="1" ht="12.75" customHeight="1" x14ac:dyDescent="0.25">
      <c r="A75" s="282"/>
      <c r="B75" s="292"/>
      <c r="C75" s="294"/>
      <c r="D75" s="283"/>
      <c r="E75" s="294"/>
      <c r="F75" s="295"/>
      <c r="G75" s="296"/>
      <c r="H75" s="289">
        <f t="shared" si="5"/>
        <v>0</v>
      </c>
      <c r="I75" s="277"/>
      <c r="J75" s="293"/>
      <c r="K75" s="303"/>
      <c r="L75" s="304"/>
    </row>
    <row r="76" spans="1:12" s="15" customFormat="1" ht="12.75" customHeight="1" x14ac:dyDescent="0.25">
      <c r="A76" s="282"/>
      <c r="B76" s="292"/>
      <c r="C76" s="294"/>
      <c r="D76" s="283"/>
      <c r="E76" s="294"/>
      <c r="F76" s="295"/>
      <c r="G76" s="296"/>
      <c r="H76" s="289">
        <f t="shared" si="5"/>
        <v>0</v>
      </c>
      <c r="I76" s="277"/>
      <c r="J76" s="293"/>
      <c r="K76" s="303"/>
      <c r="L76" s="304"/>
    </row>
    <row r="77" spans="1:12" s="15" customFormat="1" ht="12.75" customHeight="1" x14ac:dyDescent="0.25">
      <c r="A77" s="282"/>
      <c r="B77" s="292"/>
      <c r="C77" s="294"/>
      <c r="D77" s="283"/>
      <c r="E77" s="294"/>
      <c r="F77" s="295"/>
      <c r="G77" s="296"/>
      <c r="H77" s="289">
        <f t="shared" si="5"/>
        <v>0</v>
      </c>
      <c r="I77" s="277"/>
      <c r="J77" s="293"/>
      <c r="K77" s="303"/>
      <c r="L77" s="304"/>
    </row>
    <row r="78" spans="1:12" s="15" customFormat="1" ht="12.75" customHeight="1" x14ac:dyDescent="0.25">
      <c r="A78" s="282"/>
      <c r="B78" s="292"/>
      <c r="C78" s="294"/>
      <c r="D78" s="283"/>
      <c r="E78" s="294"/>
      <c r="F78" s="295"/>
      <c r="G78" s="296"/>
      <c r="H78" s="289">
        <f t="shared" si="5"/>
        <v>0</v>
      </c>
      <c r="I78" s="277"/>
      <c r="J78" s="293"/>
      <c r="K78" s="303"/>
      <c r="L78" s="304"/>
    </row>
    <row r="79" spans="1:12" s="15" customFormat="1" ht="12.75" customHeight="1" x14ac:dyDescent="0.25">
      <c r="A79" s="282"/>
      <c r="B79" s="292"/>
      <c r="C79" s="294"/>
      <c r="D79" s="283"/>
      <c r="E79" s="294"/>
      <c r="F79" s="295"/>
      <c r="G79" s="296"/>
      <c r="H79" s="289">
        <f t="shared" si="5"/>
        <v>0</v>
      </c>
      <c r="I79" s="277"/>
      <c r="J79" s="293"/>
      <c r="K79" s="303"/>
      <c r="L79" s="304"/>
    </row>
    <row r="80" spans="1:12" s="15" customFormat="1" ht="12.75" customHeight="1" x14ac:dyDescent="0.25">
      <c r="A80" s="282"/>
      <c r="B80" s="292"/>
      <c r="C80" s="294"/>
      <c r="D80" s="283"/>
      <c r="E80" s="294"/>
      <c r="F80" s="295"/>
      <c r="G80" s="296"/>
      <c r="H80" s="289">
        <f t="shared" si="5"/>
        <v>0</v>
      </c>
      <c r="I80" s="277"/>
      <c r="J80" s="293"/>
      <c r="K80" s="303"/>
      <c r="L80" s="304"/>
    </row>
    <row r="81" spans="1:12" s="15" customFormat="1" ht="12.75" customHeight="1" x14ac:dyDescent="0.25">
      <c r="A81" s="282"/>
      <c r="B81" s="292"/>
      <c r="C81" s="294"/>
      <c r="D81" s="283"/>
      <c r="E81" s="294"/>
      <c r="F81" s="295"/>
      <c r="G81" s="296"/>
      <c r="H81" s="289">
        <f t="shared" si="5"/>
        <v>0</v>
      </c>
      <c r="I81" s="277"/>
      <c r="J81" s="293"/>
      <c r="K81" s="303"/>
      <c r="L81" s="304"/>
    </row>
    <row r="82" spans="1:12" s="15" customFormat="1" ht="12.75" customHeight="1" x14ac:dyDescent="0.25">
      <c r="A82" s="282"/>
      <c r="B82" s="292"/>
      <c r="C82" s="294"/>
      <c r="D82" s="283"/>
      <c r="E82" s="294"/>
      <c r="F82" s="295"/>
      <c r="G82" s="296"/>
      <c r="H82" s="289">
        <f t="shared" si="5"/>
        <v>0</v>
      </c>
      <c r="I82" s="277"/>
      <c r="J82" s="293"/>
      <c r="K82" s="303"/>
      <c r="L82" s="304"/>
    </row>
    <row r="83" spans="1:12" s="15" customFormat="1" ht="12.75" customHeight="1" x14ac:dyDescent="0.25">
      <c r="A83" s="282"/>
      <c r="B83" s="292"/>
      <c r="C83" s="294"/>
      <c r="D83" s="283"/>
      <c r="E83" s="294"/>
      <c r="F83" s="295"/>
      <c r="G83" s="296"/>
      <c r="H83" s="289">
        <f t="shared" si="5"/>
        <v>0</v>
      </c>
      <c r="I83" s="277"/>
      <c r="J83" s="293"/>
      <c r="K83" s="303"/>
      <c r="L83" s="304"/>
    </row>
    <row r="84" spans="1:12" s="15" customFormat="1" ht="12.75" customHeight="1" x14ac:dyDescent="0.25">
      <c r="A84" s="282"/>
      <c r="B84" s="292"/>
      <c r="C84" s="294"/>
      <c r="D84" s="283"/>
      <c r="E84" s="294"/>
      <c r="F84" s="295"/>
      <c r="G84" s="296"/>
      <c r="H84" s="289">
        <f t="shared" si="5"/>
        <v>0</v>
      </c>
      <c r="I84" s="277"/>
      <c r="J84" s="293"/>
      <c r="K84" s="303"/>
      <c r="L84" s="304"/>
    </row>
    <row r="85" spans="1:12" s="15" customFormat="1" ht="12.75" customHeight="1" x14ac:dyDescent="0.25">
      <c r="A85" s="282"/>
      <c r="B85" s="292"/>
      <c r="C85" s="294"/>
      <c r="D85" s="283"/>
      <c r="E85" s="294"/>
      <c r="F85" s="295"/>
      <c r="G85" s="296"/>
      <c r="H85" s="289">
        <f t="shared" si="5"/>
        <v>0</v>
      </c>
      <c r="I85" s="277"/>
      <c r="J85" s="293"/>
      <c r="K85" s="303"/>
      <c r="L85" s="304"/>
    </row>
    <row r="86" spans="1:12" s="15" customFormat="1" ht="12.75" customHeight="1" x14ac:dyDescent="0.25">
      <c r="A86" s="282"/>
      <c r="B86" s="292"/>
      <c r="C86" s="294"/>
      <c r="D86" s="283"/>
      <c r="E86" s="294"/>
      <c r="F86" s="295"/>
      <c r="G86" s="296"/>
      <c r="H86" s="289">
        <f t="shared" si="5"/>
        <v>0</v>
      </c>
      <c r="I86" s="277"/>
      <c r="J86" s="293"/>
      <c r="K86" s="303"/>
      <c r="L86" s="304"/>
    </row>
    <row r="87" spans="1:12" s="15" customFormat="1" ht="12.75" customHeight="1" x14ac:dyDescent="0.25">
      <c r="A87" s="282"/>
      <c r="B87" s="292"/>
      <c r="C87" s="294"/>
      <c r="D87" s="283"/>
      <c r="E87" s="294"/>
      <c r="F87" s="295"/>
      <c r="G87" s="296"/>
      <c r="H87" s="289">
        <f t="shared" si="5"/>
        <v>0</v>
      </c>
      <c r="I87" s="277"/>
      <c r="J87" s="293"/>
      <c r="K87" s="303"/>
      <c r="L87" s="304"/>
    </row>
    <row r="88" spans="1:12" s="15" customFormat="1" ht="12.75" customHeight="1" x14ac:dyDescent="0.25">
      <c r="A88" s="282"/>
      <c r="B88" s="292"/>
      <c r="C88" s="294"/>
      <c r="D88" s="283"/>
      <c r="E88" s="294"/>
      <c r="F88" s="295"/>
      <c r="G88" s="296"/>
      <c r="H88" s="289">
        <f t="shared" si="5"/>
        <v>0</v>
      </c>
      <c r="I88" s="277"/>
      <c r="J88" s="293"/>
      <c r="K88" s="303"/>
      <c r="L88" s="304"/>
    </row>
    <row r="89" spans="1:12" s="15" customFormat="1" ht="12.75" customHeight="1" x14ac:dyDescent="0.25">
      <c r="A89" s="282"/>
      <c r="B89" s="292"/>
      <c r="C89" s="294"/>
      <c r="D89" s="283"/>
      <c r="E89" s="294"/>
      <c r="F89" s="295"/>
      <c r="G89" s="296"/>
      <c r="H89" s="289">
        <f t="shared" si="5"/>
        <v>0</v>
      </c>
      <c r="I89" s="277"/>
      <c r="J89" s="293"/>
      <c r="K89" s="303"/>
      <c r="L89" s="304"/>
    </row>
    <row r="90" spans="1:12" s="15" customFormat="1" ht="12.75" customHeight="1" x14ac:dyDescent="0.25">
      <c r="A90" s="282"/>
      <c r="B90" s="292"/>
      <c r="C90" s="294"/>
      <c r="D90" s="283"/>
      <c r="E90" s="294"/>
      <c r="F90" s="295"/>
      <c r="G90" s="296"/>
      <c r="H90" s="289">
        <f t="shared" si="5"/>
        <v>0</v>
      </c>
      <c r="I90" s="277"/>
      <c r="J90" s="293"/>
      <c r="K90" s="303"/>
      <c r="L90" s="304"/>
    </row>
    <row r="91" spans="1:12" s="15" customFormat="1" ht="12.75" customHeight="1" x14ac:dyDescent="0.25">
      <c r="A91" s="282"/>
      <c r="B91" s="292"/>
      <c r="C91" s="294"/>
      <c r="D91" s="283"/>
      <c r="E91" s="294"/>
      <c r="F91" s="295"/>
      <c r="G91" s="296"/>
      <c r="H91" s="289">
        <f t="shared" si="5"/>
        <v>0</v>
      </c>
      <c r="I91" s="277"/>
      <c r="J91" s="293"/>
      <c r="K91" s="303"/>
      <c r="L91" s="304"/>
    </row>
    <row r="92" spans="1:12" s="15" customFormat="1" ht="12.75" customHeight="1" x14ac:dyDescent="0.25">
      <c r="A92" s="282"/>
      <c r="B92" s="292"/>
      <c r="C92" s="294"/>
      <c r="D92" s="283"/>
      <c r="E92" s="294"/>
      <c r="F92" s="295"/>
      <c r="G92" s="296"/>
      <c r="H92" s="289">
        <f t="shared" si="5"/>
        <v>0</v>
      </c>
      <c r="I92" s="277"/>
      <c r="J92" s="293"/>
      <c r="K92" s="303"/>
      <c r="L92" s="304"/>
    </row>
    <row r="93" spans="1:12" s="15" customFormat="1" ht="12.75" customHeight="1" x14ac:dyDescent="0.25">
      <c r="A93" s="282"/>
      <c r="B93" s="292"/>
      <c r="C93" s="294"/>
      <c r="D93" s="283"/>
      <c r="E93" s="294"/>
      <c r="F93" s="295"/>
      <c r="G93" s="296"/>
      <c r="H93" s="289">
        <f t="shared" si="5"/>
        <v>0</v>
      </c>
      <c r="I93" s="277"/>
      <c r="J93" s="293"/>
      <c r="K93" s="303"/>
      <c r="L93" s="304"/>
    </row>
    <row r="94" spans="1:12" s="15" customFormat="1" ht="12.75" customHeight="1" x14ac:dyDescent="0.25">
      <c r="A94" s="282"/>
      <c r="B94" s="292"/>
      <c r="C94" s="294"/>
      <c r="D94" s="283"/>
      <c r="E94" s="294"/>
      <c r="F94" s="295"/>
      <c r="G94" s="296"/>
      <c r="H94" s="289">
        <f t="shared" si="5"/>
        <v>0</v>
      </c>
      <c r="I94" s="277"/>
      <c r="J94" s="293"/>
      <c r="K94" s="303"/>
      <c r="L94" s="304"/>
    </row>
    <row r="95" spans="1:12" s="15" customFormat="1" ht="12.75" customHeight="1" x14ac:dyDescent="0.25">
      <c r="A95" s="282"/>
      <c r="B95" s="292"/>
      <c r="C95" s="294"/>
      <c r="D95" s="283"/>
      <c r="E95" s="294"/>
      <c r="F95" s="295"/>
      <c r="G95" s="296"/>
      <c r="H95" s="289">
        <f t="shared" si="5"/>
        <v>0</v>
      </c>
      <c r="I95" s="277"/>
      <c r="J95" s="293"/>
      <c r="K95" s="303"/>
      <c r="L95" s="304"/>
    </row>
    <row r="96" spans="1:12" s="15" customFormat="1" ht="12.75" customHeight="1" x14ac:dyDescent="0.25">
      <c r="A96" s="282"/>
      <c r="B96" s="292"/>
      <c r="C96" s="294"/>
      <c r="D96" s="283"/>
      <c r="E96" s="294"/>
      <c r="F96" s="295"/>
      <c r="G96" s="296"/>
      <c r="H96" s="289">
        <f t="shared" si="5"/>
        <v>0</v>
      </c>
      <c r="I96" s="277"/>
      <c r="J96" s="293"/>
      <c r="K96" s="303"/>
      <c r="L96" s="304"/>
    </row>
    <row r="97" spans="1:14" s="15" customFormat="1" ht="12.75" customHeight="1" x14ac:dyDescent="0.25">
      <c r="A97" s="282"/>
      <c r="B97" s="292"/>
      <c r="C97" s="294"/>
      <c r="D97" s="283"/>
      <c r="E97" s="294"/>
      <c r="F97" s="295"/>
      <c r="G97" s="296"/>
      <c r="H97" s="289">
        <f t="shared" si="5"/>
        <v>0</v>
      </c>
      <c r="I97" s="277"/>
      <c r="J97" s="293"/>
      <c r="K97" s="303"/>
      <c r="L97" s="304"/>
    </row>
    <row r="98" spans="1:14" s="15" customFormat="1" ht="12.75" customHeight="1" x14ac:dyDescent="0.25">
      <c r="A98" s="282"/>
      <c r="B98" s="292"/>
      <c r="C98" s="294"/>
      <c r="D98" s="283"/>
      <c r="E98" s="294"/>
      <c r="F98" s="295"/>
      <c r="G98" s="296"/>
      <c r="H98" s="289">
        <f t="shared" si="5"/>
        <v>0</v>
      </c>
      <c r="I98" s="277"/>
      <c r="J98" s="293"/>
      <c r="K98" s="303"/>
      <c r="L98" s="304"/>
    </row>
    <row r="99" spans="1:14" s="15" customFormat="1" ht="12.75" customHeight="1" x14ac:dyDescent="0.25">
      <c r="A99" s="282"/>
      <c r="B99" s="292"/>
      <c r="C99" s="294"/>
      <c r="D99" s="283"/>
      <c r="E99" s="294"/>
      <c r="F99" s="295"/>
      <c r="G99" s="296"/>
      <c r="H99" s="289">
        <f t="shared" si="5"/>
        <v>0</v>
      </c>
      <c r="I99" s="277"/>
      <c r="J99" s="293"/>
      <c r="K99" s="303"/>
      <c r="L99" s="304"/>
    </row>
    <row r="100" spans="1:14" s="15" customFormat="1" ht="12.75" customHeight="1" x14ac:dyDescent="0.25">
      <c r="A100" s="282"/>
      <c r="B100" s="292"/>
      <c r="C100" s="294"/>
      <c r="D100" s="283"/>
      <c r="E100" s="294"/>
      <c r="F100" s="295"/>
      <c r="G100" s="296"/>
      <c r="H100" s="289">
        <f t="shared" si="5"/>
        <v>0</v>
      </c>
      <c r="I100" s="277"/>
      <c r="J100" s="293"/>
      <c r="K100" s="303"/>
      <c r="L100" s="304"/>
    </row>
    <row r="101" spans="1:14" s="15" customFormat="1" ht="12.75" customHeight="1" x14ac:dyDescent="0.25">
      <c r="A101" s="282"/>
      <c r="B101" s="292"/>
      <c r="C101" s="294"/>
      <c r="D101" s="283"/>
      <c r="E101" s="294"/>
      <c r="F101" s="295"/>
      <c r="G101" s="296"/>
      <c r="H101" s="289">
        <f t="shared" si="5"/>
        <v>0</v>
      </c>
      <c r="I101" s="277"/>
      <c r="J101" s="293"/>
      <c r="K101" s="303"/>
      <c r="L101" s="304"/>
    </row>
    <row r="102" spans="1:14" s="15" customFormat="1" ht="12.75" customHeight="1" x14ac:dyDescent="0.25">
      <c r="A102" s="282"/>
      <c r="B102" s="292"/>
      <c r="C102" s="294"/>
      <c r="D102" s="283"/>
      <c r="E102" s="294"/>
      <c r="F102" s="295"/>
      <c r="G102" s="296"/>
      <c r="H102" s="289">
        <f t="shared" si="5"/>
        <v>0</v>
      </c>
      <c r="I102" s="277"/>
      <c r="J102" s="293"/>
      <c r="K102" s="303"/>
      <c r="L102" s="304"/>
    </row>
    <row r="103" spans="1:14" ht="21" customHeight="1" x14ac:dyDescent="0.25">
      <c r="A103" s="630" t="str">
        <f>+'Ficha Avance'!A71:B71</f>
        <v>Total pagos SIIF</v>
      </c>
      <c r="B103" s="631"/>
      <c r="C103" s="631"/>
      <c r="D103" s="631"/>
      <c r="E103" s="632"/>
      <c r="F103" s="305">
        <f>SUM(F53:F62)</f>
        <v>0</v>
      </c>
      <c r="G103" s="306" t="s">
        <v>205</v>
      </c>
      <c r="H103" s="307">
        <f>SUM(H53:H102)</f>
        <v>0</v>
      </c>
      <c r="I103" s="228"/>
      <c r="J103" s="308" t="s">
        <v>117</v>
      </c>
      <c r="K103" s="309">
        <f>SUM(K53:K53)</f>
        <v>0</v>
      </c>
      <c r="L103" s="310">
        <f>SUM(L53:L53)</f>
        <v>0</v>
      </c>
    </row>
    <row r="104" spans="1:14" ht="33" customHeight="1" x14ac:dyDescent="0.25">
      <c r="A104" s="591" t="s">
        <v>206</v>
      </c>
      <c r="B104" s="591"/>
      <c r="C104" s="591"/>
      <c r="D104" s="591"/>
      <c r="E104" s="591"/>
      <c r="F104" s="591"/>
      <c r="G104" s="591"/>
      <c r="H104" s="591"/>
      <c r="I104" s="591"/>
      <c r="J104" s="591"/>
      <c r="K104" s="591"/>
      <c r="L104" s="591"/>
    </row>
    <row r="105" spans="1:14" ht="49.5" customHeight="1" x14ac:dyDescent="0.25">
      <c r="A105" s="580" t="s">
        <v>207</v>
      </c>
      <c r="B105" s="580"/>
      <c r="C105" s="580"/>
      <c r="D105" s="580"/>
      <c r="E105" s="580"/>
      <c r="F105" s="580"/>
      <c r="G105" s="580"/>
      <c r="H105" s="580"/>
      <c r="I105" s="580"/>
      <c r="J105" s="640"/>
      <c r="K105" s="641"/>
      <c r="L105" s="641"/>
      <c r="N105" s="225"/>
    </row>
    <row r="106" spans="1:14" ht="70.5" customHeight="1" x14ac:dyDescent="0.25">
      <c r="A106" s="588" t="s">
        <v>208</v>
      </c>
      <c r="B106" s="589"/>
      <c r="C106" s="229" t="s">
        <v>209</v>
      </c>
      <c r="D106" s="584" t="str">
        <f>+'Ficha Avance'!E74</f>
        <v>Actividades realizadas para el cumplimiento de las obligaciones 
(Soportes, entregables, productos, evidencias, etc.)</v>
      </c>
      <c r="E106" s="584"/>
      <c r="F106" s="584"/>
      <c r="G106" s="229" t="s">
        <v>210</v>
      </c>
      <c r="H106" s="311" t="s">
        <v>211</v>
      </c>
      <c r="I106" s="230" t="s">
        <v>123</v>
      </c>
      <c r="J106" s="229" t="s">
        <v>212</v>
      </c>
      <c r="K106" s="229" t="s">
        <v>198</v>
      </c>
      <c r="L106" s="229" t="s">
        <v>213</v>
      </c>
      <c r="M106" s="82"/>
    </row>
    <row r="107" spans="1:14" ht="186" customHeight="1" x14ac:dyDescent="0.25">
      <c r="A107" s="578" t="s">
        <v>361</v>
      </c>
      <c r="B107" s="579"/>
      <c r="C107" s="312" t="s">
        <v>353</v>
      </c>
      <c r="D107" s="576" t="s">
        <v>354</v>
      </c>
      <c r="E107" s="576"/>
      <c r="F107" s="576"/>
      <c r="G107" s="288" t="s">
        <v>351</v>
      </c>
      <c r="H107" s="313">
        <v>827691774.75999999</v>
      </c>
      <c r="I107" s="314" t="s">
        <v>359</v>
      </c>
      <c r="J107" s="233" t="s">
        <v>243</v>
      </c>
      <c r="K107" s="264" t="s">
        <v>357</v>
      </c>
      <c r="L107" s="315">
        <f>H107/$D$48</f>
        <v>0.40458881972879041</v>
      </c>
      <c r="M107" s="82"/>
    </row>
    <row r="108" spans="1:14" ht="186" customHeight="1" x14ac:dyDescent="0.25">
      <c r="A108" s="578"/>
      <c r="B108" s="579"/>
      <c r="C108" s="312"/>
      <c r="D108" s="576"/>
      <c r="E108" s="576"/>
      <c r="F108" s="576"/>
      <c r="G108" s="288"/>
      <c r="H108" s="313"/>
      <c r="I108" s="266"/>
      <c r="J108" s="233"/>
      <c r="K108" s="264"/>
      <c r="L108" s="315">
        <f t="shared" ref="L108:L112" si="6">H108/$D$48</f>
        <v>0</v>
      </c>
    </row>
    <row r="109" spans="1:14" ht="186" customHeight="1" x14ac:dyDescent="0.25">
      <c r="A109" s="578"/>
      <c r="B109" s="579"/>
      <c r="C109" s="312"/>
      <c r="D109" s="576"/>
      <c r="E109" s="576"/>
      <c r="F109" s="576"/>
      <c r="G109" s="288"/>
      <c r="H109" s="313"/>
      <c r="I109" s="266"/>
      <c r="J109" s="233"/>
      <c r="K109" s="264"/>
      <c r="L109" s="315">
        <f t="shared" si="6"/>
        <v>0</v>
      </c>
    </row>
    <row r="110" spans="1:14" ht="186" customHeight="1" x14ac:dyDescent="0.25">
      <c r="A110" s="578"/>
      <c r="B110" s="579"/>
      <c r="C110" s="312"/>
      <c r="D110" s="576"/>
      <c r="E110" s="576"/>
      <c r="F110" s="576"/>
      <c r="G110" s="288"/>
      <c r="H110" s="313"/>
      <c r="I110" s="266"/>
      <c r="J110" s="233"/>
      <c r="K110" s="264"/>
      <c r="L110" s="315">
        <f t="shared" si="6"/>
        <v>0</v>
      </c>
    </row>
    <row r="111" spans="1:14" ht="186" customHeight="1" x14ac:dyDescent="0.25">
      <c r="A111" s="578"/>
      <c r="B111" s="579"/>
      <c r="C111" s="312"/>
      <c r="D111" s="576"/>
      <c r="E111" s="576"/>
      <c r="F111" s="576"/>
      <c r="G111" s="288"/>
      <c r="H111" s="313"/>
      <c r="I111" s="314"/>
      <c r="J111" s="262"/>
      <c r="K111" s="264"/>
      <c r="L111" s="315">
        <f t="shared" si="6"/>
        <v>0</v>
      </c>
    </row>
    <row r="112" spans="1:14" ht="186" customHeight="1" x14ac:dyDescent="0.25">
      <c r="A112" s="578"/>
      <c r="B112" s="579"/>
      <c r="C112" s="312"/>
      <c r="D112" s="576"/>
      <c r="E112" s="576"/>
      <c r="F112" s="576"/>
      <c r="G112" s="288"/>
      <c r="H112" s="313"/>
      <c r="I112" s="314"/>
      <c r="J112" s="262"/>
      <c r="K112" s="264"/>
      <c r="L112" s="316">
        <f t="shared" si="6"/>
        <v>0</v>
      </c>
    </row>
    <row r="113" spans="1:14" ht="186" customHeight="1" x14ac:dyDescent="0.25">
      <c r="A113" s="578"/>
      <c r="B113" s="579"/>
      <c r="C113" s="312"/>
      <c r="D113" s="576"/>
      <c r="E113" s="576"/>
      <c r="F113" s="576"/>
      <c r="G113" s="288"/>
      <c r="H113" s="313"/>
      <c r="I113" s="314"/>
      <c r="J113" s="262"/>
      <c r="K113" s="264"/>
      <c r="L113" s="316">
        <f t="shared" ref="L113" si="7">H113/$D$48</f>
        <v>0</v>
      </c>
    </row>
    <row r="114" spans="1:14" ht="186" customHeight="1" x14ac:dyDescent="0.25">
      <c r="A114" s="578"/>
      <c r="B114" s="579"/>
      <c r="C114" s="312"/>
      <c r="D114" s="576"/>
      <c r="E114" s="576"/>
      <c r="F114" s="576"/>
      <c r="G114" s="288"/>
      <c r="H114" s="313"/>
      <c r="I114" s="314"/>
      <c r="J114" s="262"/>
      <c r="K114" s="264"/>
      <c r="L114" s="316">
        <f t="shared" ref="L114" si="8">H114/$D$48</f>
        <v>0</v>
      </c>
    </row>
    <row r="115" spans="1:14" ht="186" customHeight="1" x14ac:dyDescent="0.25">
      <c r="A115" s="578"/>
      <c r="B115" s="579"/>
      <c r="C115" s="312"/>
      <c r="D115" s="576"/>
      <c r="E115" s="576"/>
      <c r="F115" s="576"/>
      <c r="G115" s="288"/>
      <c r="H115" s="313"/>
      <c r="I115" s="314"/>
      <c r="J115" s="262"/>
      <c r="K115" s="264"/>
      <c r="L115" s="316">
        <f t="shared" ref="L115:L117" si="9">H115/$D$48</f>
        <v>0</v>
      </c>
    </row>
    <row r="116" spans="1:14" ht="186" customHeight="1" x14ac:dyDescent="0.25">
      <c r="A116" s="578"/>
      <c r="B116" s="579"/>
      <c r="C116" s="312"/>
      <c r="D116" s="576"/>
      <c r="E116" s="576"/>
      <c r="F116" s="576"/>
      <c r="G116" s="288"/>
      <c r="H116" s="313"/>
      <c r="I116" s="314"/>
      <c r="J116" s="262"/>
      <c r="K116" s="264"/>
      <c r="L116" s="316">
        <f t="shared" si="9"/>
        <v>0</v>
      </c>
    </row>
    <row r="117" spans="1:14" ht="186" customHeight="1" x14ac:dyDescent="0.25">
      <c r="A117" s="578"/>
      <c r="B117" s="579"/>
      <c r="C117" s="312"/>
      <c r="D117" s="576"/>
      <c r="E117" s="576"/>
      <c r="F117" s="576"/>
      <c r="G117" s="288"/>
      <c r="H117" s="313"/>
      <c r="I117" s="314"/>
      <c r="J117" s="262"/>
      <c r="K117" s="264"/>
      <c r="L117" s="316">
        <f t="shared" si="9"/>
        <v>0</v>
      </c>
    </row>
    <row r="118" spans="1:14" ht="43.5" customHeight="1" x14ac:dyDescent="0.25">
      <c r="A118" s="593" t="s">
        <v>214</v>
      </c>
      <c r="B118" s="594"/>
      <c r="C118" s="594"/>
      <c r="D118" s="594"/>
      <c r="E118" s="594"/>
      <c r="F118" s="594"/>
      <c r="G118" s="595"/>
      <c r="H118" s="317">
        <f>SUM(H107:H117)</f>
        <v>827691774.75999999</v>
      </c>
      <c r="I118" s="593" t="s">
        <v>215</v>
      </c>
      <c r="J118" s="594"/>
      <c r="K118" s="595"/>
      <c r="L118" s="318">
        <f>SUM(L107:L117)</f>
        <v>0.40458881972879041</v>
      </c>
    </row>
    <row r="119" spans="1:14" ht="20.399999999999999" customHeight="1" x14ac:dyDescent="0.25">
      <c r="A119" s="578"/>
      <c r="B119" s="634"/>
      <c r="C119" s="634"/>
      <c r="D119" s="634"/>
      <c r="E119" s="634"/>
      <c r="F119" s="634"/>
      <c r="G119" s="634"/>
      <c r="H119" s="634"/>
      <c r="I119" s="634"/>
      <c r="J119" s="634"/>
      <c r="K119" s="634"/>
      <c r="L119" s="579"/>
    </row>
    <row r="120" spans="1:14" ht="65.099999999999994" customHeight="1" x14ac:dyDescent="0.25">
      <c r="A120" s="633" t="s">
        <v>216</v>
      </c>
      <c r="B120" s="633"/>
      <c r="C120" s="633"/>
      <c r="D120" s="633"/>
      <c r="E120" s="633"/>
      <c r="F120" s="633"/>
      <c r="G120" s="633"/>
      <c r="H120" s="633"/>
      <c r="I120" s="633"/>
      <c r="J120" s="633"/>
      <c r="K120" s="633"/>
      <c r="L120" s="344" t="s">
        <v>362</v>
      </c>
    </row>
    <row r="121" spans="1:14" ht="13.5" customHeight="1" x14ac:dyDescent="0.25">
      <c r="A121" s="627"/>
      <c r="B121" s="629"/>
      <c r="C121" s="629"/>
      <c r="D121" s="629"/>
      <c r="E121" s="629"/>
      <c r="F121" s="629"/>
      <c r="G121" s="629"/>
      <c r="H121" s="629"/>
      <c r="I121" s="629"/>
      <c r="J121" s="629"/>
      <c r="K121" s="629"/>
      <c r="L121" s="629"/>
    </row>
    <row r="122" spans="1:14" ht="45" customHeight="1" x14ac:dyDescent="0.25">
      <c r="A122" s="635" t="s">
        <v>217</v>
      </c>
      <c r="B122" s="636"/>
      <c r="C122" s="636"/>
      <c r="D122" s="636"/>
      <c r="E122" s="636"/>
      <c r="F122" s="636"/>
      <c r="G122" s="636"/>
      <c r="H122" s="636"/>
      <c r="I122" s="636"/>
      <c r="J122" s="636"/>
      <c r="K122" s="636"/>
      <c r="L122" s="637"/>
    </row>
    <row r="123" spans="1:14" ht="39" customHeight="1" x14ac:dyDescent="0.25">
      <c r="A123" s="622" t="s">
        <v>218</v>
      </c>
      <c r="B123" s="622"/>
      <c r="C123" s="319" t="s">
        <v>42</v>
      </c>
      <c r="D123" s="320" t="s">
        <v>43</v>
      </c>
      <c r="E123" s="240" t="s">
        <v>219</v>
      </c>
      <c r="F123" s="240" t="s">
        <v>42</v>
      </c>
      <c r="G123" s="240" t="s">
        <v>43</v>
      </c>
      <c r="H123" s="678" t="s">
        <v>220</v>
      </c>
      <c r="I123" s="679"/>
      <c r="J123" s="680"/>
      <c r="K123" s="240" t="s">
        <v>42</v>
      </c>
      <c r="L123" s="319" t="s">
        <v>43</v>
      </c>
      <c r="N123" s="152"/>
    </row>
    <row r="124" spans="1:14" ht="39.75" customHeight="1" x14ac:dyDescent="0.25">
      <c r="A124" s="585" t="s">
        <v>221</v>
      </c>
      <c r="B124" s="585"/>
      <c r="C124" s="585"/>
      <c r="D124" s="585"/>
      <c r="E124" s="585"/>
      <c r="F124" s="585"/>
      <c r="G124" s="585" t="s">
        <v>222</v>
      </c>
      <c r="H124" s="585"/>
      <c r="I124" s="585"/>
      <c r="J124" s="585"/>
      <c r="K124" s="585"/>
      <c r="L124" s="585"/>
      <c r="N124" s="153"/>
    </row>
    <row r="125" spans="1:14" ht="35.25" customHeight="1" x14ac:dyDescent="0.25">
      <c r="A125" s="586"/>
      <c r="B125" s="586"/>
      <c r="C125" s="586"/>
      <c r="D125" s="586"/>
      <c r="E125" s="586"/>
      <c r="F125" s="586"/>
      <c r="G125" s="586"/>
      <c r="H125" s="586"/>
      <c r="I125" s="586"/>
      <c r="J125" s="586"/>
      <c r="K125" s="586"/>
      <c r="L125" s="586"/>
    </row>
    <row r="126" spans="1:14" ht="54.6" customHeight="1" x14ac:dyDescent="0.25">
      <c r="A126" s="585" t="s">
        <v>223</v>
      </c>
      <c r="B126" s="585"/>
      <c r="C126" s="583" t="s">
        <v>224</v>
      </c>
      <c r="D126" s="583"/>
      <c r="E126" s="321" t="s">
        <v>42</v>
      </c>
      <c r="F126" s="322" t="s">
        <v>43</v>
      </c>
      <c r="G126" s="642" t="s">
        <v>225</v>
      </c>
      <c r="H126" s="643"/>
      <c r="I126" s="643"/>
      <c r="J126" s="643"/>
      <c r="K126" s="643"/>
      <c r="L126" s="644"/>
    </row>
    <row r="127" spans="1:14" ht="36.75" customHeight="1" x14ac:dyDescent="0.25">
      <c r="A127" s="639" t="s">
        <v>226</v>
      </c>
      <c r="B127" s="639"/>
      <c r="C127" s="639"/>
      <c r="D127" s="639"/>
      <c r="E127" s="639"/>
      <c r="F127" s="639"/>
      <c r="G127" s="639"/>
      <c r="H127" s="639"/>
      <c r="I127" s="639"/>
      <c r="J127" s="639"/>
      <c r="K127" s="639"/>
      <c r="L127" s="639"/>
    </row>
    <row r="128" spans="1:14" ht="48" customHeight="1" x14ac:dyDescent="0.25">
      <c r="A128" s="647" t="s">
        <v>227</v>
      </c>
      <c r="B128" s="648"/>
      <c r="C128" s="323" t="s">
        <v>228</v>
      </c>
      <c r="D128" s="323" t="s">
        <v>229</v>
      </c>
      <c r="E128" s="323" t="s">
        <v>230</v>
      </c>
      <c r="F128" s="324" t="s">
        <v>231</v>
      </c>
      <c r="G128" s="323" t="s">
        <v>232</v>
      </c>
      <c r="H128" s="647" t="s">
        <v>233</v>
      </c>
      <c r="I128" s="648"/>
      <c r="J128" s="647" t="s">
        <v>234</v>
      </c>
      <c r="K128" s="651"/>
      <c r="L128" s="648"/>
    </row>
    <row r="129" spans="1:12" ht="36.75" customHeight="1" x14ac:dyDescent="0.25">
      <c r="A129" s="649"/>
      <c r="B129" s="650"/>
      <c r="C129" s="342">
        <v>46062</v>
      </c>
      <c r="D129" s="325"/>
      <c r="E129" s="325"/>
      <c r="F129" s="343" t="s">
        <v>355</v>
      </c>
      <c r="G129" s="343" t="s">
        <v>356</v>
      </c>
      <c r="H129" s="649"/>
      <c r="I129" s="650"/>
      <c r="J129" s="652"/>
      <c r="K129" s="653"/>
      <c r="L129" s="654"/>
    </row>
    <row r="130" spans="1:12" ht="36.75" customHeight="1" x14ac:dyDescent="0.25">
      <c r="A130" s="645" t="s">
        <v>235</v>
      </c>
      <c r="B130" s="646"/>
      <c r="C130" s="646"/>
      <c r="D130" s="646"/>
      <c r="E130" s="326" t="s">
        <v>42</v>
      </c>
      <c r="F130" s="327" t="s">
        <v>43</v>
      </c>
      <c r="G130" s="328" t="s">
        <v>236</v>
      </c>
      <c r="H130" s="678"/>
      <c r="I130" s="680"/>
      <c r="J130" s="622" t="s">
        <v>237</v>
      </c>
      <c r="K130" s="622"/>
      <c r="L130" s="622"/>
    </row>
    <row r="131" spans="1:12" ht="36.75" customHeight="1" x14ac:dyDescent="0.25">
      <c r="A131" s="585" t="s">
        <v>238</v>
      </c>
      <c r="B131" s="585"/>
      <c r="C131" s="585"/>
      <c r="D131" s="585"/>
      <c r="E131" s="585"/>
      <c r="F131" s="585"/>
      <c r="G131" s="585"/>
      <c r="H131" s="585"/>
      <c r="I131" s="585"/>
      <c r="J131" s="585"/>
      <c r="K131" s="585"/>
      <c r="L131" s="585"/>
    </row>
    <row r="132" spans="1:12" ht="59.25" customHeight="1" x14ac:dyDescent="0.25">
      <c r="A132" s="638"/>
      <c r="B132" s="638"/>
      <c r="C132" s="586"/>
      <c r="D132" s="586"/>
      <c r="E132" s="586"/>
      <c r="F132" s="586"/>
      <c r="G132" s="586"/>
      <c r="H132" s="586"/>
      <c r="I132" s="586"/>
      <c r="J132" s="638"/>
      <c r="K132" s="638"/>
      <c r="L132" s="638"/>
    </row>
    <row r="133" spans="1:12" ht="27.75" customHeight="1" x14ac:dyDescent="0.25">
      <c r="A133" s="329"/>
      <c r="B133" s="228"/>
      <c r="C133" s="330" t="s">
        <v>239</v>
      </c>
      <c r="D133" s="597" t="s">
        <v>240</v>
      </c>
      <c r="E133" s="597"/>
      <c r="F133" s="597" t="s">
        <v>241</v>
      </c>
      <c r="G133" s="597"/>
      <c r="H133" s="597" t="s">
        <v>242</v>
      </c>
      <c r="I133" s="597"/>
      <c r="J133" s="331"/>
      <c r="K133" s="331"/>
      <c r="L133" s="332"/>
    </row>
    <row r="134" spans="1:12" ht="15.75" customHeight="1" x14ac:dyDescent="0.25">
      <c r="A134" s="329"/>
      <c r="B134" s="228"/>
      <c r="C134" s="599" t="s">
        <v>243</v>
      </c>
      <c r="D134" s="657" t="str">
        <f>I107</f>
        <v>2225</v>
      </c>
      <c r="E134" s="657"/>
      <c r="F134" s="656" t="str">
        <f>G107</f>
        <v>FEC8-704</v>
      </c>
      <c r="G134" s="656"/>
      <c r="H134" s="681">
        <f>H107</f>
        <v>827691774.75999999</v>
      </c>
      <c r="I134" s="682"/>
      <c r="J134" s="331"/>
      <c r="K134" s="331"/>
      <c r="L134" s="332"/>
    </row>
    <row r="135" spans="1:12" ht="14.25" customHeight="1" x14ac:dyDescent="0.25">
      <c r="A135" s="329"/>
      <c r="B135" s="228"/>
      <c r="C135" s="599"/>
      <c r="D135" s="657"/>
      <c r="E135" s="657"/>
      <c r="F135" s="656"/>
      <c r="G135" s="656"/>
      <c r="H135" s="682"/>
      <c r="I135" s="682"/>
      <c r="J135" s="333"/>
      <c r="K135" s="333"/>
      <c r="L135" s="334"/>
    </row>
    <row r="136" spans="1:12" ht="14.25" hidden="1" customHeight="1" x14ac:dyDescent="0.25">
      <c r="A136" s="329"/>
      <c r="B136" s="228"/>
      <c r="C136" s="599" t="s">
        <v>244</v>
      </c>
      <c r="D136" s="592"/>
      <c r="E136" s="592"/>
      <c r="F136" s="655"/>
      <c r="G136" s="655"/>
      <c r="H136" s="655"/>
      <c r="I136" s="655"/>
      <c r="J136" s="333"/>
      <c r="K136" s="333"/>
      <c r="L136" s="334"/>
    </row>
    <row r="137" spans="1:12" ht="18" hidden="1" customHeight="1" x14ac:dyDescent="0.25">
      <c r="A137" s="329"/>
      <c r="B137" s="228"/>
      <c r="C137" s="599"/>
      <c r="D137" s="592"/>
      <c r="E137" s="592"/>
      <c r="F137" s="655"/>
      <c r="G137" s="655"/>
      <c r="H137" s="655"/>
      <c r="I137" s="655"/>
      <c r="J137" s="335"/>
      <c r="K137" s="335"/>
      <c r="L137" s="336"/>
    </row>
    <row r="138" spans="1:12" ht="15.75" hidden="1" customHeight="1" x14ac:dyDescent="0.25">
      <c r="A138" s="329"/>
      <c r="B138" s="228"/>
      <c r="C138" s="599" t="s">
        <v>245</v>
      </c>
      <c r="D138" s="592"/>
      <c r="E138" s="592"/>
      <c r="F138" s="596"/>
      <c r="G138" s="596"/>
      <c r="H138" s="655"/>
      <c r="I138" s="655"/>
      <c r="J138" s="335"/>
      <c r="K138" s="335"/>
      <c r="L138" s="336"/>
    </row>
    <row r="139" spans="1:12" ht="17.25" hidden="1" customHeight="1" x14ac:dyDescent="0.25">
      <c r="A139" s="329"/>
      <c r="B139" s="228"/>
      <c r="C139" s="599"/>
      <c r="D139" s="592"/>
      <c r="E139" s="592"/>
      <c r="F139" s="596"/>
      <c r="G139" s="596"/>
      <c r="H139" s="655"/>
      <c r="I139" s="655"/>
      <c r="J139" s="335"/>
      <c r="K139" s="335"/>
      <c r="L139" s="336"/>
    </row>
    <row r="140" spans="1:12" ht="14.25" hidden="1" customHeight="1" x14ac:dyDescent="0.25">
      <c r="A140" s="337"/>
      <c r="B140" s="228"/>
      <c r="C140" s="599" t="s">
        <v>246</v>
      </c>
      <c r="D140" s="592"/>
      <c r="E140" s="592"/>
      <c r="F140" s="596"/>
      <c r="G140" s="596"/>
      <c r="H140" s="655"/>
      <c r="I140" s="655"/>
      <c r="J140" s="335"/>
      <c r="K140" s="335"/>
      <c r="L140" s="338"/>
    </row>
    <row r="141" spans="1:12" ht="12" hidden="1" customHeight="1" x14ac:dyDescent="0.25">
      <c r="A141" s="337"/>
      <c r="B141" s="228"/>
      <c r="C141" s="599"/>
      <c r="D141" s="592"/>
      <c r="E141" s="592"/>
      <c r="F141" s="596"/>
      <c r="G141" s="596"/>
      <c r="H141" s="655"/>
      <c r="I141" s="655"/>
      <c r="J141" s="335"/>
      <c r="K141" s="335"/>
      <c r="L141" s="338"/>
    </row>
    <row r="142" spans="1:12" ht="15" hidden="1" customHeight="1" x14ac:dyDescent="0.25">
      <c r="A142" s="329"/>
      <c r="B142" s="339"/>
      <c r="C142" s="599" t="s">
        <v>247</v>
      </c>
      <c r="D142" s="592"/>
      <c r="E142" s="592"/>
      <c r="F142" s="596"/>
      <c r="G142" s="596"/>
      <c r="H142" s="655"/>
      <c r="I142" s="655"/>
      <c r="J142" s="335"/>
      <c r="K142" s="335"/>
      <c r="L142" s="338"/>
    </row>
    <row r="143" spans="1:12" ht="14.25" hidden="1" customHeight="1" x14ac:dyDescent="0.25">
      <c r="A143" s="228"/>
      <c r="B143" s="228"/>
      <c r="C143" s="599"/>
      <c r="D143" s="592"/>
      <c r="E143" s="592"/>
      <c r="F143" s="596"/>
      <c r="G143" s="596"/>
      <c r="H143" s="655"/>
      <c r="I143" s="655"/>
      <c r="J143" s="335"/>
      <c r="K143" s="335"/>
      <c r="L143" s="338"/>
    </row>
    <row r="144" spans="1:12" ht="33" customHeight="1" x14ac:dyDescent="0.25">
      <c r="A144" s="228"/>
      <c r="B144" s="228"/>
      <c r="C144" s="597" t="s">
        <v>248</v>
      </c>
      <c r="D144" s="597"/>
      <c r="E144" s="597"/>
      <c r="F144" s="597"/>
      <c r="G144" s="597"/>
      <c r="H144" s="676">
        <f>SUM(H134:I143)</f>
        <v>827691774.75999999</v>
      </c>
      <c r="I144" s="676"/>
      <c r="J144" s="335"/>
      <c r="K144" s="335"/>
      <c r="L144" s="338"/>
    </row>
    <row r="145" spans="1:12" ht="24" customHeight="1" x14ac:dyDescent="0.25">
      <c r="A145" s="228"/>
      <c r="B145" s="228"/>
      <c r="C145" s="340"/>
      <c r="D145" s="340"/>
      <c r="E145" s="340"/>
      <c r="F145" s="340"/>
      <c r="G145" s="340"/>
      <c r="H145" s="340"/>
      <c r="I145" s="341"/>
      <c r="J145" s="335"/>
      <c r="K145" s="335"/>
      <c r="L145" s="338"/>
    </row>
    <row r="146" spans="1:12" ht="13.8" x14ac:dyDescent="0.25">
      <c r="A146" s="582" t="s">
        <v>249</v>
      </c>
      <c r="B146" s="582"/>
      <c r="C146" s="582"/>
      <c r="D146" s="582"/>
      <c r="E146" s="582"/>
      <c r="F146" s="582"/>
      <c r="G146" s="582"/>
      <c r="H146" s="582"/>
      <c r="I146" s="582"/>
      <c r="J146" s="582"/>
      <c r="K146" s="582"/>
      <c r="L146" s="582"/>
    </row>
    <row r="147" spans="1:12" ht="20.25" customHeight="1" x14ac:dyDescent="0.25">
      <c r="A147" s="584" t="s">
        <v>250</v>
      </c>
      <c r="B147" s="584"/>
      <c r="C147" s="584"/>
      <c r="D147" s="584"/>
      <c r="E147" s="584"/>
      <c r="F147" s="584"/>
      <c r="G147" s="621" t="s">
        <v>145</v>
      </c>
      <c r="H147" s="614"/>
      <c r="I147" s="615"/>
      <c r="J147" s="615"/>
      <c r="K147" s="615"/>
      <c r="L147" s="616"/>
    </row>
    <row r="148" spans="1:12" ht="52.5" customHeight="1" x14ac:dyDescent="0.25">
      <c r="A148" s="237" t="s">
        <v>146</v>
      </c>
      <c r="B148" s="683" t="s">
        <v>363</v>
      </c>
      <c r="C148" s="621"/>
      <c r="D148" s="621"/>
      <c r="E148" s="621"/>
      <c r="F148" s="621"/>
      <c r="G148" s="621"/>
      <c r="H148" s="677"/>
      <c r="I148" s="603"/>
      <c r="J148" s="603"/>
      <c r="K148" s="603"/>
      <c r="L148" s="604"/>
    </row>
    <row r="149" spans="1:12" s="95" customFormat="1" ht="60" customHeight="1" x14ac:dyDescent="0.25">
      <c r="A149" s="237" t="s">
        <v>148</v>
      </c>
      <c r="B149" s="576" t="s">
        <v>364</v>
      </c>
      <c r="C149" s="576"/>
      <c r="D149" s="576"/>
      <c r="E149" s="576"/>
      <c r="F149" s="576"/>
      <c r="G149" s="621"/>
      <c r="H149" s="617"/>
      <c r="I149" s="605"/>
      <c r="J149" s="605"/>
      <c r="K149" s="605"/>
      <c r="L149" s="606"/>
    </row>
    <row r="150" spans="1:12" ht="62.25" customHeight="1" x14ac:dyDescent="0.25">
      <c r="D150" s="94"/>
      <c r="E150" s="94"/>
      <c r="F150" s="94"/>
      <c r="G150" s="94"/>
      <c r="H150" s="94"/>
      <c r="I150" s="94"/>
      <c r="J150" s="94"/>
      <c r="K150" s="94"/>
      <c r="L150" s="94"/>
    </row>
    <row r="151" spans="1:12" ht="70.5" customHeight="1" x14ac:dyDescent="0.25">
      <c r="A151" s="581" t="s">
        <v>251</v>
      </c>
      <c r="B151" s="581"/>
      <c r="C151" s="581"/>
    </row>
    <row r="152" spans="1:12" ht="18.75" customHeight="1" x14ac:dyDescent="0.25"/>
    <row r="153" spans="1:12" ht="18.75" customHeight="1" x14ac:dyDescent="0.25"/>
    <row r="154" spans="1:12" ht="18.75" customHeight="1" x14ac:dyDescent="0.25"/>
    <row r="155" spans="1:12" ht="18.75" customHeight="1" x14ac:dyDescent="0.25"/>
    <row r="156" spans="1:12" ht="18.75" customHeight="1" x14ac:dyDescent="0.25"/>
    <row r="157" spans="1:12" ht="18.75" customHeight="1" x14ac:dyDescent="0.25"/>
    <row r="158" spans="1:12" ht="20.100000000000001" customHeight="1" x14ac:dyDescent="0.25"/>
    <row r="159" spans="1:12" ht="20.100000000000001" customHeight="1" x14ac:dyDescent="0.25"/>
    <row r="160" spans="1:12" ht="20.100000000000001" customHeight="1" x14ac:dyDescent="0.25"/>
    <row r="161" ht="20.100000000000001" customHeight="1" x14ac:dyDescent="0.25"/>
    <row r="162" ht="20.100000000000001" customHeight="1" x14ac:dyDescent="0.25"/>
    <row r="163" ht="20.100000000000001" customHeight="1" x14ac:dyDescent="0.25"/>
    <row r="164" ht="35.25" customHeight="1" x14ac:dyDescent="0.25"/>
    <row r="165" ht="27.75" customHeight="1" x14ac:dyDescent="0.25"/>
    <row r="166" ht="27.75" customHeight="1" x14ac:dyDescent="0.25"/>
    <row r="167" ht="20.100000000000001" customHeight="1" x14ac:dyDescent="0.25"/>
    <row r="168" ht="20.100000000000001" customHeight="1" x14ac:dyDescent="0.25"/>
    <row r="169" ht="33.75" customHeight="1" x14ac:dyDescent="0.25"/>
    <row r="170" ht="20.100000000000001" customHeight="1" x14ac:dyDescent="0.25"/>
    <row r="171" ht="20.100000000000001" customHeight="1" x14ac:dyDescent="0.25"/>
    <row r="172" ht="20.100000000000001" customHeight="1" x14ac:dyDescent="0.25"/>
    <row r="173" ht="20.100000000000001" customHeight="1" x14ac:dyDescent="0.25"/>
    <row r="174" ht="20.100000000000001" customHeight="1" x14ac:dyDescent="0.25"/>
    <row r="175" ht="39" customHeight="1" x14ac:dyDescent="0.25"/>
    <row r="176" ht="20.100000000000001" customHeight="1" x14ac:dyDescent="0.25"/>
    <row r="177" ht="20.100000000000001" customHeight="1" x14ac:dyDescent="0.25"/>
    <row r="178" ht="20.100000000000001" customHeight="1" x14ac:dyDescent="0.25"/>
    <row r="179" ht="38.25" customHeight="1" x14ac:dyDescent="0.25"/>
    <row r="180" ht="20.100000000000001" customHeight="1" x14ac:dyDescent="0.25"/>
    <row r="181" ht="20.100000000000001" customHeight="1" x14ac:dyDescent="0.25"/>
    <row r="182" ht="20.100000000000001" customHeight="1" x14ac:dyDescent="0.25"/>
    <row r="183" ht="20.100000000000001" customHeight="1" x14ac:dyDescent="0.25"/>
    <row r="184" ht="20.100000000000001" customHeight="1" x14ac:dyDescent="0.25"/>
    <row r="185" ht="20.100000000000001" customHeight="1" x14ac:dyDescent="0.25"/>
  </sheetData>
  <mergeCells count="161">
    <mergeCell ref="H142:I143"/>
    <mergeCell ref="H144:I144"/>
    <mergeCell ref="H147:L149"/>
    <mergeCell ref="K17:L17"/>
    <mergeCell ref="D48:E48"/>
    <mergeCell ref="D107:F107"/>
    <mergeCell ref="D108:F108"/>
    <mergeCell ref="D109:F109"/>
    <mergeCell ref="D110:F110"/>
    <mergeCell ref="D111:F111"/>
    <mergeCell ref="H123:J123"/>
    <mergeCell ref="H128:I128"/>
    <mergeCell ref="H129:I129"/>
    <mergeCell ref="H130:I130"/>
    <mergeCell ref="H133:I133"/>
    <mergeCell ref="H134:I135"/>
    <mergeCell ref="B148:F148"/>
    <mergeCell ref="D106:F106"/>
    <mergeCell ref="G49:I49"/>
    <mergeCell ref="G147:G149"/>
    <mergeCell ref="K20:L21"/>
    <mergeCell ref="B20:B21"/>
    <mergeCell ref="H26:J26"/>
    <mergeCell ref="H20:J21"/>
    <mergeCell ref="A29:L29"/>
    <mergeCell ref="K25:L25"/>
    <mergeCell ref="K26:L26"/>
    <mergeCell ref="H25:J25"/>
    <mergeCell ref="A47:C47"/>
    <mergeCell ref="D47:E47"/>
    <mergeCell ref="G46:J48"/>
    <mergeCell ref="K23:L23"/>
    <mergeCell ref="H23:J23"/>
    <mergeCell ref="H24:J24"/>
    <mergeCell ref="A46:C46"/>
    <mergeCell ref="F31:L31"/>
    <mergeCell ref="B31:E31"/>
    <mergeCell ref="A44:D44"/>
    <mergeCell ref="F44:G44"/>
    <mergeCell ref="K24:L24"/>
    <mergeCell ref="A19:L19"/>
    <mergeCell ref="C20:C21"/>
    <mergeCell ref="G20:G21"/>
    <mergeCell ref="F20:F21"/>
    <mergeCell ref="A20:A21"/>
    <mergeCell ref="K22:L22"/>
    <mergeCell ref="D20:D21"/>
    <mergeCell ref="E20:E21"/>
    <mergeCell ref="H22:J22"/>
    <mergeCell ref="C140:C141"/>
    <mergeCell ref="F140:G141"/>
    <mergeCell ref="D138:E139"/>
    <mergeCell ref="C126:D126"/>
    <mergeCell ref="G126:L126"/>
    <mergeCell ref="C138:C139"/>
    <mergeCell ref="F138:G139"/>
    <mergeCell ref="A130:D130"/>
    <mergeCell ref="J130:L130"/>
    <mergeCell ref="A128:B128"/>
    <mergeCell ref="A129:B129"/>
    <mergeCell ref="J128:L128"/>
    <mergeCell ref="J129:L129"/>
    <mergeCell ref="H136:I137"/>
    <mergeCell ref="H138:I139"/>
    <mergeCell ref="H140:I141"/>
    <mergeCell ref="A131:L131"/>
    <mergeCell ref="C136:C137"/>
    <mergeCell ref="F134:G135"/>
    <mergeCell ref="F136:G137"/>
    <mergeCell ref="C134:C135"/>
    <mergeCell ref="D134:E135"/>
    <mergeCell ref="D136:E137"/>
    <mergeCell ref="F133:G133"/>
    <mergeCell ref="D133:E133"/>
    <mergeCell ref="A103:E103"/>
    <mergeCell ref="A108:B108"/>
    <mergeCell ref="A109:B109"/>
    <mergeCell ref="A110:B110"/>
    <mergeCell ref="A111:B111"/>
    <mergeCell ref="A112:B112"/>
    <mergeCell ref="A113:B113"/>
    <mergeCell ref="A114:B114"/>
    <mergeCell ref="A115:B115"/>
    <mergeCell ref="A116:B116"/>
    <mergeCell ref="A117:B117"/>
    <mergeCell ref="A120:K120"/>
    <mergeCell ref="A119:L119"/>
    <mergeCell ref="D115:F115"/>
    <mergeCell ref="D116:F116"/>
    <mergeCell ref="D117:F117"/>
    <mergeCell ref="A124:F124"/>
    <mergeCell ref="A122:L122"/>
    <mergeCell ref="A132:L132"/>
    <mergeCell ref="A127:L127"/>
    <mergeCell ref="J105:L105"/>
    <mergeCell ref="A123:B123"/>
    <mergeCell ref="A121:L121"/>
    <mergeCell ref="A17:B17"/>
    <mergeCell ref="C16:F16"/>
    <mergeCell ref="F8:H8"/>
    <mergeCell ref="H9:L9"/>
    <mergeCell ref="H10:I10"/>
    <mergeCell ref="H11:I11"/>
    <mergeCell ref="H13:I13"/>
    <mergeCell ref="H14:I14"/>
    <mergeCell ref="J10:L10"/>
    <mergeCell ref="A12:L12"/>
    <mergeCell ref="D13:E13"/>
    <mergeCell ref="C17:F17"/>
    <mergeCell ref="G16:J16"/>
    <mergeCell ref="G17:J17"/>
    <mergeCell ref="K16:L16"/>
    <mergeCell ref="A15:L15"/>
    <mergeCell ref="C144:G144"/>
    <mergeCell ref="D46:E46"/>
    <mergeCell ref="A126:B126"/>
    <mergeCell ref="C142:C143"/>
    <mergeCell ref="A3:L3"/>
    <mergeCell ref="A9:B11"/>
    <mergeCell ref="C9:G11"/>
    <mergeCell ref="J6:L7"/>
    <mergeCell ref="A1:C2"/>
    <mergeCell ref="F6:I6"/>
    <mergeCell ref="A8:B8"/>
    <mergeCell ref="C8:E8"/>
    <mergeCell ref="F7:H7"/>
    <mergeCell ref="J8:K8"/>
    <mergeCell ref="D1:J2"/>
    <mergeCell ref="K1:L2"/>
    <mergeCell ref="A6:B7"/>
    <mergeCell ref="C6:E7"/>
    <mergeCell ref="A13:B13"/>
    <mergeCell ref="A5:L5"/>
    <mergeCell ref="J11:L11"/>
    <mergeCell ref="A14:B14"/>
    <mergeCell ref="D14:E14"/>
    <mergeCell ref="A16:B16"/>
    <mergeCell ref="D112:F112"/>
    <mergeCell ref="A51:H51"/>
    <mergeCell ref="A107:B107"/>
    <mergeCell ref="A105:I105"/>
    <mergeCell ref="A151:C151"/>
    <mergeCell ref="A146:L146"/>
    <mergeCell ref="A48:C48"/>
    <mergeCell ref="A147:F147"/>
    <mergeCell ref="G124:L124"/>
    <mergeCell ref="G125:L125"/>
    <mergeCell ref="A125:F125"/>
    <mergeCell ref="A49:C49"/>
    <mergeCell ref="K46:L48"/>
    <mergeCell ref="A106:B106"/>
    <mergeCell ref="B149:F149"/>
    <mergeCell ref="K49:L49"/>
    <mergeCell ref="A104:L104"/>
    <mergeCell ref="D142:E143"/>
    <mergeCell ref="D113:F113"/>
    <mergeCell ref="D114:F114"/>
    <mergeCell ref="I118:K118"/>
    <mergeCell ref="A118:G118"/>
    <mergeCell ref="D140:E141"/>
    <mergeCell ref="F142:G143"/>
  </mergeCells>
  <dataValidations count="12">
    <dataValidation allowBlank="1" showInputMessage="1" showErrorMessage="1" prompt="MARQUE SI o NO_x000a_" sqref="L8" xr:uid="{00000000-0002-0000-0100-000000000000}"/>
    <dataValidation allowBlank="1" showInputMessage="1" showErrorMessage="1" promptTitle="(DD/MM/AAAA)" prompt="Ingresar fecha de suscripción de la modificación" sqref="D20:D21" xr:uid="{00000000-0002-0000-0100-000001000000}"/>
    <dataValidation allowBlank="1" showInputMessage="1" showErrorMessage="1" promptTitle="Tipo de modificación" prompt="Seleccionar de la lista desplegable el tipo de modificación que corresponda." sqref="A20" xr:uid="{00000000-0002-0000-0100-000002000000}"/>
    <dataValidation allowBlank="1" showInputMessage="1" showErrorMessage="1" promptTitle="Fecha final (DD/MM/AAAA)" prompt="Aplica para prórrogas, reducciones de plazo o suspensiones" sqref="G20:G21" xr:uid="{00000000-0002-0000-0100-000003000000}"/>
    <dataValidation allowBlank="1" showInputMessage="1" showErrorMessage="1" promptTitle="Fecha inicio (DD/MM/AAAA)" prompt="Aplica para prórrogas, reducciones de plazo o suspensiones" sqref="F20:F21" xr:uid="{00000000-0002-0000-0100-000004000000}"/>
    <dataValidation allowBlank="1" showInputMessage="1" showErrorMessage="1" promptTitle="Sólo si aplica" prompt="En caso de reducción, ingresar números negativos_x000a_" sqref="E20:E21" xr:uid="{00000000-0002-0000-0100-000005000000}"/>
    <dataValidation allowBlank="1" showInputMessage="1" showErrorMessage="1" prompt="Para prórrogas, reducciones y suspensiones._x000a__x000a_" sqref="H20" xr:uid="{00000000-0002-0000-0100-000006000000}"/>
    <dataValidation allowBlank="1" showInputMessage="1" showErrorMessage="1" promptTitle="Únicamente números" prompt="Ingrese el número de la modificación, en el orden en el que se vaya presentando, según su tipo._x000a_" sqref="B20" xr:uid="{00000000-0002-0000-0100-000007000000}"/>
    <dataValidation allowBlank="1" showInputMessage="1" showErrorMessage="1" promptTitle="Origen de los datos" prompt="Los datos son arrastrados desde la Ficha de Avance" sqref="A19:L19" xr:uid="{00000000-0002-0000-0100-000008000000}"/>
    <dataValidation allowBlank="1" showInputMessage="1" showErrorMessage="1" promptTitle="Aclaración" prompt="En caso de que existan varias unidades. Si es una sola unidad se registra el 100%._x000a_" sqref="K32" xr:uid="{00000000-0002-0000-0100-000009000000}"/>
    <dataValidation type="list" allowBlank="1" showInputMessage="1" showErrorMessage="1" sqref="A53:A102 I107:I117" xr:uid="{00000000-0002-0000-0100-00000A000000}">
      <formula1>$F$33:$F$43</formula1>
    </dataValidation>
    <dataValidation type="list" allowBlank="1" showInputMessage="1" showErrorMessage="1" sqref="C53:C54 K107:K117" xr:uid="{00000000-0002-0000-0100-00000B000000}">
      <formula1>$D$33:$D$43</formula1>
    </dataValidation>
  </dataValidations>
  <printOptions horizontalCentered="1"/>
  <pageMargins left="0.55118110236220474" right="0.35433070866141736" top="0.59055118110236227" bottom="0.59055118110236227" header="0" footer="0.31496062992125984"/>
  <pageSetup paperSize="120" scale="27" fitToHeight="3" orientation="portrait" horizontalDpi="4294967293" r:id="rId1"/>
  <rowBreaks count="1" manualBreakCount="1">
    <brk id="10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830580</xdr:colOff>
                    <xdr:row>5</xdr:row>
                    <xdr:rowOff>7620</xdr:rowOff>
                  </from>
                  <to>
                    <xdr:col>11</xdr:col>
                    <xdr:colOff>1089660</xdr:colOff>
                    <xdr:row>6</xdr:row>
                    <xdr:rowOff>144780</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403860</xdr:colOff>
                    <xdr:row>7</xdr:row>
                    <xdr:rowOff>30480</xdr:rowOff>
                  </from>
                  <to>
                    <xdr:col>11</xdr:col>
                    <xdr:colOff>1432560</xdr:colOff>
                    <xdr:row>7</xdr:row>
                    <xdr:rowOff>335280</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121920</xdr:colOff>
                    <xdr:row>122</xdr:row>
                    <xdr:rowOff>76200</xdr:rowOff>
                  </from>
                  <to>
                    <xdr:col>2</xdr:col>
                    <xdr:colOff>342900</xdr:colOff>
                    <xdr:row>122</xdr:row>
                    <xdr:rowOff>365760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122</xdr:row>
                    <xdr:rowOff>68580</xdr:rowOff>
                  </from>
                  <to>
                    <xdr:col>3</xdr:col>
                    <xdr:colOff>373380</xdr:colOff>
                    <xdr:row>122</xdr:row>
                    <xdr:rowOff>365760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693420</xdr:colOff>
                    <xdr:row>122</xdr:row>
                    <xdr:rowOff>76200</xdr:rowOff>
                  </from>
                  <to>
                    <xdr:col>5</xdr:col>
                    <xdr:colOff>906780</xdr:colOff>
                    <xdr:row>122</xdr:row>
                    <xdr:rowOff>365760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655320</xdr:colOff>
                    <xdr:row>122</xdr:row>
                    <xdr:rowOff>60960</xdr:rowOff>
                  </from>
                  <to>
                    <xdr:col>6</xdr:col>
                    <xdr:colOff>868680</xdr:colOff>
                    <xdr:row>122</xdr:row>
                    <xdr:rowOff>350520</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632460</xdr:colOff>
                    <xdr:row>122</xdr:row>
                    <xdr:rowOff>68580</xdr:rowOff>
                  </from>
                  <to>
                    <xdr:col>10</xdr:col>
                    <xdr:colOff>838200</xdr:colOff>
                    <xdr:row>122</xdr:row>
                    <xdr:rowOff>350520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160020</xdr:colOff>
                    <xdr:row>122</xdr:row>
                    <xdr:rowOff>76200</xdr:rowOff>
                  </from>
                  <to>
                    <xdr:col>11</xdr:col>
                    <xdr:colOff>373380</xdr:colOff>
                    <xdr:row>122</xdr:row>
                    <xdr:rowOff>365760</xdr:rowOff>
                  </to>
                </anchor>
              </controlPr>
            </control>
          </mc:Choice>
        </mc:AlternateContent>
        <mc:AlternateContent xmlns:mc="http://schemas.openxmlformats.org/markup-compatibility/2006">
          <mc:Choice Requires="x14">
            <control shapeId="2077" r:id="rId12" name="Check Box 29">
              <controlPr defaultSize="0" autoFill="0" autoLine="0" autoPict="0">
                <anchor moveWithCells="1">
                  <from>
                    <xdr:col>5</xdr:col>
                    <xdr:colOff>228600</xdr:colOff>
                    <xdr:row>127</xdr:row>
                    <xdr:rowOff>0</xdr:rowOff>
                  </from>
                  <to>
                    <xdr:col>5</xdr:col>
                    <xdr:colOff>449580</xdr:colOff>
                    <xdr:row>127</xdr:row>
                    <xdr:rowOff>297180</xdr:rowOff>
                  </to>
                </anchor>
              </controlPr>
            </control>
          </mc:Choice>
        </mc:AlternateContent>
        <mc:AlternateContent xmlns:mc="http://schemas.openxmlformats.org/markup-compatibility/2006">
          <mc:Choice Requires="x14">
            <control shapeId="2078" r:id="rId13" name="Check Box 30">
              <controlPr defaultSize="0" autoFill="0" autoLine="0" autoPict="0">
                <anchor moveWithCells="1">
                  <from>
                    <xdr:col>5</xdr:col>
                    <xdr:colOff>274320</xdr:colOff>
                    <xdr:row>127</xdr:row>
                    <xdr:rowOff>0</xdr:rowOff>
                  </from>
                  <to>
                    <xdr:col>5</xdr:col>
                    <xdr:colOff>495300</xdr:colOff>
                    <xdr:row>127</xdr:row>
                    <xdr:rowOff>297180</xdr:rowOff>
                  </to>
                </anchor>
              </controlPr>
            </control>
          </mc:Choice>
        </mc:AlternateContent>
        <mc:AlternateContent xmlns:mc="http://schemas.openxmlformats.org/markup-compatibility/2006">
          <mc:Choice Requires="x14">
            <control shapeId="2068" r:id="rId14" name="Check Box 20">
              <controlPr defaultSize="0" autoFill="0" autoLine="0" autoPict="0">
                <anchor moveWithCells="1">
                  <from>
                    <xdr:col>4</xdr:col>
                    <xdr:colOff>220980</xdr:colOff>
                    <xdr:row>125</xdr:row>
                    <xdr:rowOff>190500</xdr:rowOff>
                  </from>
                  <to>
                    <xdr:col>4</xdr:col>
                    <xdr:colOff>441960</xdr:colOff>
                    <xdr:row>125</xdr:row>
                    <xdr:rowOff>480060</xdr:rowOff>
                  </to>
                </anchor>
              </controlPr>
            </control>
          </mc:Choice>
        </mc:AlternateContent>
        <mc:AlternateContent xmlns:mc="http://schemas.openxmlformats.org/markup-compatibility/2006">
          <mc:Choice Requires="x14">
            <control shapeId="2069" r:id="rId15" name="Check Box 21">
              <controlPr defaultSize="0" autoFill="0" autoLine="0" autoPict="0">
                <anchor moveWithCells="1">
                  <from>
                    <xdr:col>5</xdr:col>
                    <xdr:colOff>236220</xdr:colOff>
                    <xdr:row>125</xdr:row>
                    <xdr:rowOff>182880</xdr:rowOff>
                  </from>
                  <to>
                    <xdr:col>5</xdr:col>
                    <xdr:colOff>457200</xdr:colOff>
                    <xdr:row>125</xdr:row>
                    <xdr:rowOff>480060</xdr:rowOff>
                  </to>
                </anchor>
              </controlPr>
            </control>
          </mc:Choice>
        </mc:AlternateContent>
        <mc:AlternateContent xmlns:mc="http://schemas.openxmlformats.org/markup-compatibility/2006">
          <mc:Choice Requires="x14">
            <control shapeId="2079" r:id="rId16" name="Check Box 31">
              <controlPr defaultSize="0" autoFill="0" autoLine="0" autoPict="0">
                <anchor moveWithCells="1">
                  <from>
                    <xdr:col>4</xdr:col>
                    <xdr:colOff>228600</xdr:colOff>
                    <xdr:row>129</xdr:row>
                    <xdr:rowOff>99060</xdr:rowOff>
                  </from>
                  <to>
                    <xdr:col>4</xdr:col>
                    <xdr:colOff>449580</xdr:colOff>
                    <xdr:row>129</xdr:row>
                    <xdr:rowOff>381000</xdr:rowOff>
                  </to>
                </anchor>
              </controlPr>
            </control>
          </mc:Choice>
        </mc:AlternateContent>
        <mc:AlternateContent xmlns:mc="http://schemas.openxmlformats.org/markup-compatibility/2006">
          <mc:Choice Requires="x14">
            <control shapeId="2080" r:id="rId17" name="Check Box 32">
              <controlPr defaultSize="0" autoFill="0" autoLine="0" autoPict="0">
                <anchor moveWithCells="1">
                  <from>
                    <xdr:col>5</xdr:col>
                    <xdr:colOff>274320</xdr:colOff>
                    <xdr:row>129</xdr:row>
                    <xdr:rowOff>68580</xdr:rowOff>
                  </from>
                  <to>
                    <xdr:col>5</xdr:col>
                    <xdr:colOff>495300</xdr:colOff>
                    <xdr:row>129</xdr:row>
                    <xdr:rowOff>365760</xdr:rowOff>
                  </to>
                </anchor>
              </controlPr>
            </control>
          </mc:Choice>
        </mc:AlternateContent>
        <mc:AlternateContent xmlns:mc="http://schemas.openxmlformats.org/markup-compatibility/2006">
          <mc:Choice Requires="x14">
            <control shapeId="2081" r:id="rId18" name="Check Box 33">
              <controlPr defaultSize="0" autoFill="0" autoLine="0" autoPict="0">
                <anchor moveWithCells="1">
                  <from>
                    <xdr:col>6</xdr:col>
                    <xdr:colOff>228600</xdr:colOff>
                    <xdr:row>127</xdr:row>
                    <xdr:rowOff>0</xdr:rowOff>
                  </from>
                  <to>
                    <xdr:col>6</xdr:col>
                    <xdr:colOff>449580</xdr:colOff>
                    <xdr:row>127</xdr:row>
                    <xdr:rowOff>297180</xdr:rowOff>
                  </to>
                </anchor>
              </controlPr>
            </control>
          </mc:Choice>
        </mc:AlternateContent>
        <mc:AlternateContent xmlns:mc="http://schemas.openxmlformats.org/markup-compatibility/2006">
          <mc:Choice Requires="x14">
            <control shapeId="2082" r:id="rId19" name="Check Box 34">
              <controlPr defaultSize="0" autoFill="0" autoLine="0" autoPict="0">
                <anchor moveWithCells="1">
                  <from>
                    <xdr:col>9</xdr:col>
                    <xdr:colOff>274320</xdr:colOff>
                    <xdr:row>127</xdr:row>
                    <xdr:rowOff>0</xdr:rowOff>
                  </from>
                  <to>
                    <xdr:col>9</xdr:col>
                    <xdr:colOff>495300</xdr:colOff>
                    <xdr:row>127</xdr:row>
                    <xdr:rowOff>297180</xdr:rowOff>
                  </to>
                </anchor>
              </controlPr>
            </control>
          </mc:Choice>
        </mc:AlternateContent>
        <mc:AlternateContent xmlns:mc="http://schemas.openxmlformats.org/markup-compatibility/2006">
          <mc:Choice Requires="x14">
            <control shapeId="2083" r:id="rId20" name="Check Box 35">
              <controlPr defaultSize="0" autoFill="0" autoLine="0" autoPict="0">
                <anchor moveWithCells="1">
                  <from>
                    <xdr:col>7</xdr:col>
                    <xdr:colOff>274320</xdr:colOff>
                    <xdr:row>127</xdr:row>
                    <xdr:rowOff>0</xdr:rowOff>
                  </from>
                  <to>
                    <xdr:col>7</xdr:col>
                    <xdr:colOff>495300</xdr:colOff>
                    <xdr:row>127</xdr:row>
                    <xdr:rowOff>297180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C000000}">
          <x14:formula1>
            <xm:f>Datos!$A$13:$A$14</xm:f>
          </x14:formula1>
          <xm:sqref>A14</xm:sqref>
        </x14:dataValidation>
        <x14:dataValidation type="list" allowBlank="1" showInputMessage="1" showErrorMessage="1" xr:uid="{00000000-0002-0000-0100-00000D000000}">
          <x14:formula1>
            <xm:f>Datos!$G$17:$G$20</xm:f>
          </x14:formula1>
          <xm:sqref>A26</xm:sqref>
        </x14:dataValidation>
        <x14:dataValidation type="list" allowBlank="1" showInputMessage="1" showErrorMessage="1" xr:uid="{00000000-0002-0000-0100-00000E000000}">
          <x14:formula1>
            <xm:f>Datos!$G$2:$G$14</xm:f>
          </x14:formula1>
          <xm:sqref>J107:J117 B53:B102 A33:A43</xm:sqref>
        </x14:dataValidation>
        <x14:dataValidation type="list" allowBlank="1" showInputMessage="1" showErrorMessage="1" xr:uid="{00000000-0002-0000-0100-00000F000000}">
          <x14:formula1>
            <xm:f>Datos!$G$17:$G$24</xm:f>
          </x14:formula1>
          <xm:sqref>A22:A25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6"/>
  <sheetViews>
    <sheetView workbookViewId="0">
      <selection activeCell="A122" sqref="A122:K122"/>
    </sheetView>
  </sheetViews>
  <sheetFormatPr baseColWidth="10" defaultColWidth="11.44140625" defaultRowHeight="13.2" x14ac:dyDescent="0.25"/>
  <cols>
    <col min="5" max="5" width="25" customWidth="1"/>
    <col min="8" max="8" width="18.6640625" customWidth="1"/>
    <col min="11" max="11" width="37.5546875" customWidth="1"/>
  </cols>
  <sheetData>
    <row r="1" spans="1:11" x14ac:dyDescent="0.25">
      <c r="A1" s="690"/>
      <c r="B1" s="690"/>
      <c r="C1" s="690"/>
      <c r="D1" s="691" t="s">
        <v>154</v>
      </c>
      <c r="E1" s="683"/>
      <c r="F1" s="683"/>
      <c r="G1" s="683"/>
      <c r="H1" s="683"/>
      <c r="I1" s="683"/>
      <c r="J1" s="683"/>
      <c r="K1" s="683"/>
    </row>
    <row r="2" spans="1:11" ht="104.4" customHeight="1" x14ac:dyDescent="0.25">
      <c r="A2" s="690"/>
      <c r="B2" s="690"/>
      <c r="C2" s="690"/>
      <c r="D2" s="692"/>
      <c r="E2" s="683"/>
      <c r="F2" s="683"/>
      <c r="G2" s="683"/>
      <c r="H2" s="683"/>
      <c r="I2" s="683"/>
      <c r="J2" s="683"/>
      <c r="K2" s="683"/>
    </row>
    <row r="3" spans="1:11" ht="21" x14ac:dyDescent="0.25">
      <c r="A3" s="693" t="s">
        <v>155</v>
      </c>
      <c r="B3" s="693"/>
      <c r="C3" s="693"/>
      <c r="D3" s="694"/>
      <c r="E3" s="694"/>
      <c r="F3" s="694"/>
      <c r="G3" s="694"/>
      <c r="H3" s="694"/>
      <c r="I3" s="694"/>
      <c r="J3" s="694"/>
      <c r="K3" s="694"/>
    </row>
    <row r="4" spans="1:11" x14ac:dyDescent="0.25">
      <c r="A4" s="695" t="str">
        <f>+'Ficha Avance'!$A$7:$L$7</f>
        <v>A. INFORMACIÓN GENERAL</v>
      </c>
      <c r="B4" s="695"/>
      <c r="C4" s="695"/>
      <c r="D4" s="695"/>
      <c r="E4" s="695"/>
      <c r="F4" s="695"/>
      <c r="G4" s="695"/>
      <c r="H4" s="695"/>
      <c r="I4" s="695"/>
      <c r="J4" s="695"/>
      <c r="K4" s="695"/>
    </row>
    <row r="5" spans="1:11" x14ac:dyDescent="0.25">
      <c r="A5" s="696" t="s">
        <v>156</v>
      </c>
      <c r="B5" s="696"/>
      <c r="C5" s="696" t="s">
        <v>252</v>
      </c>
      <c r="D5" s="696"/>
      <c r="E5" s="696"/>
      <c r="F5" s="696" t="s">
        <v>157</v>
      </c>
      <c r="G5" s="696"/>
      <c r="H5" s="696"/>
      <c r="I5" s="697" t="s">
        <v>253</v>
      </c>
      <c r="J5" s="698"/>
      <c r="K5" s="701"/>
    </row>
    <row r="6" spans="1:11" ht="30.6" customHeight="1" x14ac:dyDescent="0.25">
      <c r="A6" s="696"/>
      <c r="B6" s="696"/>
      <c r="C6" s="696"/>
      <c r="D6" s="696"/>
      <c r="E6" s="696"/>
      <c r="F6" s="696" t="s">
        <v>30</v>
      </c>
      <c r="G6" s="696"/>
      <c r="H6" s="143" t="s">
        <v>33</v>
      </c>
      <c r="I6" s="699"/>
      <c r="J6" s="700"/>
      <c r="K6" s="702"/>
    </row>
    <row r="7" spans="1:11" ht="36.6" customHeight="1" x14ac:dyDescent="0.25">
      <c r="A7" s="714">
        <v>45279</v>
      </c>
      <c r="B7" s="714"/>
      <c r="C7" s="715"/>
      <c r="D7" s="716"/>
      <c r="E7" s="716"/>
      <c r="F7" s="711"/>
      <c r="G7" s="711"/>
      <c r="H7" s="149"/>
      <c r="I7" s="717"/>
      <c r="J7" s="717"/>
      <c r="K7" s="146"/>
    </row>
    <row r="8" spans="1:11" x14ac:dyDescent="0.25">
      <c r="A8" s="696" t="s">
        <v>159</v>
      </c>
      <c r="B8" s="696"/>
      <c r="C8" s="718"/>
      <c r="D8" s="718"/>
      <c r="E8" s="718"/>
      <c r="F8" s="718"/>
      <c r="G8" s="718"/>
      <c r="H8" s="696" t="s">
        <v>160</v>
      </c>
      <c r="I8" s="696"/>
      <c r="J8" s="696"/>
      <c r="K8" s="696"/>
    </row>
    <row r="9" spans="1:11" x14ac:dyDescent="0.25">
      <c r="A9" s="696"/>
      <c r="B9" s="696"/>
      <c r="C9" s="718"/>
      <c r="D9" s="718"/>
      <c r="E9" s="718"/>
      <c r="F9" s="718"/>
      <c r="G9" s="718"/>
      <c r="H9" s="144" t="s">
        <v>161</v>
      </c>
      <c r="I9" s="711"/>
      <c r="J9" s="711"/>
      <c r="K9" s="711"/>
    </row>
    <row r="10" spans="1:11" x14ac:dyDescent="0.25">
      <c r="A10" s="696"/>
      <c r="B10" s="696"/>
      <c r="C10" s="718"/>
      <c r="D10" s="718"/>
      <c r="E10" s="718"/>
      <c r="F10" s="718"/>
      <c r="G10" s="718"/>
      <c r="H10" s="144" t="s">
        <v>162</v>
      </c>
      <c r="I10" s="711"/>
      <c r="J10" s="711"/>
      <c r="K10" s="711"/>
    </row>
    <row r="11" spans="1:11" x14ac:dyDescent="0.25">
      <c r="A11" s="706"/>
      <c r="B11" s="707"/>
      <c r="C11" s="707"/>
      <c r="D11" s="707"/>
      <c r="E11" s="707"/>
      <c r="F11" s="707"/>
      <c r="G11" s="707"/>
      <c r="H11" s="707"/>
      <c r="I11" s="707"/>
      <c r="J11" s="707"/>
      <c r="K11" s="708"/>
    </row>
    <row r="12" spans="1:11" ht="38.4" customHeight="1" x14ac:dyDescent="0.25">
      <c r="A12" s="709" t="s">
        <v>163</v>
      </c>
      <c r="B12" s="709"/>
      <c r="C12" s="143" t="s">
        <v>164</v>
      </c>
      <c r="D12" s="696" t="s">
        <v>165</v>
      </c>
      <c r="E12" s="696"/>
      <c r="F12" s="696" t="s">
        <v>166</v>
      </c>
      <c r="G12" s="696"/>
      <c r="H12" s="143" t="s">
        <v>168</v>
      </c>
      <c r="I12" s="147"/>
      <c r="J12" s="143" t="s">
        <v>169</v>
      </c>
      <c r="K12" s="148"/>
    </row>
    <row r="13" spans="1:11" ht="28.95" customHeight="1" x14ac:dyDescent="0.25">
      <c r="A13" s="710" t="s">
        <v>170</v>
      </c>
      <c r="B13" s="710"/>
      <c r="C13" s="145"/>
      <c r="D13" s="711"/>
      <c r="E13" s="711"/>
      <c r="F13" s="712"/>
      <c r="G13" s="712"/>
      <c r="H13" s="143" t="s">
        <v>55</v>
      </c>
      <c r="I13" s="147"/>
      <c r="J13" s="143" t="s">
        <v>60</v>
      </c>
      <c r="K13" s="148"/>
    </row>
    <row r="14" spans="1:11" x14ac:dyDescent="0.25">
      <c r="A14" s="706"/>
      <c r="B14" s="707"/>
      <c r="C14" s="707"/>
      <c r="D14" s="707"/>
      <c r="E14" s="707"/>
      <c r="F14" s="707"/>
      <c r="G14" s="707"/>
      <c r="H14" s="707"/>
      <c r="I14" s="707"/>
      <c r="J14" s="707"/>
      <c r="K14" s="708"/>
    </row>
    <row r="15" spans="1:11" x14ac:dyDescent="0.25">
      <c r="A15" s="713" t="s">
        <v>171</v>
      </c>
      <c r="B15" s="713"/>
      <c r="C15" s="704"/>
      <c r="D15" s="704"/>
      <c r="E15" s="704"/>
      <c r="F15" s="704"/>
      <c r="G15" s="705" t="s">
        <v>254</v>
      </c>
      <c r="H15" s="705"/>
      <c r="I15" s="705"/>
      <c r="J15" s="704"/>
      <c r="K15" s="704"/>
    </row>
    <row r="16" spans="1:11" x14ac:dyDescent="0.25">
      <c r="A16" s="703" t="s">
        <v>255</v>
      </c>
      <c r="B16" s="703"/>
      <c r="C16" s="704"/>
      <c r="D16" s="704"/>
      <c r="E16" s="704"/>
      <c r="F16" s="704"/>
      <c r="G16" s="705" t="s">
        <v>256</v>
      </c>
      <c r="H16" s="705"/>
      <c r="I16" s="705"/>
      <c r="J16" s="704"/>
      <c r="K16" s="704"/>
    </row>
  </sheetData>
  <mergeCells count="35">
    <mergeCell ref="A7:B7"/>
    <mergeCell ref="C7:E7"/>
    <mergeCell ref="F7:G7"/>
    <mergeCell ref="I7:J7"/>
    <mergeCell ref="A8:B10"/>
    <mergeCell ref="C8:G10"/>
    <mergeCell ref="H8:K8"/>
    <mergeCell ref="I9:K9"/>
    <mergeCell ref="I10:K10"/>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1:C2"/>
    <mergeCell ref="D1:K2"/>
    <mergeCell ref="A3:K3"/>
    <mergeCell ref="A4:K4"/>
    <mergeCell ref="A5:B6"/>
    <mergeCell ref="C5:E6"/>
    <mergeCell ref="F5:H5"/>
    <mergeCell ref="F6:G6"/>
    <mergeCell ref="I5:J6"/>
    <mergeCell ref="K5:K6"/>
  </mergeCells>
  <dataValidations count="1">
    <dataValidation allowBlank="1" showInputMessage="1" showErrorMessage="1" prompt="MARQUE SI o NO_x000a_" sqref="K7" xr:uid="{00000000-0002-0000-0200-000000000000}"/>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830580</xdr:colOff>
                    <xdr:row>4</xdr:row>
                    <xdr:rowOff>7620</xdr:rowOff>
                  </from>
                  <to>
                    <xdr:col>10</xdr:col>
                    <xdr:colOff>1089660</xdr:colOff>
                    <xdr:row>5</xdr:row>
                    <xdr:rowOff>144780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Datos!$A$13:$A$14</xm:f>
          </x14:formula1>
          <xm:sqref>A13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09375" defaultRowHeight="12" x14ac:dyDescent="0.25"/>
  <cols>
    <col min="1" max="1" width="18.5546875" style="97" bestFit="1" customWidth="1"/>
    <col min="2" max="4" width="14.6640625" style="97" customWidth="1"/>
    <col min="5" max="5" width="16" style="97" customWidth="1"/>
    <col min="6" max="10" width="14.6640625" style="97" customWidth="1"/>
    <col min="11" max="11" width="17.33203125" style="97" bestFit="1" customWidth="1"/>
    <col min="12" max="12" width="17.33203125" style="97" customWidth="1"/>
    <col min="13" max="13" width="28" style="97" customWidth="1"/>
    <col min="14" max="17" width="14.88671875" style="97" customWidth="1"/>
    <col min="18" max="18" width="16.44140625" style="97" bestFit="1" customWidth="1"/>
    <col min="19" max="19" width="14.88671875" style="97" customWidth="1"/>
    <col min="20" max="20" width="16.44140625" style="97" hidden="1" customWidth="1"/>
    <col min="21" max="21" width="14.88671875" style="97" hidden="1" customWidth="1"/>
    <col min="22" max="22" width="16.44140625" style="97" hidden="1" customWidth="1"/>
    <col min="23" max="23" width="14.88671875" style="97" hidden="1" customWidth="1"/>
    <col min="24" max="24" width="16.44140625" style="97" hidden="1" customWidth="1"/>
    <col min="25" max="25" width="14.88671875" style="97" hidden="1" customWidth="1"/>
    <col min="26" max="127" width="10.109375" style="96" bestFit="1" customWidth="1"/>
    <col min="128" max="261" width="9.109375" style="97"/>
    <col min="262" max="262" width="18.5546875" style="97" bestFit="1" customWidth="1"/>
    <col min="263" max="265" width="14.6640625" style="97" customWidth="1"/>
    <col min="266" max="266" width="16" style="97" customWidth="1"/>
    <col min="267" max="270" width="14.6640625" style="97" customWidth="1"/>
    <col min="271" max="271" width="17.33203125" style="97" bestFit="1" customWidth="1"/>
    <col min="272" max="272" width="17.33203125" style="97" customWidth="1"/>
    <col min="273" max="273" width="14.88671875" style="97" customWidth="1"/>
    <col min="274" max="274" width="16.44140625" style="97" bestFit="1" customWidth="1"/>
    <col min="275" max="275" width="14.88671875" style="97" customWidth="1"/>
    <col min="276" max="276" width="16.44140625" style="97" bestFit="1" customWidth="1"/>
    <col min="277" max="277" width="14.88671875" style="97" customWidth="1"/>
    <col min="278" max="278" width="16.44140625" style="97" bestFit="1" customWidth="1"/>
    <col min="279" max="279" width="14.88671875" style="97" customWidth="1"/>
    <col min="280" max="280" width="16.44140625" style="97" bestFit="1" customWidth="1"/>
    <col min="281" max="281" width="14.88671875" style="97" customWidth="1"/>
    <col min="282" max="383" width="10.109375" style="97" bestFit="1" customWidth="1"/>
    <col min="384" max="517" width="9.109375" style="97"/>
    <col min="518" max="518" width="18.5546875" style="97" bestFit="1" customWidth="1"/>
    <col min="519" max="521" width="14.6640625" style="97" customWidth="1"/>
    <col min="522" max="522" width="16" style="97" customWidth="1"/>
    <col min="523" max="526" width="14.6640625" style="97" customWidth="1"/>
    <col min="527" max="527" width="17.33203125" style="97" bestFit="1" customWidth="1"/>
    <col min="528" max="528" width="17.33203125" style="97" customWidth="1"/>
    <col min="529" max="529" width="14.88671875" style="97" customWidth="1"/>
    <col min="530" max="530" width="16.44140625" style="97" bestFit="1" customWidth="1"/>
    <col min="531" max="531" width="14.88671875" style="97" customWidth="1"/>
    <col min="532" max="532" width="16.44140625" style="97" bestFit="1" customWidth="1"/>
    <col min="533" max="533" width="14.88671875" style="97" customWidth="1"/>
    <col min="534" max="534" width="16.44140625" style="97" bestFit="1" customWidth="1"/>
    <col min="535" max="535" width="14.88671875" style="97" customWidth="1"/>
    <col min="536" max="536" width="16.44140625" style="97" bestFit="1" customWidth="1"/>
    <col min="537" max="537" width="14.88671875" style="97" customWidth="1"/>
    <col min="538" max="639" width="10.109375" style="97" bestFit="1" customWidth="1"/>
    <col min="640" max="773" width="9.109375" style="97"/>
    <col min="774" max="774" width="18.5546875" style="97" bestFit="1" customWidth="1"/>
    <col min="775" max="777" width="14.6640625" style="97" customWidth="1"/>
    <col min="778" max="778" width="16" style="97" customWidth="1"/>
    <col min="779" max="782" width="14.6640625" style="97" customWidth="1"/>
    <col min="783" max="783" width="17.33203125" style="97" bestFit="1" customWidth="1"/>
    <col min="784" max="784" width="17.33203125" style="97" customWidth="1"/>
    <col min="785" max="785" width="14.88671875" style="97" customWidth="1"/>
    <col min="786" max="786" width="16.44140625" style="97" bestFit="1" customWidth="1"/>
    <col min="787" max="787" width="14.88671875" style="97" customWidth="1"/>
    <col min="788" max="788" width="16.44140625" style="97" bestFit="1" customWidth="1"/>
    <col min="789" max="789" width="14.88671875" style="97" customWidth="1"/>
    <col min="790" max="790" width="16.44140625" style="97" bestFit="1" customWidth="1"/>
    <col min="791" max="791" width="14.88671875" style="97" customWidth="1"/>
    <col min="792" max="792" width="16.44140625" style="97" bestFit="1" customWidth="1"/>
    <col min="793" max="793" width="14.88671875" style="97" customWidth="1"/>
    <col min="794" max="895" width="10.109375" style="97" bestFit="1" customWidth="1"/>
    <col min="896" max="1029" width="9.109375" style="97"/>
    <col min="1030" max="1030" width="18.5546875" style="97" bestFit="1" customWidth="1"/>
    <col min="1031" max="1033" width="14.6640625" style="97" customWidth="1"/>
    <col min="1034" max="1034" width="16" style="97" customWidth="1"/>
    <col min="1035" max="1038" width="14.6640625" style="97" customWidth="1"/>
    <col min="1039" max="1039" width="17.33203125" style="97" bestFit="1" customWidth="1"/>
    <col min="1040" max="1040" width="17.33203125" style="97" customWidth="1"/>
    <col min="1041" max="1041" width="14.88671875" style="97" customWidth="1"/>
    <col min="1042" max="1042" width="16.44140625" style="97" bestFit="1" customWidth="1"/>
    <col min="1043" max="1043" width="14.88671875" style="97" customWidth="1"/>
    <col min="1044" max="1044" width="16.44140625" style="97" bestFit="1" customWidth="1"/>
    <col min="1045" max="1045" width="14.88671875" style="97" customWidth="1"/>
    <col min="1046" max="1046" width="16.44140625" style="97" bestFit="1" customWidth="1"/>
    <col min="1047" max="1047" width="14.88671875" style="97" customWidth="1"/>
    <col min="1048" max="1048" width="16.44140625" style="97" bestFit="1" customWidth="1"/>
    <col min="1049" max="1049" width="14.88671875" style="97" customWidth="1"/>
    <col min="1050" max="1151" width="10.109375" style="97" bestFit="1" customWidth="1"/>
    <col min="1152" max="1285" width="9.109375" style="97"/>
    <col min="1286" max="1286" width="18.5546875" style="97" bestFit="1" customWidth="1"/>
    <col min="1287" max="1289" width="14.6640625" style="97" customWidth="1"/>
    <col min="1290" max="1290" width="16" style="97" customWidth="1"/>
    <col min="1291" max="1294" width="14.6640625" style="97" customWidth="1"/>
    <col min="1295" max="1295" width="17.33203125" style="97" bestFit="1" customWidth="1"/>
    <col min="1296" max="1296" width="17.33203125" style="97" customWidth="1"/>
    <col min="1297" max="1297" width="14.88671875" style="97" customWidth="1"/>
    <col min="1298" max="1298" width="16.44140625" style="97" bestFit="1" customWidth="1"/>
    <col min="1299" max="1299" width="14.88671875" style="97" customWidth="1"/>
    <col min="1300" max="1300" width="16.44140625" style="97" bestFit="1" customWidth="1"/>
    <col min="1301" max="1301" width="14.88671875" style="97" customWidth="1"/>
    <col min="1302" max="1302" width="16.44140625" style="97" bestFit="1" customWidth="1"/>
    <col min="1303" max="1303" width="14.88671875" style="97" customWidth="1"/>
    <col min="1304" max="1304" width="16.44140625" style="97" bestFit="1" customWidth="1"/>
    <col min="1305" max="1305" width="14.88671875" style="97" customWidth="1"/>
    <col min="1306" max="1407" width="10.109375" style="97" bestFit="1" customWidth="1"/>
    <col min="1408" max="1541" width="9.109375" style="97"/>
    <col min="1542" max="1542" width="18.5546875" style="97" bestFit="1" customWidth="1"/>
    <col min="1543" max="1545" width="14.6640625" style="97" customWidth="1"/>
    <col min="1546" max="1546" width="16" style="97" customWidth="1"/>
    <col min="1547" max="1550" width="14.6640625" style="97" customWidth="1"/>
    <col min="1551" max="1551" width="17.33203125" style="97" bestFit="1" customWidth="1"/>
    <col min="1552" max="1552" width="17.33203125" style="97" customWidth="1"/>
    <col min="1553" max="1553" width="14.88671875" style="97" customWidth="1"/>
    <col min="1554" max="1554" width="16.44140625" style="97" bestFit="1" customWidth="1"/>
    <col min="1555" max="1555" width="14.88671875" style="97" customWidth="1"/>
    <col min="1556" max="1556" width="16.44140625" style="97" bestFit="1" customWidth="1"/>
    <col min="1557" max="1557" width="14.88671875" style="97" customWidth="1"/>
    <col min="1558" max="1558" width="16.44140625" style="97" bestFit="1" customWidth="1"/>
    <col min="1559" max="1559" width="14.88671875" style="97" customWidth="1"/>
    <col min="1560" max="1560" width="16.44140625" style="97" bestFit="1" customWidth="1"/>
    <col min="1561" max="1561" width="14.88671875" style="97" customWidth="1"/>
    <col min="1562" max="1663" width="10.109375" style="97" bestFit="1" customWidth="1"/>
    <col min="1664" max="1797" width="9.109375" style="97"/>
    <col min="1798" max="1798" width="18.5546875" style="97" bestFit="1" customWidth="1"/>
    <col min="1799" max="1801" width="14.6640625" style="97" customWidth="1"/>
    <col min="1802" max="1802" width="16" style="97" customWidth="1"/>
    <col min="1803" max="1806" width="14.6640625" style="97" customWidth="1"/>
    <col min="1807" max="1807" width="17.33203125" style="97" bestFit="1" customWidth="1"/>
    <col min="1808" max="1808" width="17.33203125" style="97" customWidth="1"/>
    <col min="1809" max="1809" width="14.88671875" style="97" customWidth="1"/>
    <col min="1810" max="1810" width="16.44140625" style="97" bestFit="1" customWidth="1"/>
    <col min="1811" max="1811" width="14.88671875" style="97" customWidth="1"/>
    <col min="1812" max="1812" width="16.44140625" style="97" bestFit="1" customWidth="1"/>
    <col min="1813" max="1813" width="14.88671875" style="97" customWidth="1"/>
    <col min="1814" max="1814" width="16.44140625" style="97" bestFit="1" customWidth="1"/>
    <col min="1815" max="1815" width="14.88671875" style="97" customWidth="1"/>
    <col min="1816" max="1816" width="16.44140625" style="97" bestFit="1" customWidth="1"/>
    <col min="1817" max="1817" width="14.88671875" style="97" customWidth="1"/>
    <col min="1818" max="1919" width="10.109375" style="97" bestFit="1" customWidth="1"/>
    <col min="1920" max="2053" width="9.109375" style="97"/>
    <col min="2054" max="2054" width="18.5546875" style="97" bestFit="1" customWidth="1"/>
    <col min="2055" max="2057" width="14.6640625" style="97" customWidth="1"/>
    <col min="2058" max="2058" width="16" style="97" customWidth="1"/>
    <col min="2059" max="2062" width="14.6640625" style="97" customWidth="1"/>
    <col min="2063" max="2063" width="17.33203125" style="97" bestFit="1" customWidth="1"/>
    <col min="2064" max="2064" width="17.33203125" style="97" customWidth="1"/>
    <col min="2065" max="2065" width="14.88671875" style="97" customWidth="1"/>
    <col min="2066" max="2066" width="16.44140625" style="97" bestFit="1" customWidth="1"/>
    <col min="2067" max="2067" width="14.88671875" style="97" customWidth="1"/>
    <col min="2068" max="2068" width="16.44140625" style="97" bestFit="1" customWidth="1"/>
    <col min="2069" max="2069" width="14.88671875" style="97" customWidth="1"/>
    <col min="2070" max="2070" width="16.44140625" style="97" bestFit="1" customWidth="1"/>
    <col min="2071" max="2071" width="14.88671875" style="97" customWidth="1"/>
    <col min="2072" max="2072" width="16.44140625" style="97" bestFit="1" customWidth="1"/>
    <col min="2073" max="2073" width="14.88671875" style="97" customWidth="1"/>
    <col min="2074" max="2175" width="10.109375" style="97" bestFit="1" customWidth="1"/>
    <col min="2176" max="2309" width="9.109375" style="97"/>
    <col min="2310" max="2310" width="18.5546875" style="97" bestFit="1" customWidth="1"/>
    <col min="2311" max="2313" width="14.6640625" style="97" customWidth="1"/>
    <col min="2314" max="2314" width="16" style="97" customWidth="1"/>
    <col min="2315" max="2318" width="14.6640625" style="97" customWidth="1"/>
    <col min="2319" max="2319" width="17.33203125" style="97" bestFit="1" customWidth="1"/>
    <col min="2320" max="2320" width="17.33203125" style="97" customWidth="1"/>
    <col min="2321" max="2321" width="14.88671875" style="97" customWidth="1"/>
    <col min="2322" max="2322" width="16.44140625" style="97" bestFit="1" customWidth="1"/>
    <col min="2323" max="2323" width="14.88671875" style="97" customWidth="1"/>
    <col min="2324" max="2324" width="16.44140625" style="97" bestFit="1" customWidth="1"/>
    <col min="2325" max="2325" width="14.88671875" style="97" customWidth="1"/>
    <col min="2326" max="2326" width="16.44140625" style="97" bestFit="1" customWidth="1"/>
    <col min="2327" max="2327" width="14.88671875" style="97" customWidth="1"/>
    <col min="2328" max="2328" width="16.44140625" style="97" bestFit="1" customWidth="1"/>
    <col min="2329" max="2329" width="14.88671875" style="97" customWidth="1"/>
    <col min="2330" max="2431" width="10.109375" style="97" bestFit="1" customWidth="1"/>
    <col min="2432" max="2565" width="9.109375" style="97"/>
    <col min="2566" max="2566" width="18.5546875" style="97" bestFit="1" customWidth="1"/>
    <col min="2567" max="2569" width="14.6640625" style="97" customWidth="1"/>
    <col min="2570" max="2570" width="16" style="97" customWidth="1"/>
    <col min="2571" max="2574" width="14.6640625" style="97" customWidth="1"/>
    <col min="2575" max="2575" width="17.33203125" style="97" bestFit="1" customWidth="1"/>
    <col min="2576" max="2576" width="17.33203125" style="97" customWidth="1"/>
    <col min="2577" max="2577" width="14.88671875" style="97" customWidth="1"/>
    <col min="2578" max="2578" width="16.44140625" style="97" bestFit="1" customWidth="1"/>
    <col min="2579" max="2579" width="14.88671875" style="97" customWidth="1"/>
    <col min="2580" max="2580" width="16.44140625" style="97" bestFit="1" customWidth="1"/>
    <col min="2581" max="2581" width="14.88671875" style="97" customWidth="1"/>
    <col min="2582" max="2582" width="16.44140625" style="97" bestFit="1" customWidth="1"/>
    <col min="2583" max="2583" width="14.88671875" style="97" customWidth="1"/>
    <col min="2584" max="2584" width="16.44140625" style="97" bestFit="1" customWidth="1"/>
    <col min="2585" max="2585" width="14.88671875" style="97" customWidth="1"/>
    <col min="2586" max="2687" width="10.109375" style="97" bestFit="1" customWidth="1"/>
    <col min="2688" max="2821" width="9.109375" style="97"/>
    <col min="2822" max="2822" width="18.5546875" style="97" bestFit="1" customWidth="1"/>
    <col min="2823" max="2825" width="14.6640625" style="97" customWidth="1"/>
    <col min="2826" max="2826" width="16" style="97" customWidth="1"/>
    <col min="2827" max="2830" width="14.6640625" style="97" customWidth="1"/>
    <col min="2831" max="2831" width="17.33203125" style="97" bestFit="1" customWidth="1"/>
    <col min="2832" max="2832" width="17.33203125" style="97" customWidth="1"/>
    <col min="2833" max="2833" width="14.88671875" style="97" customWidth="1"/>
    <col min="2834" max="2834" width="16.44140625" style="97" bestFit="1" customWidth="1"/>
    <col min="2835" max="2835" width="14.88671875" style="97" customWidth="1"/>
    <col min="2836" max="2836" width="16.44140625" style="97" bestFit="1" customWidth="1"/>
    <col min="2837" max="2837" width="14.88671875" style="97" customWidth="1"/>
    <col min="2838" max="2838" width="16.44140625" style="97" bestFit="1" customWidth="1"/>
    <col min="2839" max="2839" width="14.88671875" style="97" customWidth="1"/>
    <col min="2840" max="2840" width="16.44140625" style="97" bestFit="1" customWidth="1"/>
    <col min="2841" max="2841" width="14.88671875" style="97" customWidth="1"/>
    <col min="2842" max="2943" width="10.109375" style="97" bestFit="1" customWidth="1"/>
    <col min="2944" max="3077" width="9.109375" style="97"/>
    <col min="3078" max="3078" width="18.5546875" style="97" bestFit="1" customWidth="1"/>
    <col min="3079" max="3081" width="14.6640625" style="97" customWidth="1"/>
    <col min="3082" max="3082" width="16" style="97" customWidth="1"/>
    <col min="3083" max="3086" width="14.6640625" style="97" customWidth="1"/>
    <col min="3087" max="3087" width="17.33203125" style="97" bestFit="1" customWidth="1"/>
    <col min="3088" max="3088" width="17.33203125" style="97" customWidth="1"/>
    <col min="3089" max="3089" width="14.88671875" style="97" customWidth="1"/>
    <col min="3090" max="3090" width="16.44140625" style="97" bestFit="1" customWidth="1"/>
    <col min="3091" max="3091" width="14.88671875" style="97" customWidth="1"/>
    <col min="3092" max="3092" width="16.44140625" style="97" bestFit="1" customWidth="1"/>
    <col min="3093" max="3093" width="14.88671875" style="97" customWidth="1"/>
    <col min="3094" max="3094" width="16.44140625" style="97" bestFit="1" customWidth="1"/>
    <col min="3095" max="3095" width="14.88671875" style="97" customWidth="1"/>
    <col min="3096" max="3096" width="16.44140625" style="97" bestFit="1" customWidth="1"/>
    <col min="3097" max="3097" width="14.88671875" style="97" customWidth="1"/>
    <col min="3098" max="3199" width="10.109375" style="97" bestFit="1" customWidth="1"/>
    <col min="3200" max="3333" width="9.109375" style="97"/>
    <col min="3334" max="3334" width="18.5546875" style="97" bestFit="1" customWidth="1"/>
    <col min="3335" max="3337" width="14.6640625" style="97" customWidth="1"/>
    <col min="3338" max="3338" width="16" style="97" customWidth="1"/>
    <col min="3339" max="3342" width="14.6640625" style="97" customWidth="1"/>
    <col min="3343" max="3343" width="17.33203125" style="97" bestFit="1" customWidth="1"/>
    <col min="3344" max="3344" width="17.33203125" style="97" customWidth="1"/>
    <col min="3345" max="3345" width="14.88671875" style="97" customWidth="1"/>
    <col min="3346" max="3346" width="16.44140625" style="97" bestFit="1" customWidth="1"/>
    <col min="3347" max="3347" width="14.88671875" style="97" customWidth="1"/>
    <col min="3348" max="3348" width="16.44140625" style="97" bestFit="1" customWidth="1"/>
    <col min="3349" max="3349" width="14.88671875" style="97" customWidth="1"/>
    <col min="3350" max="3350" width="16.44140625" style="97" bestFit="1" customWidth="1"/>
    <col min="3351" max="3351" width="14.88671875" style="97" customWidth="1"/>
    <col min="3352" max="3352" width="16.44140625" style="97" bestFit="1" customWidth="1"/>
    <col min="3353" max="3353" width="14.88671875" style="97" customWidth="1"/>
    <col min="3354" max="3455" width="10.109375" style="97" bestFit="1" customWidth="1"/>
    <col min="3456" max="3589" width="9.109375" style="97"/>
    <col min="3590" max="3590" width="18.5546875" style="97" bestFit="1" customWidth="1"/>
    <col min="3591" max="3593" width="14.6640625" style="97" customWidth="1"/>
    <col min="3594" max="3594" width="16" style="97" customWidth="1"/>
    <col min="3595" max="3598" width="14.6640625" style="97" customWidth="1"/>
    <col min="3599" max="3599" width="17.33203125" style="97" bestFit="1" customWidth="1"/>
    <col min="3600" max="3600" width="17.33203125" style="97" customWidth="1"/>
    <col min="3601" max="3601" width="14.88671875" style="97" customWidth="1"/>
    <col min="3602" max="3602" width="16.44140625" style="97" bestFit="1" customWidth="1"/>
    <col min="3603" max="3603" width="14.88671875" style="97" customWidth="1"/>
    <col min="3604" max="3604" width="16.44140625" style="97" bestFit="1" customWidth="1"/>
    <col min="3605" max="3605" width="14.88671875" style="97" customWidth="1"/>
    <col min="3606" max="3606" width="16.44140625" style="97" bestFit="1" customWidth="1"/>
    <col min="3607" max="3607" width="14.88671875" style="97" customWidth="1"/>
    <col min="3608" max="3608" width="16.44140625" style="97" bestFit="1" customWidth="1"/>
    <col min="3609" max="3609" width="14.88671875" style="97" customWidth="1"/>
    <col min="3610" max="3711" width="10.109375" style="97" bestFit="1" customWidth="1"/>
    <col min="3712" max="3845" width="9.109375" style="97"/>
    <col min="3846" max="3846" width="18.5546875" style="97" bestFit="1" customWidth="1"/>
    <col min="3847" max="3849" width="14.6640625" style="97" customWidth="1"/>
    <col min="3850" max="3850" width="16" style="97" customWidth="1"/>
    <col min="3851" max="3854" width="14.6640625" style="97" customWidth="1"/>
    <col min="3855" max="3855" width="17.33203125" style="97" bestFit="1" customWidth="1"/>
    <col min="3856" max="3856" width="17.33203125" style="97" customWidth="1"/>
    <col min="3857" max="3857" width="14.88671875" style="97" customWidth="1"/>
    <col min="3858" max="3858" width="16.44140625" style="97" bestFit="1" customWidth="1"/>
    <col min="3859" max="3859" width="14.88671875" style="97" customWidth="1"/>
    <col min="3860" max="3860" width="16.44140625" style="97" bestFit="1" customWidth="1"/>
    <col min="3861" max="3861" width="14.88671875" style="97" customWidth="1"/>
    <col min="3862" max="3862" width="16.44140625" style="97" bestFit="1" customWidth="1"/>
    <col min="3863" max="3863" width="14.88671875" style="97" customWidth="1"/>
    <col min="3864" max="3864" width="16.44140625" style="97" bestFit="1" customWidth="1"/>
    <col min="3865" max="3865" width="14.88671875" style="97" customWidth="1"/>
    <col min="3866" max="3967" width="10.109375" style="97" bestFit="1" customWidth="1"/>
    <col min="3968" max="4101" width="9.109375" style="97"/>
    <col min="4102" max="4102" width="18.5546875" style="97" bestFit="1" customWidth="1"/>
    <col min="4103" max="4105" width="14.6640625" style="97" customWidth="1"/>
    <col min="4106" max="4106" width="16" style="97" customWidth="1"/>
    <col min="4107" max="4110" width="14.6640625" style="97" customWidth="1"/>
    <col min="4111" max="4111" width="17.33203125" style="97" bestFit="1" customWidth="1"/>
    <col min="4112" max="4112" width="17.33203125" style="97" customWidth="1"/>
    <col min="4113" max="4113" width="14.88671875" style="97" customWidth="1"/>
    <col min="4114" max="4114" width="16.44140625" style="97" bestFit="1" customWidth="1"/>
    <col min="4115" max="4115" width="14.88671875" style="97" customWidth="1"/>
    <col min="4116" max="4116" width="16.44140625" style="97" bestFit="1" customWidth="1"/>
    <col min="4117" max="4117" width="14.88671875" style="97" customWidth="1"/>
    <col min="4118" max="4118" width="16.44140625" style="97" bestFit="1" customWidth="1"/>
    <col min="4119" max="4119" width="14.88671875" style="97" customWidth="1"/>
    <col min="4120" max="4120" width="16.44140625" style="97" bestFit="1" customWidth="1"/>
    <col min="4121" max="4121" width="14.88671875" style="97" customWidth="1"/>
    <col min="4122" max="4223" width="10.109375" style="97" bestFit="1" customWidth="1"/>
    <col min="4224" max="4357" width="9.109375" style="97"/>
    <col min="4358" max="4358" width="18.5546875" style="97" bestFit="1" customWidth="1"/>
    <col min="4359" max="4361" width="14.6640625" style="97" customWidth="1"/>
    <col min="4362" max="4362" width="16" style="97" customWidth="1"/>
    <col min="4363" max="4366" width="14.6640625" style="97" customWidth="1"/>
    <col min="4367" max="4367" width="17.33203125" style="97" bestFit="1" customWidth="1"/>
    <col min="4368" max="4368" width="17.33203125" style="97" customWidth="1"/>
    <col min="4369" max="4369" width="14.88671875" style="97" customWidth="1"/>
    <col min="4370" max="4370" width="16.44140625" style="97" bestFit="1" customWidth="1"/>
    <col min="4371" max="4371" width="14.88671875" style="97" customWidth="1"/>
    <col min="4372" max="4372" width="16.44140625" style="97" bestFit="1" customWidth="1"/>
    <col min="4373" max="4373" width="14.88671875" style="97" customWidth="1"/>
    <col min="4374" max="4374" width="16.44140625" style="97" bestFit="1" customWidth="1"/>
    <col min="4375" max="4375" width="14.88671875" style="97" customWidth="1"/>
    <col min="4376" max="4376" width="16.44140625" style="97" bestFit="1" customWidth="1"/>
    <col min="4377" max="4377" width="14.88671875" style="97" customWidth="1"/>
    <col min="4378" max="4479" width="10.109375" style="97" bestFit="1" customWidth="1"/>
    <col min="4480" max="4613" width="9.109375" style="97"/>
    <col min="4614" max="4614" width="18.5546875" style="97" bestFit="1" customWidth="1"/>
    <col min="4615" max="4617" width="14.6640625" style="97" customWidth="1"/>
    <col min="4618" max="4618" width="16" style="97" customWidth="1"/>
    <col min="4619" max="4622" width="14.6640625" style="97" customWidth="1"/>
    <col min="4623" max="4623" width="17.33203125" style="97" bestFit="1" customWidth="1"/>
    <col min="4624" max="4624" width="17.33203125" style="97" customWidth="1"/>
    <col min="4625" max="4625" width="14.88671875" style="97" customWidth="1"/>
    <col min="4626" max="4626" width="16.44140625" style="97" bestFit="1" customWidth="1"/>
    <col min="4627" max="4627" width="14.88671875" style="97" customWidth="1"/>
    <col min="4628" max="4628" width="16.44140625" style="97" bestFit="1" customWidth="1"/>
    <col min="4629" max="4629" width="14.88671875" style="97" customWidth="1"/>
    <col min="4630" max="4630" width="16.44140625" style="97" bestFit="1" customWidth="1"/>
    <col min="4631" max="4631" width="14.88671875" style="97" customWidth="1"/>
    <col min="4632" max="4632" width="16.44140625" style="97" bestFit="1" customWidth="1"/>
    <col min="4633" max="4633" width="14.88671875" style="97" customWidth="1"/>
    <col min="4634" max="4735" width="10.109375" style="97" bestFit="1" customWidth="1"/>
    <col min="4736" max="4869" width="9.109375" style="97"/>
    <col min="4870" max="4870" width="18.5546875" style="97" bestFit="1" customWidth="1"/>
    <col min="4871" max="4873" width="14.6640625" style="97" customWidth="1"/>
    <col min="4874" max="4874" width="16" style="97" customWidth="1"/>
    <col min="4875" max="4878" width="14.6640625" style="97" customWidth="1"/>
    <col min="4879" max="4879" width="17.33203125" style="97" bestFit="1" customWidth="1"/>
    <col min="4880" max="4880" width="17.33203125" style="97" customWidth="1"/>
    <col min="4881" max="4881" width="14.88671875" style="97" customWidth="1"/>
    <col min="4882" max="4882" width="16.44140625" style="97" bestFit="1" customWidth="1"/>
    <col min="4883" max="4883" width="14.88671875" style="97" customWidth="1"/>
    <col min="4884" max="4884" width="16.44140625" style="97" bestFit="1" customWidth="1"/>
    <col min="4885" max="4885" width="14.88671875" style="97" customWidth="1"/>
    <col min="4886" max="4886" width="16.44140625" style="97" bestFit="1" customWidth="1"/>
    <col min="4887" max="4887" width="14.88671875" style="97" customWidth="1"/>
    <col min="4888" max="4888" width="16.44140625" style="97" bestFit="1" customWidth="1"/>
    <col min="4889" max="4889" width="14.88671875" style="97" customWidth="1"/>
    <col min="4890" max="4991" width="10.109375" style="97" bestFit="1" customWidth="1"/>
    <col min="4992" max="5125" width="9.109375" style="97"/>
    <col min="5126" max="5126" width="18.5546875" style="97" bestFit="1" customWidth="1"/>
    <col min="5127" max="5129" width="14.6640625" style="97" customWidth="1"/>
    <col min="5130" max="5130" width="16" style="97" customWidth="1"/>
    <col min="5131" max="5134" width="14.6640625" style="97" customWidth="1"/>
    <col min="5135" max="5135" width="17.33203125" style="97" bestFit="1" customWidth="1"/>
    <col min="5136" max="5136" width="17.33203125" style="97" customWidth="1"/>
    <col min="5137" max="5137" width="14.88671875" style="97" customWidth="1"/>
    <col min="5138" max="5138" width="16.44140625" style="97" bestFit="1" customWidth="1"/>
    <col min="5139" max="5139" width="14.88671875" style="97" customWidth="1"/>
    <col min="5140" max="5140" width="16.44140625" style="97" bestFit="1" customWidth="1"/>
    <col min="5141" max="5141" width="14.88671875" style="97" customWidth="1"/>
    <col min="5142" max="5142" width="16.44140625" style="97" bestFit="1" customWidth="1"/>
    <col min="5143" max="5143" width="14.88671875" style="97" customWidth="1"/>
    <col min="5144" max="5144" width="16.44140625" style="97" bestFit="1" customWidth="1"/>
    <col min="5145" max="5145" width="14.88671875" style="97" customWidth="1"/>
    <col min="5146" max="5247" width="10.109375" style="97" bestFit="1" customWidth="1"/>
    <col min="5248" max="5381" width="9.109375" style="97"/>
    <col min="5382" max="5382" width="18.5546875" style="97" bestFit="1" customWidth="1"/>
    <col min="5383" max="5385" width="14.6640625" style="97" customWidth="1"/>
    <col min="5386" max="5386" width="16" style="97" customWidth="1"/>
    <col min="5387" max="5390" width="14.6640625" style="97" customWidth="1"/>
    <col min="5391" max="5391" width="17.33203125" style="97" bestFit="1" customWidth="1"/>
    <col min="5392" max="5392" width="17.33203125" style="97" customWidth="1"/>
    <col min="5393" max="5393" width="14.88671875" style="97" customWidth="1"/>
    <col min="5394" max="5394" width="16.44140625" style="97" bestFit="1" customWidth="1"/>
    <col min="5395" max="5395" width="14.88671875" style="97" customWidth="1"/>
    <col min="5396" max="5396" width="16.44140625" style="97" bestFit="1" customWidth="1"/>
    <col min="5397" max="5397" width="14.88671875" style="97" customWidth="1"/>
    <col min="5398" max="5398" width="16.44140625" style="97" bestFit="1" customWidth="1"/>
    <col min="5399" max="5399" width="14.88671875" style="97" customWidth="1"/>
    <col min="5400" max="5400" width="16.44140625" style="97" bestFit="1" customWidth="1"/>
    <col min="5401" max="5401" width="14.88671875" style="97" customWidth="1"/>
    <col min="5402" max="5503" width="10.109375" style="97" bestFit="1" customWidth="1"/>
    <col min="5504" max="5637" width="9.109375" style="97"/>
    <col min="5638" max="5638" width="18.5546875" style="97" bestFit="1" customWidth="1"/>
    <col min="5639" max="5641" width="14.6640625" style="97" customWidth="1"/>
    <col min="5642" max="5642" width="16" style="97" customWidth="1"/>
    <col min="5643" max="5646" width="14.6640625" style="97" customWidth="1"/>
    <col min="5647" max="5647" width="17.33203125" style="97" bestFit="1" customWidth="1"/>
    <col min="5648" max="5648" width="17.33203125" style="97" customWidth="1"/>
    <col min="5649" max="5649" width="14.88671875" style="97" customWidth="1"/>
    <col min="5650" max="5650" width="16.44140625" style="97" bestFit="1" customWidth="1"/>
    <col min="5651" max="5651" width="14.88671875" style="97" customWidth="1"/>
    <col min="5652" max="5652" width="16.44140625" style="97" bestFit="1" customWidth="1"/>
    <col min="5653" max="5653" width="14.88671875" style="97" customWidth="1"/>
    <col min="5654" max="5654" width="16.44140625" style="97" bestFit="1" customWidth="1"/>
    <col min="5655" max="5655" width="14.88671875" style="97" customWidth="1"/>
    <col min="5656" max="5656" width="16.44140625" style="97" bestFit="1" customWidth="1"/>
    <col min="5657" max="5657" width="14.88671875" style="97" customWidth="1"/>
    <col min="5658" max="5759" width="10.109375" style="97" bestFit="1" customWidth="1"/>
    <col min="5760" max="5893" width="9.109375" style="97"/>
    <col min="5894" max="5894" width="18.5546875" style="97" bestFit="1" customWidth="1"/>
    <col min="5895" max="5897" width="14.6640625" style="97" customWidth="1"/>
    <col min="5898" max="5898" width="16" style="97" customWidth="1"/>
    <col min="5899" max="5902" width="14.6640625" style="97" customWidth="1"/>
    <col min="5903" max="5903" width="17.33203125" style="97" bestFit="1" customWidth="1"/>
    <col min="5904" max="5904" width="17.33203125" style="97" customWidth="1"/>
    <col min="5905" max="5905" width="14.88671875" style="97" customWidth="1"/>
    <col min="5906" max="5906" width="16.44140625" style="97" bestFit="1" customWidth="1"/>
    <col min="5907" max="5907" width="14.88671875" style="97" customWidth="1"/>
    <col min="5908" max="5908" width="16.44140625" style="97" bestFit="1" customWidth="1"/>
    <col min="5909" max="5909" width="14.88671875" style="97" customWidth="1"/>
    <col min="5910" max="5910" width="16.44140625" style="97" bestFit="1" customWidth="1"/>
    <col min="5911" max="5911" width="14.88671875" style="97" customWidth="1"/>
    <col min="5912" max="5912" width="16.44140625" style="97" bestFit="1" customWidth="1"/>
    <col min="5913" max="5913" width="14.88671875" style="97" customWidth="1"/>
    <col min="5914" max="6015" width="10.109375" style="97" bestFit="1" customWidth="1"/>
    <col min="6016" max="6149" width="9.109375" style="97"/>
    <col min="6150" max="6150" width="18.5546875" style="97" bestFit="1" customWidth="1"/>
    <col min="6151" max="6153" width="14.6640625" style="97" customWidth="1"/>
    <col min="6154" max="6154" width="16" style="97" customWidth="1"/>
    <col min="6155" max="6158" width="14.6640625" style="97" customWidth="1"/>
    <col min="6159" max="6159" width="17.33203125" style="97" bestFit="1" customWidth="1"/>
    <col min="6160" max="6160" width="17.33203125" style="97" customWidth="1"/>
    <col min="6161" max="6161" width="14.88671875" style="97" customWidth="1"/>
    <col min="6162" max="6162" width="16.44140625" style="97" bestFit="1" customWidth="1"/>
    <col min="6163" max="6163" width="14.88671875" style="97" customWidth="1"/>
    <col min="6164" max="6164" width="16.44140625" style="97" bestFit="1" customWidth="1"/>
    <col min="6165" max="6165" width="14.88671875" style="97" customWidth="1"/>
    <col min="6166" max="6166" width="16.44140625" style="97" bestFit="1" customWidth="1"/>
    <col min="6167" max="6167" width="14.88671875" style="97" customWidth="1"/>
    <col min="6168" max="6168" width="16.44140625" style="97" bestFit="1" customWidth="1"/>
    <col min="6169" max="6169" width="14.88671875" style="97" customWidth="1"/>
    <col min="6170" max="6271" width="10.109375" style="97" bestFit="1" customWidth="1"/>
    <col min="6272" max="6405" width="9.109375" style="97"/>
    <col min="6406" max="6406" width="18.5546875" style="97" bestFit="1" customWidth="1"/>
    <col min="6407" max="6409" width="14.6640625" style="97" customWidth="1"/>
    <col min="6410" max="6410" width="16" style="97" customWidth="1"/>
    <col min="6411" max="6414" width="14.6640625" style="97" customWidth="1"/>
    <col min="6415" max="6415" width="17.33203125" style="97" bestFit="1" customWidth="1"/>
    <col min="6416" max="6416" width="17.33203125" style="97" customWidth="1"/>
    <col min="6417" max="6417" width="14.88671875" style="97" customWidth="1"/>
    <col min="6418" max="6418" width="16.44140625" style="97" bestFit="1" customWidth="1"/>
    <col min="6419" max="6419" width="14.88671875" style="97" customWidth="1"/>
    <col min="6420" max="6420" width="16.44140625" style="97" bestFit="1" customWidth="1"/>
    <col min="6421" max="6421" width="14.88671875" style="97" customWidth="1"/>
    <col min="6422" max="6422" width="16.44140625" style="97" bestFit="1" customWidth="1"/>
    <col min="6423" max="6423" width="14.88671875" style="97" customWidth="1"/>
    <col min="6424" max="6424" width="16.44140625" style="97" bestFit="1" customWidth="1"/>
    <col min="6425" max="6425" width="14.88671875" style="97" customWidth="1"/>
    <col min="6426" max="6527" width="10.109375" style="97" bestFit="1" customWidth="1"/>
    <col min="6528" max="6661" width="9.109375" style="97"/>
    <col min="6662" max="6662" width="18.5546875" style="97" bestFit="1" customWidth="1"/>
    <col min="6663" max="6665" width="14.6640625" style="97" customWidth="1"/>
    <col min="6666" max="6666" width="16" style="97" customWidth="1"/>
    <col min="6667" max="6670" width="14.6640625" style="97" customWidth="1"/>
    <col min="6671" max="6671" width="17.33203125" style="97" bestFit="1" customWidth="1"/>
    <col min="6672" max="6672" width="17.33203125" style="97" customWidth="1"/>
    <col min="6673" max="6673" width="14.88671875" style="97" customWidth="1"/>
    <col min="6674" max="6674" width="16.44140625" style="97" bestFit="1" customWidth="1"/>
    <col min="6675" max="6675" width="14.88671875" style="97" customWidth="1"/>
    <col min="6676" max="6676" width="16.44140625" style="97" bestFit="1" customWidth="1"/>
    <col min="6677" max="6677" width="14.88671875" style="97" customWidth="1"/>
    <col min="6678" max="6678" width="16.44140625" style="97" bestFit="1" customWidth="1"/>
    <col min="6679" max="6679" width="14.88671875" style="97" customWidth="1"/>
    <col min="6680" max="6680" width="16.44140625" style="97" bestFit="1" customWidth="1"/>
    <col min="6681" max="6681" width="14.88671875" style="97" customWidth="1"/>
    <col min="6682" max="6783" width="10.109375" style="97" bestFit="1" customWidth="1"/>
    <col min="6784" max="6917" width="9.109375" style="97"/>
    <col min="6918" max="6918" width="18.5546875" style="97" bestFit="1" customWidth="1"/>
    <col min="6919" max="6921" width="14.6640625" style="97" customWidth="1"/>
    <col min="6922" max="6922" width="16" style="97" customWidth="1"/>
    <col min="6923" max="6926" width="14.6640625" style="97" customWidth="1"/>
    <col min="6927" max="6927" width="17.33203125" style="97" bestFit="1" customWidth="1"/>
    <col min="6928" max="6928" width="17.33203125" style="97" customWidth="1"/>
    <col min="6929" max="6929" width="14.88671875" style="97" customWidth="1"/>
    <col min="6930" max="6930" width="16.44140625" style="97" bestFit="1" customWidth="1"/>
    <col min="6931" max="6931" width="14.88671875" style="97" customWidth="1"/>
    <col min="6932" max="6932" width="16.44140625" style="97" bestFit="1" customWidth="1"/>
    <col min="6933" max="6933" width="14.88671875" style="97" customWidth="1"/>
    <col min="6934" max="6934" width="16.44140625" style="97" bestFit="1" customWidth="1"/>
    <col min="6935" max="6935" width="14.88671875" style="97" customWidth="1"/>
    <col min="6936" max="6936" width="16.44140625" style="97" bestFit="1" customWidth="1"/>
    <col min="6937" max="6937" width="14.88671875" style="97" customWidth="1"/>
    <col min="6938" max="7039" width="10.109375" style="97" bestFit="1" customWidth="1"/>
    <col min="7040" max="7173" width="9.109375" style="97"/>
    <col min="7174" max="7174" width="18.5546875" style="97" bestFit="1" customWidth="1"/>
    <col min="7175" max="7177" width="14.6640625" style="97" customWidth="1"/>
    <col min="7178" max="7178" width="16" style="97" customWidth="1"/>
    <col min="7179" max="7182" width="14.6640625" style="97" customWidth="1"/>
    <col min="7183" max="7183" width="17.33203125" style="97" bestFit="1" customWidth="1"/>
    <col min="7184" max="7184" width="17.33203125" style="97" customWidth="1"/>
    <col min="7185" max="7185" width="14.88671875" style="97" customWidth="1"/>
    <col min="7186" max="7186" width="16.44140625" style="97" bestFit="1" customWidth="1"/>
    <col min="7187" max="7187" width="14.88671875" style="97" customWidth="1"/>
    <col min="7188" max="7188" width="16.44140625" style="97" bestFit="1" customWidth="1"/>
    <col min="7189" max="7189" width="14.88671875" style="97" customWidth="1"/>
    <col min="7190" max="7190" width="16.44140625" style="97" bestFit="1" customWidth="1"/>
    <col min="7191" max="7191" width="14.88671875" style="97" customWidth="1"/>
    <col min="7192" max="7192" width="16.44140625" style="97" bestFit="1" customWidth="1"/>
    <col min="7193" max="7193" width="14.88671875" style="97" customWidth="1"/>
    <col min="7194" max="7295" width="10.109375" style="97" bestFit="1" customWidth="1"/>
    <col min="7296" max="7429" width="9.109375" style="97"/>
    <col min="7430" max="7430" width="18.5546875" style="97" bestFit="1" customWidth="1"/>
    <col min="7431" max="7433" width="14.6640625" style="97" customWidth="1"/>
    <col min="7434" max="7434" width="16" style="97" customWidth="1"/>
    <col min="7435" max="7438" width="14.6640625" style="97" customWidth="1"/>
    <col min="7439" max="7439" width="17.33203125" style="97" bestFit="1" customWidth="1"/>
    <col min="7440" max="7440" width="17.33203125" style="97" customWidth="1"/>
    <col min="7441" max="7441" width="14.88671875" style="97" customWidth="1"/>
    <col min="7442" max="7442" width="16.44140625" style="97" bestFit="1" customWidth="1"/>
    <col min="7443" max="7443" width="14.88671875" style="97" customWidth="1"/>
    <col min="7444" max="7444" width="16.44140625" style="97" bestFit="1" customWidth="1"/>
    <col min="7445" max="7445" width="14.88671875" style="97" customWidth="1"/>
    <col min="7446" max="7446" width="16.44140625" style="97" bestFit="1" customWidth="1"/>
    <col min="7447" max="7447" width="14.88671875" style="97" customWidth="1"/>
    <col min="7448" max="7448" width="16.44140625" style="97" bestFit="1" customWidth="1"/>
    <col min="7449" max="7449" width="14.88671875" style="97" customWidth="1"/>
    <col min="7450" max="7551" width="10.109375" style="97" bestFit="1" customWidth="1"/>
    <col min="7552" max="7685" width="9.109375" style="97"/>
    <col min="7686" max="7686" width="18.5546875" style="97" bestFit="1" customWidth="1"/>
    <col min="7687" max="7689" width="14.6640625" style="97" customWidth="1"/>
    <col min="7690" max="7690" width="16" style="97" customWidth="1"/>
    <col min="7691" max="7694" width="14.6640625" style="97" customWidth="1"/>
    <col min="7695" max="7695" width="17.33203125" style="97" bestFit="1" customWidth="1"/>
    <col min="7696" max="7696" width="17.33203125" style="97" customWidth="1"/>
    <col min="7697" max="7697" width="14.88671875" style="97" customWidth="1"/>
    <col min="7698" max="7698" width="16.44140625" style="97" bestFit="1" customWidth="1"/>
    <col min="7699" max="7699" width="14.88671875" style="97" customWidth="1"/>
    <col min="7700" max="7700" width="16.44140625" style="97" bestFit="1" customWidth="1"/>
    <col min="7701" max="7701" width="14.88671875" style="97" customWidth="1"/>
    <col min="7702" max="7702" width="16.44140625" style="97" bestFit="1" customWidth="1"/>
    <col min="7703" max="7703" width="14.88671875" style="97" customWidth="1"/>
    <col min="7704" max="7704" width="16.44140625" style="97" bestFit="1" customWidth="1"/>
    <col min="7705" max="7705" width="14.88671875" style="97" customWidth="1"/>
    <col min="7706" max="7807" width="10.109375" style="97" bestFit="1" customWidth="1"/>
    <col min="7808" max="7941" width="9.109375" style="97"/>
    <col min="7942" max="7942" width="18.5546875" style="97" bestFit="1" customWidth="1"/>
    <col min="7943" max="7945" width="14.6640625" style="97" customWidth="1"/>
    <col min="7946" max="7946" width="16" style="97" customWidth="1"/>
    <col min="7947" max="7950" width="14.6640625" style="97" customWidth="1"/>
    <col min="7951" max="7951" width="17.33203125" style="97" bestFit="1" customWidth="1"/>
    <col min="7952" max="7952" width="17.33203125" style="97" customWidth="1"/>
    <col min="7953" max="7953" width="14.88671875" style="97" customWidth="1"/>
    <col min="7954" max="7954" width="16.44140625" style="97" bestFit="1" customWidth="1"/>
    <col min="7955" max="7955" width="14.88671875" style="97" customWidth="1"/>
    <col min="7956" max="7956" width="16.44140625" style="97" bestFit="1" customWidth="1"/>
    <col min="7957" max="7957" width="14.88671875" style="97" customWidth="1"/>
    <col min="7958" max="7958" width="16.44140625" style="97" bestFit="1" customWidth="1"/>
    <col min="7959" max="7959" width="14.88671875" style="97" customWidth="1"/>
    <col min="7960" max="7960" width="16.44140625" style="97" bestFit="1" customWidth="1"/>
    <col min="7961" max="7961" width="14.88671875" style="97" customWidth="1"/>
    <col min="7962" max="8063" width="10.109375" style="97" bestFit="1" customWidth="1"/>
    <col min="8064" max="8197" width="9.109375" style="97"/>
    <col min="8198" max="8198" width="18.5546875" style="97" bestFit="1" customWidth="1"/>
    <col min="8199" max="8201" width="14.6640625" style="97" customWidth="1"/>
    <col min="8202" max="8202" width="16" style="97" customWidth="1"/>
    <col min="8203" max="8206" width="14.6640625" style="97" customWidth="1"/>
    <col min="8207" max="8207" width="17.33203125" style="97" bestFit="1" customWidth="1"/>
    <col min="8208" max="8208" width="17.33203125" style="97" customWidth="1"/>
    <col min="8209" max="8209" width="14.88671875" style="97" customWidth="1"/>
    <col min="8210" max="8210" width="16.44140625" style="97" bestFit="1" customWidth="1"/>
    <col min="8211" max="8211" width="14.88671875" style="97" customWidth="1"/>
    <col min="8212" max="8212" width="16.44140625" style="97" bestFit="1" customWidth="1"/>
    <col min="8213" max="8213" width="14.88671875" style="97" customWidth="1"/>
    <col min="8214" max="8214" width="16.44140625" style="97" bestFit="1" customWidth="1"/>
    <col min="8215" max="8215" width="14.88671875" style="97" customWidth="1"/>
    <col min="8216" max="8216" width="16.44140625" style="97" bestFit="1" customWidth="1"/>
    <col min="8217" max="8217" width="14.88671875" style="97" customWidth="1"/>
    <col min="8218" max="8319" width="10.109375" style="97" bestFit="1" customWidth="1"/>
    <col min="8320" max="8453" width="9.109375" style="97"/>
    <col min="8454" max="8454" width="18.5546875" style="97" bestFit="1" customWidth="1"/>
    <col min="8455" max="8457" width="14.6640625" style="97" customWidth="1"/>
    <col min="8458" max="8458" width="16" style="97" customWidth="1"/>
    <col min="8459" max="8462" width="14.6640625" style="97" customWidth="1"/>
    <col min="8463" max="8463" width="17.33203125" style="97" bestFit="1" customWidth="1"/>
    <col min="8464" max="8464" width="17.33203125" style="97" customWidth="1"/>
    <col min="8465" max="8465" width="14.88671875" style="97" customWidth="1"/>
    <col min="8466" max="8466" width="16.44140625" style="97" bestFit="1" customWidth="1"/>
    <col min="8467" max="8467" width="14.88671875" style="97" customWidth="1"/>
    <col min="8468" max="8468" width="16.44140625" style="97" bestFit="1" customWidth="1"/>
    <col min="8469" max="8469" width="14.88671875" style="97" customWidth="1"/>
    <col min="8470" max="8470" width="16.44140625" style="97" bestFit="1" customWidth="1"/>
    <col min="8471" max="8471" width="14.88671875" style="97" customWidth="1"/>
    <col min="8472" max="8472" width="16.44140625" style="97" bestFit="1" customWidth="1"/>
    <col min="8473" max="8473" width="14.88671875" style="97" customWidth="1"/>
    <col min="8474" max="8575" width="10.109375" style="97" bestFit="1" customWidth="1"/>
    <col min="8576" max="8709" width="9.109375" style="97"/>
    <col min="8710" max="8710" width="18.5546875" style="97" bestFit="1" customWidth="1"/>
    <col min="8711" max="8713" width="14.6640625" style="97" customWidth="1"/>
    <col min="8714" max="8714" width="16" style="97" customWidth="1"/>
    <col min="8715" max="8718" width="14.6640625" style="97" customWidth="1"/>
    <col min="8719" max="8719" width="17.33203125" style="97" bestFit="1" customWidth="1"/>
    <col min="8720" max="8720" width="17.33203125" style="97" customWidth="1"/>
    <col min="8721" max="8721" width="14.88671875" style="97" customWidth="1"/>
    <col min="8722" max="8722" width="16.44140625" style="97" bestFit="1" customWidth="1"/>
    <col min="8723" max="8723" width="14.88671875" style="97" customWidth="1"/>
    <col min="8724" max="8724" width="16.44140625" style="97" bestFit="1" customWidth="1"/>
    <col min="8725" max="8725" width="14.88671875" style="97" customWidth="1"/>
    <col min="8726" max="8726" width="16.44140625" style="97" bestFit="1" customWidth="1"/>
    <col min="8727" max="8727" width="14.88671875" style="97" customWidth="1"/>
    <col min="8728" max="8728" width="16.44140625" style="97" bestFit="1" customWidth="1"/>
    <col min="8729" max="8729" width="14.88671875" style="97" customWidth="1"/>
    <col min="8730" max="8831" width="10.109375" style="97" bestFit="1" customWidth="1"/>
    <col min="8832" max="8965" width="9.109375" style="97"/>
    <col min="8966" max="8966" width="18.5546875" style="97" bestFit="1" customWidth="1"/>
    <col min="8967" max="8969" width="14.6640625" style="97" customWidth="1"/>
    <col min="8970" max="8970" width="16" style="97" customWidth="1"/>
    <col min="8971" max="8974" width="14.6640625" style="97" customWidth="1"/>
    <col min="8975" max="8975" width="17.33203125" style="97" bestFit="1" customWidth="1"/>
    <col min="8976" max="8976" width="17.33203125" style="97" customWidth="1"/>
    <col min="8977" max="8977" width="14.88671875" style="97" customWidth="1"/>
    <col min="8978" max="8978" width="16.44140625" style="97" bestFit="1" customWidth="1"/>
    <col min="8979" max="8979" width="14.88671875" style="97" customWidth="1"/>
    <col min="8980" max="8980" width="16.44140625" style="97" bestFit="1" customWidth="1"/>
    <col min="8981" max="8981" width="14.88671875" style="97" customWidth="1"/>
    <col min="8982" max="8982" width="16.44140625" style="97" bestFit="1" customWidth="1"/>
    <col min="8983" max="8983" width="14.88671875" style="97" customWidth="1"/>
    <col min="8984" max="8984" width="16.44140625" style="97" bestFit="1" customWidth="1"/>
    <col min="8985" max="8985" width="14.88671875" style="97" customWidth="1"/>
    <col min="8986" max="9087" width="10.109375" style="97" bestFit="1" customWidth="1"/>
    <col min="9088" max="9221" width="9.109375" style="97"/>
    <col min="9222" max="9222" width="18.5546875" style="97" bestFit="1" customWidth="1"/>
    <col min="9223" max="9225" width="14.6640625" style="97" customWidth="1"/>
    <col min="9226" max="9226" width="16" style="97" customWidth="1"/>
    <col min="9227" max="9230" width="14.6640625" style="97" customWidth="1"/>
    <col min="9231" max="9231" width="17.33203125" style="97" bestFit="1" customWidth="1"/>
    <col min="9232" max="9232" width="17.33203125" style="97" customWidth="1"/>
    <col min="9233" max="9233" width="14.88671875" style="97" customWidth="1"/>
    <col min="9234" max="9234" width="16.44140625" style="97" bestFit="1" customWidth="1"/>
    <col min="9235" max="9235" width="14.88671875" style="97" customWidth="1"/>
    <col min="9236" max="9236" width="16.44140625" style="97" bestFit="1" customWidth="1"/>
    <col min="9237" max="9237" width="14.88671875" style="97" customWidth="1"/>
    <col min="9238" max="9238" width="16.44140625" style="97" bestFit="1" customWidth="1"/>
    <col min="9239" max="9239" width="14.88671875" style="97" customWidth="1"/>
    <col min="9240" max="9240" width="16.44140625" style="97" bestFit="1" customWidth="1"/>
    <col min="9241" max="9241" width="14.88671875" style="97" customWidth="1"/>
    <col min="9242" max="9343" width="10.109375" style="97" bestFit="1" customWidth="1"/>
    <col min="9344" max="9477" width="9.109375" style="97"/>
    <col min="9478" max="9478" width="18.5546875" style="97" bestFit="1" customWidth="1"/>
    <col min="9479" max="9481" width="14.6640625" style="97" customWidth="1"/>
    <col min="9482" max="9482" width="16" style="97" customWidth="1"/>
    <col min="9483" max="9486" width="14.6640625" style="97" customWidth="1"/>
    <col min="9487" max="9487" width="17.33203125" style="97" bestFit="1" customWidth="1"/>
    <col min="9488" max="9488" width="17.33203125" style="97" customWidth="1"/>
    <col min="9489" max="9489" width="14.88671875" style="97" customWidth="1"/>
    <col min="9490" max="9490" width="16.44140625" style="97" bestFit="1" customWidth="1"/>
    <col min="9491" max="9491" width="14.88671875" style="97" customWidth="1"/>
    <col min="9492" max="9492" width="16.44140625" style="97" bestFit="1" customWidth="1"/>
    <col min="9493" max="9493" width="14.88671875" style="97" customWidth="1"/>
    <col min="9494" max="9494" width="16.44140625" style="97" bestFit="1" customWidth="1"/>
    <col min="9495" max="9495" width="14.88671875" style="97" customWidth="1"/>
    <col min="9496" max="9496" width="16.44140625" style="97" bestFit="1" customWidth="1"/>
    <col min="9497" max="9497" width="14.88671875" style="97" customWidth="1"/>
    <col min="9498" max="9599" width="10.109375" style="97" bestFit="1" customWidth="1"/>
    <col min="9600" max="9733" width="9.109375" style="97"/>
    <col min="9734" max="9734" width="18.5546875" style="97" bestFit="1" customWidth="1"/>
    <col min="9735" max="9737" width="14.6640625" style="97" customWidth="1"/>
    <col min="9738" max="9738" width="16" style="97" customWidth="1"/>
    <col min="9739" max="9742" width="14.6640625" style="97" customWidth="1"/>
    <col min="9743" max="9743" width="17.33203125" style="97" bestFit="1" customWidth="1"/>
    <col min="9744" max="9744" width="17.33203125" style="97" customWidth="1"/>
    <col min="9745" max="9745" width="14.88671875" style="97" customWidth="1"/>
    <col min="9746" max="9746" width="16.44140625" style="97" bestFit="1" customWidth="1"/>
    <col min="9747" max="9747" width="14.88671875" style="97" customWidth="1"/>
    <col min="9748" max="9748" width="16.44140625" style="97" bestFit="1" customWidth="1"/>
    <col min="9749" max="9749" width="14.88671875" style="97" customWidth="1"/>
    <col min="9750" max="9750" width="16.44140625" style="97" bestFit="1" customWidth="1"/>
    <col min="9751" max="9751" width="14.88671875" style="97" customWidth="1"/>
    <col min="9752" max="9752" width="16.44140625" style="97" bestFit="1" customWidth="1"/>
    <col min="9753" max="9753" width="14.88671875" style="97" customWidth="1"/>
    <col min="9754" max="9855" width="10.109375" style="97" bestFit="1" customWidth="1"/>
    <col min="9856" max="9989" width="9.109375" style="97"/>
    <col min="9990" max="9990" width="18.5546875" style="97" bestFit="1" customWidth="1"/>
    <col min="9991" max="9993" width="14.6640625" style="97" customWidth="1"/>
    <col min="9994" max="9994" width="16" style="97" customWidth="1"/>
    <col min="9995" max="9998" width="14.6640625" style="97" customWidth="1"/>
    <col min="9999" max="9999" width="17.33203125" style="97" bestFit="1" customWidth="1"/>
    <col min="10000" max="10000" width="17.33203125" style="97" customWidth="1"/>
    <col min="10001" max="10001" width="14.88671875" style="97" customWidth="1"/>
    <col min="10002" max="10002" width="16.44140625" style="97" bestFit="1" customWidth="1"/>
    <col min="10003" max="10003" width="14.88671875" style="97" customWidth="1"/>
    <col min="10004" max="10004" width="16.44140625" style="97" bestFit="1" customWidth="1"/>
    <col min="10005" max="10005" width="14.88671875" style="97" customWidth="1"/>
    <col min="10006" max="10006" width="16.44140625" style="97" bestFit="1" customWidth="1"/>
    <col min="10007" max="10007" width="14.88671875" style="97" customWidth="1"/>
    <col min="10008" max="10008" width="16.44140625" style="97" bestFit="1" customWidth="1"/>
    <col min="10009" max="10009" width="14.88671875" style="97" customWidth="1"/>
    <col min="10010" max="10111" width="10.109375" style="97" bestFit="1" customWidth="1"/>
    <col min="10112" max="10245" width="9.109375" style="97"/>
    <col min="10246" max="10246" width="18.5546875" style="97" bestFit="1" customWidth="1"/>
    <col min="10247" max="10249" width="14.6640625" style="97" customWidth="1"/>
    <col min="10250" max="10250" width="16" style="97" customWidth="1"/>
    <col min="10251" max="10254" width="14.6640625" style="97" customWidth="1"/>
    <col min="10255" max="10255" width="17.33203125" style="97" bestFit="1" customWidth="1"/>
    <col min="10256" max="10256" width="17.33203125" style="97" customWidth="1"/>
    <col min="10257" max="10257" width="14.88671875" style="97" customWidth="1"/>
    <col min="10258" max="10258" width="16.44140625" style="97" bestFit="1" customWidth="1"/>
    <col min="10259" max="10259" width="14.88671875" style="97" customWidth="1"/>
    <col min="10260" max="10260" width="16.44140625" style="97" bestFit="1" customWidth="1"/>
    <col min="10261" max="10261" width="14.88671875" style="97" customWidth="1"/>
    <col min="10262" max="10262" width="16.44140625" style="97" bestFit="1" customWidth="1"/>
    <col min="10263" max="10263" width="14.88671875" style="97" customWidth="1"/>
    <col min="10264" max="10264" width="16.44140625" style="97" bestFit="1" customWidth="1"/>
    <col min="10265" max="10265" width="14.88671875" style="97" customWidth="1"/>
    <col min="10266" max="10367" width="10.109375" style="97" bestFit="1" customWidth="1"/>
    <col min="10368" max="10501" width="9.109375" style="97"/>
    <col min="10502" max="10502" width="18.5546875" style="97" bestFit="1" customWidth="1"/>
    <col min="10503" max="10505" width="14.6640625" style="97" customWidth="1"/>
    <col min="10506" max="10506" width="16" style="97" customWidth="1"/>
    <col min="10507" max="10510" width="14.6640625" style="97" customWidth="1"/>
    <col min="10511" max="10511" width="17.33203125" style="97" bestFit="1" customWidth="1"/>
    <col min="10512" max="10512" width="17.33203125" style="97" customWidth="1"/>
    <col min="10513" max="10513" width="14.88671875" style="97" customWidth="1"/>
    <col min="10514" max="10514" width="16.44140625" style="97" bestFit="1" customWidth="1"/>
    <col min="10515" max="10515" width="14.88671875" style="97" customWidth="1"/>
    <col min="10516" max="10516" width="16.44140625" style="97" bestFit="1" customWidth="1"/>
    <col min="10517" max="10517" width="14.88671875" style="97" customWidth="1"/>
    <col min="10518" max="10518" width="16.44140625" style="97" bestFit="1" customWidth="1"/>
    <col min="10519" max="10519" width="14.88671875" style="97" customWidth="1"/>
    <col min="10520" max="10520" width="16.44140625" style="97" bestFit="1" customWidth="1"/>
    <col min="10521" max="10521" width="14.88671875" style="97" customWidth="1"/>
    <col min="10522" max="10623" width="10.109375" style="97" bestFit="1" customWidth="1"/>
    <col min="10624" max="10757" width="9.109375" style="97"/>
    <col min="10758" max="10758" width="18.5546875" style="97" bestFit="1" customWidth="1"/>
    <col min="10759" max="10761" width="14.6640625" style="97" customWidth="1"/>
    <col min="10762" max="10762" width="16" style="97" customWidth="1"/>
    <col min="10763" max="10766" width="14.6640625" style="97" customWidth="1"/>
    <col min="10767" max="10767" width="17.33203125" style="97" bestFit="1" customWidth="1"/>
    <col min="10768" max="10768" width="17.33203125" style="97" customWidth="1"/>
    <col min="10769" max="10769" width="14.88671875" style="97" customWidth="1"/>
    <col min="10770" max="10770" width="16.44140625" style="97" bestFit="1" customWidth="1"/>
    <col min="10771" max="10771" width="14.88671875" style="97" customWidth="1"/>
    <col min="10772" max="10772" width="16.44140625" style="97" bestFit="1" customWidth="1"/>
    <col min="10773" max="10773" width="14.88671875" style="97" customWidth="1"/>
    <col min="10774" max="10774" width="16.44140625" style="97" bestFit="1" customWidth="1"/>
    <col min="10775" max="10775" width="14.88671875" style="97" customWidth="1"/>
    <col min="10776" max="10776" width="16.44140625" style="97" bestFit="1" customWidth="1"/>
    <col min="10777" max="10777" width="14.88671875" style="97" customWidth="1"/>
    <col min="10778" max="10879" width="10.109375" style="97" bestFit="1" customWidth="1"/>
    <col min="10880" max="11013" width="9.109375" style="97"/>
    <col min="11014" max="11014" width="18.5546875" style="97" bestFit="1" customWidth="1"/>
    <col min="11015" max="11017" width="14.6640625" style="97" customWidth="1"/>
    <col min="11018" max="11018" width="16" style="97" customWidth="1"/>
    <col min="11019" max="11022" width="14.6640625" style="97" customWidth="1"/>
    <col min="11023" max="11023" width="17.33203125" style="97" bestFit="1" customWidth="1"/>
    <col min="11024" max="11024" width="17.33203125" style="97" customWidth="1"/>
    <col min="11025" max="11025" width="14.88671875" style="97" customWidth="1"/>
    <col min="11026" max="11026" width="16.44140625" style="97" bestFit="1" customWidth="1"/>
    <col min="11027" max="11027" width="14.88671875" style="97" customWidth="1"/>
    <col min="11028" max="11028" width="16.44140625" style="97" bestFit="1" customWidth="1"/>
    <col min="11029" max="11029" width="14.88671875" style="97" customWidth="1"/>
    <col min="11030" max="11030" width="16.44140625" style="97" bestFit="1" customWidth="1"/>
    <col min="11031" max="11031" width="14.88671875" style="97" customWidth="1"/>
    <col min="11032" max="11032" width="16.44140625" style="97" bestFit="1" customWidth="1"/>
    <col min="11033" max="11033" width="14.88671875" style="97" customWidth="1"/>
    <col min="11034" max="11135" width="10.109375" style="97" bestFit="1" customWidth="1"/>
    <col min="11136" max="11269" width="9.109375" style="97"/>
    <col min="11270" max="11270" width="18.5546875" style="97" bestFit="1" customWidth="1"/>
    <col min="11271" max="11273" width="14.6640625" style="97" customWidth="1"/>
    <col min="11274" max="11274" width="16" style="97" customWidth="1"/>
    <col min="11275" max="11278" width="14.6640625" style="97" customWidth="1"/>
    <col min="11279" max="11279" width="17.33203125" style="97" bestFit="1" customWidth="1"/>
    <col min="11280" max="11280" width="17.33203125" style="97" customWidth="1"/>
    <col min="11281" max="11281" width="14.88671875" style="97" customWidth="1"/>
    <col min="11282" max="11282" width="16.44140625" style="97" bestFit="1" customWidth="1"/>
    <col min="11283" max="11283" width="14.88671875" style="97" customWidth="1"/>
    <col min="11284" max="11284" width="16.44140625" style="97" bestFit="1" customWidth="1"/>
    <col min="11285" max="11285" width="14.88671875" style="97" customWidth="1"/>
    <col min="11286" max="11286" width="16.44140625" style="97" bestFit="1" customWidth="1"/>
    <col min="11287" max="11287" width="14.88671875" style="97" customWidth="1"/>
    <col min="11288" max="11288" width="16.44140625" style="97" bestFit="1" customWidth="1"/>
    <col min="11289" max="11289" width="14.88671875" style="97" customWidth="1"/>
    <col min="11290" max="11391" width="10.109375" style="97" bestFit="1" customWidth="1"/>
    <col min="11392" max="11525" width="9.109375" style="97"/>
    <col min="11526" max="11526" width="18.5546875" style="97" bestFit="1" customWidth="1"/>
    <col min="11527" max="11529" width="14.6640625" style="97" customWidth="1"/>
    <col min="11530" max="11530" width="16" style="97" customWidth="1"/>
    <col min="11531" max="11534" width="14.6640625" style="97" customWidth="1"/>
    <col min="11535" max="11535" width="17.33203125" style="97" bestFit="1" customWidth="1"/>
    <col min="11536" max="11536" width="17.33203125" style="97" customWidth="1"/>
    <col min="11537" max="11537" width="14.88671875" style="97" customWidth="1"/>
    <col min="11538" max="11538" width="16.44140625" style="97" bestFit="1" customWidth="1"/>
    <col min="11539" max="11539" width="14.88671875" style="97" customWidth="1"/>
    <col min="11540" max="11540" width="16.44140625" style="97" bestFit="1" customWidth="1"/>
    <col min="11541" max="11541" width="14.88671875" style="97" customWidth="1"/>
    <col min="11542" max="11542" width="16.44140625" style="97" bestFit="1" customWidth="1"/>
    <col min="11543" max="11543" width="14.88671875" style="97" customWidth="1"/>
    <col min="11544" max="11544" width="16.44140625" style="97" bestFit="1" customWidth="1"/>
    <col min="11545" max="11545" width="14.88671875" style="97" customWidth="1"/>
    <col min="11546" max="11647" width="10.109375" style="97" bestFit="1" customWidth="1"/>
    <col min="11648" max="11781" width="9.109375" style="97"/>
    <col min="11782" max="11782" width="18.5546875" style="97" bestFit="1" customWidth="1"/>
    <col min="11783" max="11785" width="14.6640625" style="97" customWidth="1"/>
    <col min="11786" max="11786" width="16" style="97" customWidth="1"/>
    <col min="11787" max="11790" width="14.6640625" style="97" customWidth="1"/>
    <col min="11791" max="11791" width="17.33203125" style="97" bestFit="1" customWidth="1"/>
    <col min="11792" max="11792" width="17.33203125" style="97" customWidth="1"/>
    <col min="11793" max="11793" width="14.88671875" style="97" customWidth="1"/>
    <col min="11794" max="11794" width="16.44140625" style="97" bestFit="1" customWidth="1"/>
    <col min="11795" max="11795" width="14.88671875" style="97" customWidth="1"/>
    <col min="11796" max="11796" width="16.44140625" style="97" bestFit="1" customWidth="1"/>
    <col min="11797" max="11797" width="14.88671875" style="97" customWidth="1"/>
    <col min="11798" max="11798" width="16.44140625" style="97" bestFit="1" customWidth="1"/>
    <col min="11799" max="11799" width="14.88671875" style="97" customWidth="1"/>
    <col min="11800" max="11800" width="16.44140625" style="97" bestFit="1" customWidth="1"/>
    <col min="11801" max="11801" width="14.88671875" style="97" customWidth="1"/>
    <col min="11802" max="11903" width="10.109375" style="97" bestFit="1" customWidth="1"/>
    <col min="11904" max="12037" width="9.109375" style="97"/>
    <col min="12038" max="12038" width="18.5546875" style="97" bestFit="1" customWidth="1"/>
    <col min="12039" max="12041" width="14.6640625" style="97" customWidth="1"/>
    <col min="12042" max="12042" width="16" style="97" customWidth="1"/>
    <col min="12043" max="12046" width="14.6640625" style="97" customWidth="1"/>
    <col min="12047" max="12047" width="17.33203125" style="97" bestFit="1" customWidth="1"/>
    <col min="12048" max="12048" width="17.33203125" style="97" customWidth="1"/>
    <col min="12049" max="12049" width="14.88671875" style="97" customWidth="1"/>
    <col min="12050" max="12050" width="16.44140625" style="97" bestFit="1" customWidth="1"/>
    <col min="12051" max="12051" width="14.88671875" style="97" customWidth="1"/>
    <col min="12052" max="12052" width="16.44140625" style="97" bestFit="1" customWidth="1"/>
    <col min="12053" max="12053" width="14.88671875" style="97" customWidth="1"/>
    <col min="12054" max="12054" width="16.44140625" style="97" bestFit="1" customWidth="1"/>
    <col min="12055" max="12055" width="14.88671875" style="97" customWidth="1"/>
    <col min="12056" max="12056" width="16.44140625" style="97" bestFit="1" customWidth="1"/>
    <col min="12057" max="12057" width="14.88671875" style="97" customWidth="1"/>
    <col min="12058" max="12159" width="10.109375" style="97" bestFit="1" customWidth="1"/>
    <col min="12160" max="12293" width="9.109375" style="97"/>
    <col min="12294" max="12294" width="18.5546875" style="97" bestFit="1" customWidth="1"/>
    <col min="12295" max="12297" width="14.6640625" style="97" customWidth="1"/>
    <col min="12298" max="12298" width="16" style="97" customWidth="1"/>
    <col min="12299" max="12302" width="14.6640625" style="97" customWidth="1"/>
    <col min="12303" max="12303" width="17.33203125" style="97" bestFit="1" customWidth="1"/>
    <col min="12304" max="12304" width="17.33203125" style="97" customWidth="1"/>
    <col min="12305" max="12305" width="14.88671875" style="97" customWidth="1"/>
    <col min="12306" max="12306" width="16.44140625" style="97" bestFit="1" customWidth="1"/>
    <col min="12307" max="12307" width="14.88671875" style="97" customWidth="1"/>
    <col min="12308" max="12308" width="16.44140625" style="97" bestFit="1" customWidth="1"/>
    <col min="12309" max="12309" width="14.88671875" style="97" customWidth="1"/>
    <col min="12310" max="12310" width="16.44140625" style="97" bestFit="1" customWidth="1"/>
    <col min="12311" max="12311" width="14.88671875" style="97" customWidth="1"/>
    <col min="12312" max="12312" width="16.44140625" style="97" bestFit="1" customWidth="1"/>
    <col min="12313" max="12313" width="14.88671875" style="97" customWidth="1"/>
    <col min="12314" max="12415" width="10.109375" style="97" bestFit="1" customWidth="1"/>
    <col min="12416" max="12549" width="9.109375" style="97"/>
    <col min="12550" max="12550" width="18.5546875" style="97" bestFit="1" customWidth="1"/>
    <col min="12551" max="12553" width="14.6640625" style="97" customWidth="1"/>
    <col min="12554" max="12554" width="16" style="97" customWidth="1"/>
    <col min="12555" max="12558" width="14.6640625" style="97" customWidth="1"/>
    <col min="12559" max="12559" width="17.33203125" style="97" bestFit="1" customWidth="1"/>
    <col min="12560" max="12560" width="17.33203125" style="97" customWidth="1"/>
    <col min="12561" max="12561" width="14.88671875" style="97" customWidth="1"/>
    <col min="12562" max="12562" width="16.44140625" style="97" bestFit="1" customWidth="1"/>
    <col min="12563" max="12563" width="14.88671875" style="97" customWidth="1"/>
    <col min="12564" max="12564" width="16.44140625" style="97" bestFit="1" customWidth="1"/>
    <col min="12565" max="12565" width="14.88671875" style="97" customWidth="1"/>
    <col min="12566" max="12566" width="16.44140625" style="97" bestFit="1" customWidth="1"/>
    <col min="12567" max="12567" width="14.88671875" style="97" customWidth="1"/>
    <col min="12568" max="12568" width="16.44140625" style="97" bestFit="1" customWidth="1"/>
    <col min="12569" max="12569" width="14.88671875" style="97" customWidth="1"/>
    <col min="12570" max="12671" width="10.109375" style="97" bestFit="1" customWidth="1"/>
    <col min="12672" max="12805" width="9.109375" style="97"/>
    <col min="12806" max="12806" width="18.5546875" style="97" bestFit="1" customWidth="1"/>
    <col min="12807" max="12809" width="14.6640625" style="97" customWidth="1"/>
    <col min="12810" max="12810" width="16" style="97" customWidth="1"/>
    <col min="12811" max="12814" width="14.6640625" style="97" customWidth="1"/>
    <col min="12815" max="12815" width="17.33203125" style="97" bestFit="1" customWidth="1"/>
    <col min="12816" max="12816" width="17.33203125" style="97" customWidth="1"/>
    <col min="12817" max="12817" width="14.88671875" style="97" customWidth="1"/>
    <col min="12818" max="12818" width="16.44140625" style="97" bestFit="1" customWidth="1"/>
    <col min="12819" max="12819" width="14.88671875" style="97" customWidth="1"/>
    <col min="12820" max="12820" width="16.44140625" style="97" bestFit="1" customWidth="1"/>
    <col min="12821" max="12821" width="14.88671875" style="97" customWidth="1"/>
    <col min="12822" max="12822" width="16.44140625" style="97" bestFit="1" customWidth="1"/>
    <col min="12823" max="12823" width="14.88671875" style="97" customWidth="1"/>
    <col min="12824" max="12824" width="16.44140625" style="97" bestFit="1" customWidth="1"/>
    <col min="12825" max="12825" width="14.88671875" style="97" customWidth="1"/>
    <col min="12826" max="12927" width="10.109375" style="97" bestFit="1" customWidth="1"/>
    <col min="12928" max="13061" width="9.109375" style="97"/>
    <col min="13062" max="13062" width="18.5546875" style="97" bestFit="1" customWidth="1"/>
    <col min="13063" max="13065" width="14.6640625" style="97" customWidth="1"/>
    <col min="13066" max="13066" width="16" style="97" customWidth="1"/>
    <col min="13067" max="13070" width="14.6640625" style="97" customWidth="1"/>
    <col min="13071" max="13071" width="17.33203125" style="97" bestFit="1" customWidth="1"/>
    <col min="13072" max="13072" width="17.33203125" style="97" customWidth="1"/>
    <col min="13073" max="13073" width="14.88671875" style="97" customWidth="1"/>
    <col min="13074" max="13074" width="16.44140625" style="97" bestFit="1" customWidth="1"/>
    <col min="13075" max="13075" width="14.88671875" style="97" customWidth="1"/>
    <col min="13076" max="13076" width="16.44140625" style="97" bestFit="1" customWidth="1"/>
    <col min="13077" max="13077" width="14.88671875" style="97" customWidth="1"/>
    <col min="13078" max="13078" width="16.44140625" style="97" bestFit="1" customWidth="1"/>
    <col min="13079" max="13079" width="14.88671875" style="97" customWidth="1"/>
    <col min="13080" max="13080" width="16.44140625" style="97" bestFit="1" customWidth="1"/>
    <col min="13081" max="13081" width="14.88671875" style="97" customWidth="1"/>
    <col min="13082" max="13183" width="10.109375" style="97" bestFit="1" customWidth="1"/>
    <col min="13184" max="13317" width="9.109375" style="97"/>
    <col min="13318" max="13318" width="18.5546875" style="97" bestFit="1" customWidth="1"/>
    <col min="13319" max="13321" width="14.6640625" style="97" customWidth="1"/>
    <col min="13322" max="13322" width="16" style="97" customWidth="1"/>
    <col min="13323" max="13326" width="14.6640625" style="97" customWidth="1"/>
    <col min="13327" max="13327" width="17.33203125" style="97" bestFit="1" customWidth="1"/>
    <col min="13328" max="13328" width="17.33203125" style="97" customWidth="1"/>
    <col min="13329" max="13329" width="14.88671875" style="97" customWidth="1"/>
    <col min="13330" max="13330" width="16.44140625" style="97" bestFit="1" customWidth="1"/>
    <col min="13331" max="13331" width="14.88671875" style="97" customWidth="1"/>
    <col min="13332" max="13332" width="16.44140625" style="97" bestFit="1" customWidth="1"/>
    <col min="13333" max="13333" width="14.88671875" style="97" customWidth="1"/>
    <col min="13334" max="13334" width="16.44140625" style="97" bestFit="1" customWidth="1"/>
    <col min="13335" max="13335" width="14.88671875" style="97" customWidth="1"/>
    <col min="13336" max="13336" width="16.44140625" style="97" bestFit="1" customWidth="1"/>
    <col min="13337" max="13337" width="14.88671875" style="97" customWidth="1"/>
    <col min="13338" max="13439" width="10.109375" style="97" bestFit="1" customWidth="1"/>
    <col min="13440" max="13573" width="9.109375" style="97"/>
    <col min="13574" max="13574" width="18.5546875" style="97" bestFit="1" customWidth="1"/>
    <col min="13575" max="13577" width="14.6640625" style="97" customWidth="1"/>
    <col min="13578" max="13578" width="16" style="97" customWidth="1"/>
    <col min="13579" max="13582" width="14.6640625" style="97" customWidth="1"/>
    <col min="13583" max="13583" width="17.33203125" style="97" bestFit="1" customWidth="1"/>
    <col min="13584" max="13584" width="17.33203125" style="97" customWidth="1"/>
    <col min="13585" max="13585" width="14.88671875" style="97" customWidth="1"/>
    <col min="13586" max="13586" width="16.44140625" style="97" bestFit="1" customWidth="1"/>
    <col min="13587" max="13587" width="14.88671875" style="97" customWidth="1"/>
    <col min="13588" max="13588" width="16.44140625" style="97" bestFit="1" customWidth="1"/>
    <col min="13589" max="13589" width="14.88671875" style="97" customWidth="1"/>
    <col min="13590" max="13590" width="16.44140625" style="97" bestFit="1" customWidth="1"/>
    <col min="13591" max="13591" width="14.88671875" style="97" customWidth="1"/>
    <col min="13592" max="13592" width="16.44140625" style="97" bestFit="1" customWidth="1"/>
    <col min="13593" max="13593" width="14.88671875" style="97" customWidth="1"/>
    <col min="13594" max="13695" width="10.109375" style="97" bestFit="1" customWidth="1"/>
    <col min="13696" max="13829" width="9.109375" style="97"/>
    <col min="13830" max="13830" width="18.5546875" style="97" bestFit="1" customWidth="1"/>
    <col min="13831" max="13833" width="14.6640625" style="97" customWidth="1"/>
    <col min="13834" max="13834" width="16" style="97" customWidth="1"/>
    <col min="13835" max="13838" width="14.6640625" style="97" customWidth="1"/>
    <col min="13839" max="13839" width="17.33203125" style="97" bestFit="1" customWidth="1"/>
    <col min="13840" max="13840" width="17.33203125" style="97" customWidth="1"/>
    <col min="13841" max="13841" width="14.88671875" style="97" customWidth="1"/>
    <col min="13842" max="13842" width="16.44140625" style="97" bestFit="1" customWidth="1"/>
    <col min="13843" max="13843" width="14.88671875" style="97" customWidth="1"/>
    <col min="13844" max="13844" width="16.44140625" style="97" bestFit="1" customWidth="1"/>
    <col min="13845" max="13845" width="14.88671875" style="97" customWidth="1"/>
    <col min="13846" max="13846" width="16.44140625" style="97" bestFit="1" customWidth="1"/>
    <col min="13847" max="13847" width="14.88671875" style="97" customWidth="1"/>
    <col min="13848" max="13848" width="16.44140625" style="97" bestFit="1" customWidth="1"/>
    <col min="13849" max="13849" width="14.88671875" style="97" customWidth="1"/>
    <col min="13850" max="13951" width="10.109375" style="97" bestFit="1" customWidth="1"/>
    <col min="13952" max="14085" width="9.109375" style="97"/>
    <col min="14086" max="14086" width="18.5546875" style="97" bestFit="1" customWidth="1"/>
    <col min="14087" max="14089" width="14.6640625" style="97" customWidth="1"/>
    <col min="14090" max="14090" width="16" style="97" customWidth="1"/>
    <col min="14091" max="14094" width="14.6640625" style="97" customWidth="1"/>
    <col min="14095" max="14095" width="17.33203125" style="97" bestFit="1" customWidth="1"/>
    <col min="14096" max="14096" width="17.33203125" style="97" customWidth="1"/>
    <col min="14097" max="14097" width="14.88671875" style="97" customWidth="1"/>
    <col min="14098" max="14098" width="16.44140625" style="97" bestFit="1" customWidth="1"/>
    <col min="14099" max="14099" width="14.88671875" style="97" customWidth="1"/>
    <col min="14100" max="14100" width="16.44140625" style="97" bestFit="1" customWidth="1"/>
    <col min="14101" max="14101" width="14.88671875" style="97" customWidth="1"/>
    <col min="14102" max="14102" width="16.44140625" style="97" bestFit="1" customWidth="1"/>
    <col min="14103" max="14103" width="14.88671875" style="97" customWidth="1"/>
    <col min="14104" max="14104" width="16.44140625" style="97" bestFit="1" customWidth="1"/>
    <col min="14105" max="14105" width="14.88671875" style="97" customWidth="1"/>
    <col min="14106" max="14207" width="10.109375" style="97" bestFit="1" customWidth="1"/>
    <col min="14208" max="14341" width="9.109375" style="97"/>
    <col min="14342" max="14342" width="18.5546875" style="97" bestFit="1" customWidth="1"/>
    <col min="14343" max="14345" width="14.6640625" style="97" customWidth="1"/>
    <col min="14346" max="14346" width="16" style="97" customWidth="1"/>
    <col min="14347" max="14350" width="14.6640625" style="97" customWidth="1"/>
    <col min="14351" max="14351" width="17.33203125" style="97" bestFit="1" customWidth="1"/>
    <col min="14352" max="14352" width="17.33203125" style="97" customWidth="1"/>
    <col min="14353" max="14353" width="14.88671875" style="97" customWidth="1"/>
    <col min="14354" max="14354" width="16.44140625" style="97" bestFit="1" customWidth="1"/>
    <col min="14355" max="14355" width="14.88671875" style="97" customWidth="1"/>
    <col min="14356" max="14356" width="16.44140625" style="97" bestFit="1" customWidth="1"/>
    <col min="14357" max="14357" width="14.88671875" style="97" customWidth="1"/>
    <col min="14358" max="14358" width="16.44140625" style="97" bestFit="1" customWidth="1"/>
    <col min="14359" max="14359" width="14.88671875" style="97" customWidth="1"/>
    <col min="14360" max="14360" width="16.44140625" style="97" bestFit="1" customWidth="1"/>
    <col min="14361" max="14361" width="14.88671875" style="97" customWidth="1"/>
    <col min="14362" max="14463" width="10.109375" style="97" bestFit="1" customWidth="1"/>
    <col min="14464" max="14597" width="9.109375" style="97"/>
    <col min="14598" max="14598" width="18.5546875" style="97" bestFit="1" customWidth="1"/>
    <col min="14599" max="14601" width="14.6640625" style="97" customWidth="1"/>
    <col min="14602" max="14602" width="16" style="97" customWidth="1"/>
    <col min="14603" max="14606" width="14.6640625" style="97" customWidth="1"/>
    <col min="14607" max="14607" width="17.33203125" style="97" bestFit="1" customWidth="1"/>
    <col min="14608" max="14608" width="17.33203125" style="97" customWidth="1"/>
    <col min="14609" max="14609" width="14.88671875" style="97" customWidth="1"/>
    <col min="14610" max="14610" width="16.44140625" style="97" bestFit="1" customWidth="1"/>
    <col min="14611" max="14611" width="14.88671875" style="97" customWidth="1"/>
    <col min="14612" max="14612" width="16.44140625" style="97" bestFit="1" customWidth="1"/>
    <col min="14613" max="14613" width="14.88671875" style="97" customWidth="1"/>
    <col min="14614" max="14614" width="16.44140625" style="97" bestFit="1" customWidth="1"/>
    <col min="14615" max="14615" width="14.88671875" style="97" customWidth="1"/>
    <col min="14616" max="14616" width="16.44140625" style="97" bestFit="1" customWidth="1"/>
    <col min="14617" max="14617" width="14.88671875" style="97" customWidth="1"/>
    <col min="14618" max="14719" width="10.109375" style="97" bestFit="1" customWidth="1"/>
    <col min="14720" max="14853" width="9.109375" style="97"/>
    <col min="14854" max="14854" width="18.5546875" style="97" bestFit="1" customWidth="1"/>
    <col min="14855" max="14857" width="14.6640625" style="97" customWidth="1"/>
    <col min="14858" max="14858" width="16" style="97" customWidth="1"/>
    <col min="14859" max="14862" width="14.6640625" style="97" customWidth="1"/>
    <col min="14863" max="14863" width="17.33203125" style="97" bestFit="1" customWidth="1"/>
    <col min="14864" max="14864" width="17.33203125" style="97" customWidth="1"/>
    <col min="14865" max="14865" width="14.88671875" style="97" customWidth="1"/>
    <col min="14866" max="14866" width="16.44140625" style="97" bestFit="1" customWidth="1"/>
    <col min="14867" max="14867" width="14.88671875" style="97" customWidth="1"/>
    <col min="14868" max="14868" width="16.44140625" style="97" bestFit="1" customWidth="1"/>
    <col min="14869" max="14869" width="14.88671875" style="97" customWidth="1"/>
    <col min="14870" max="14870" width="16.44140625" style="97" bestFit="1" customWidth="1"/>
    <col min="14871" max="14871" width="14.88671875" style="97" customWidth="1"/>
    <col min="14872" max="14872" width="16.44140625" style="97" bestFit="1" customWidth="1"/>
    <col min="14873" max="14873" width="14.88671875" style="97" customWidth="1"/>
    <col min="14874" max="14975" width="10.109375" style="97" bestFit="1" customWidth="1"/>
    <col min="14976" max="15109" width="9.109375" style="97"/>
    <col min="15110" max="15110" width="18.5546875" style="97" bestFit="1" customWidth="1"/>
    <col min="15111" max="15113" width="14.6640625" style="97" customWidth="1"/>
    <col min="15114" max="15114" width="16" style="97" customWidth="1"/>
    <col min="15115" max="15118" width="14.6640625" style="97" customWidth="1"/>
    <col min="15119" max="15119" width="17.33203125" style="97" bestFit="1" customWidth="1"/>
    <col min="15120" max="15120" width="17.33203125" style="97" customWidth="1"/>
    <col min="15121" max="15121" width="14.88671875" style="97" customWidth="1"/>
    <col min="15122" max="15122" width="16.44140625" style="97" bestFit="1" customWidth="1"/>
    <col min="15123" max="15123" width="14.88671875" style="97" customWidth="1"/>
    <col min="15124" max="15124" width="16.44140625" style="97" bestFit="1" customWidth="1"/>
    <col min="15125" max="15125" width="14.88671875" style="97" customWidth="1"/>
    <col min="15126" max="15126" width="16.44140625" style="97" bestFit="1" customWidth="1"/>
    <col min="15127" max="15127" width="14.88671875" style="97" customWidth="1"/>
    <col min="15128" max="15128" width="16.44140625" style="97" bestFit="1" customWidth="1"/>
    <col min="15129" max="15129" width="14.88671875" style="97" customWidth="1"/>
    <col min="15130" max="15231" width="10.109375" style="97" bestFit="1" customWidth="1"/>
    <col min="15232" max="15365" width="9.109375" style="97"/>
    <col min="15366" max="15366" width="18.5546875" style="97" bestFit="1" customWidth="1"/>
    <col min="15367" max="15369" width="14.6640625" style="97" customWidth="1"/>
    <col min="15370" max="15370" width="16" style="97" customWidth="1"/>
    <col min="15371" max="15374" width="14.6640625" style="97" customWidth="1"/>
    <col min="15375" max="15375" width="17.33203125" style="97" bestFit="1" customWidth="1"/>
    <col min="15376" max="15376" width="17.33203125" style="97" customWidth="1"/>
    <col min="15377" max="15377" width="14.88671875" style="97" customWidth="1"/>
    <col min="15378" max="15378" width="16.44140625" style="97" bestFit="1" customWidth="1"/>
    <col min="15379" max="15379" width="14.88671875" style="97" customWidth="1"/>
    <col min="15380" max="15380" width="16.44140625" style="97" bestFit="1" customWidth="1"/>
    <col min="15381" max="15381" width="14.88671875" style="97" customWidth="1"/>
    <col min="15382" max="15382" width="16.44140625" style="97" bestFit="1" customWidth="1"/>
    <col min="15383" max="15383" width="14.88671875" style="97" customWidth="1"/>
    <col min="15384" max="15384" width="16.44140625" style="97" bestFit="1" customWidth="1"/>
    <col min="15385" max="15385" width="14.88671875" style="97" customWidth="1"/>
    <col min="15386" max="15487" width="10.109375" style="97" bestFit="1" customWidth="1"/>
    <col min="15488" max="15621" width="9.109375" style="97"/>
    <col min="15622" max="15622" width="18.5546875" style="97" bestFit="1" customWidth="1"/>
    <col min="15623" max="15625" width="14.6640625" style="97" customWidth="1"/>
    <col min="15626" max="15626" width="16" style="97" customWidth="1"/>
    <col min="15627" max="15630" width="14.6640625" style="97" customWidth="1"/>
    <col min="15631" max="15631" width="17.33203125" style="97" bestFit="1" customWidth="1"/>
    <col min="15632" max="15632" width="17.33203125" style="97" customWidth="1"/>
    <col min="15633" max="15633" width="14.88671875" style="97" customWidth="1"/>
    <col min="15634" max="15634" width="16.44140625" style="97" bestFit="1" customWidth="1"/>
    <col min="15635" max="15635" width="14.88671875" style="97" customWidth="1"/>
    <col min="15636" max="15636" width="16.44140625" style="97" bestFit="1" customWidth="1"/>
    <col min="15637" max="15637" width="14.88671875" style="97" customWidth="1"/>
    <col min="15638" max="15638" width="16.44140625" style="97" bestFit="1" customWidth="1"/>
    <col min="15639" max="15639" width="14.88671875" style="97" customWidth="1"/>
    <col min="15640" max="15640" width="16.44140625" style="97" bestFit="1" customWidth="1"/>
    <col min="15641" max="15641" width="14.88671875" style="97" customWidth="1"/>
    <col min="15642" max="15743" width="10.109375" style="97" bestFit="1" customWidth="1"/>
    <col min="15744" max="15877" width="9.109375" style="97"/>
    <col min="15878" max="15878" width="18.5546875" style="97" bestFit="1" customWidth="1"/>
    <col min="15879" max="15881" width="14.6640625" style="97" customWidth="1"/>
    <col min="15882" max="15882" width="16" style="97" customWidth="1"/>
    <col min="15883" max="15886" width="14.6640625" style="97" customWidth="1"/>
    <col min="15887" max="15887" width="17.33203125" style="97" bestFit="1" customWidth="1"/>
    <col min="15888" max="15888" width="17.33203125" style="97" customWidth="1"/>
    <col min="15889" max="15889" width="14.88671875" style="97" customWidth="1"/>
    <col min="15890" max="15890" width="16.44140625" style="97" bestFit="1" customWidth="1"/>
    <col min="15891" max="15891" width="14.88671875" style="97" customWidth="1"/>
    <col min="15892" max="15892" width="16.44140625" style="97" bestFit="1" customWidth="1"/>
    <col min="15893" max="15893" width="14.88671875" style="97" customWidth="1"/>
    <col min="15894" max="15894" width="16.44140625" style="97" bestFit="1" customWidth="1"/>
    <col min="15895" max="15895" width="14.88671875" style="97" customWidth="1"/>
    <col min="15896" max="15896" width="16.44140625" style="97" bestFit="1" customWidth="1"/>
    <col min="15897" max="15897" width="14.88671875" style="97" customWidth="1"/>
    <col min="15898" max="15999" width="10.109375" style="97" bestFit="1" customWidth="1"/>
    <col min="16000" max="16133" width="9.109375" style="97"/>
    <col min="16134" max="16134" width="18.5546875" style="97" bestFit="1" customWidth="1"/>
    <col min="16135" max="16137" width="14.6640625" style="97" customWidth="1"/>
    <col min="16138" max="16138" width="16" style="97" customWidth="1"/>
    <col min="16139" max="16142" width="14.6640625" style="97" customWidth="1"/>
    <col min="16143" max="16143" width="17.33203125" style="97" bestFit="1" customWidth="1"/>
    <col min="16144" max="16144" width="17.33203125" style="97" customWidth="1"/>
    <col min="16145" max="16145" width="14.88671875" style="97" customWidth="1"/>
    <col min="16146" max="16146" width="16.44140625" style="97" bestFit="1" customWidth="1"/>
    <col min="16147" max="16147" width="14.88671875" style="97" customWidth="1"/>
    <col min="16148" max="16148" width="16.44140625" style="97" bestFit="1" customWidth="1"/>
    <col min="16149" max="16149" width="14.88671875" style="97" customWidth="1"/>
    <col min="16150" max="16150" width="16.44140625" style="97" bestFit="1" customWidth="1"/>
    <col min="16151" max="16151" width="14.88671875" style="97" customWidth="1"/>
    <col min="16152" max="16152" width="16.44140625" style="97" bestFit="1" customWidth="1"/>
    <col min="16153" max="16153" width="14.88671875" style="97" customWidth="1"/>
    <col min="16154" max="16255" width="10.109375" style="97" bestFit="1" customWidth="1"/>
    <col min="16256" max="16384" width="9.109375" style="97"/>
  </cols>
  <sheetData>
    <row r="1" spans="1:127" ht="13.2" x14ac:dyDescent="0.25">
      <c r="A1" s="741" t="s">
        <v>257</v>
      </c>
      <c r="B1" s="741"/>
      <c r="C1" s="741"/>
      <c r="D1" s="741"/>
      <c r="E1" s="741"/>
      <c r="F1" s="741"/>
      <c r="G1" s="741"/>
      <c r="H1" s="741"/>
      <c r="I1" s="741"/>
      <c r="J1" s="741"/>
      <c r="K1" s="741"/>
      <c r="L1" s="741"/>
      <c r="M1" s="741"/>
      <c r="N1" s="741"/>
      <c r="O1" s="741"/>
      <c r="P1" s="741"/>
      <c r="Q1" s="741"/>
      <c r="R1" s="741"/>
      <c r="S1" s="741"/>
      <c r="T1" s="96"/>
      <c r="U1" s="96"/>
      <c r="V1" s="96"/>
      <c r="W1" s="96"/>
      <c r="X1" s="96"/>
      <c r="Y1" s="96"/>
    </row>
    <row r="2" spans="1:127" s="102" customFormat="1" ht="18.75" customHeight="1" x14ac:dyDescent="0.25">
      <c r="A2" s="742" t="s">
        <v>258</v>
      </c>
      <c r="B2" s="158" t="s">
        <v>259</v>
      </c>
      <c r="C2" s="744" t="s">
        <v>260</v>
      </c>
      <c r="D2" s="744"/>
      <c r="E2" s="159" t="s">
        <v>35</v>
      </c>
      <c r="F2" s="750" t="str">
        <f>+'Ficha Avance'!D16</f>
        <v>CONTRATACIÓN DIRECTA</v>
      </c>
      <c r="G2" s="751"/>
      <c r="H2" s="752"/>
      <c r="I2" s="743" t="s">
        <v>261</v>
      </c>
      <c r="J2" s="753" t="s">
        <v>50</v>
      </c>
      <c r="K2" s="754"/>
      <c r="L2" s="754"/>
      <c r="M2" s="755"/>
      <c r="N2" s="160"/>
      <c r="O2" s="160"/>
      <c r="P2" s="160"/>
      <c r="Q2" s="160"/>
      <c r="R2" s="161"/>
      <c r="S2" s="160"/>
      <c r="T2" s="98"/>
      <c r="U2" s="99"/>
      <c r="V2" s="99"/>
      <c r="W2" s="99"/>
      <c r="X2" s="99"/>
      <c r="Y2" s="100"/>
      <c r="Z2" s="101"/>
      <c r="AA2" s="101"/>
      <c r="AB2" s="101"/>
      <c r="AC2" s="101"/>
      <c r="AD2" s="101"/>
      <c r="AE2" s="101"/>
      <c r="AF2" s="101"/>
      <c r="AG2" s="101"/>
      <c r="AH2" s="101"/>
      <c r="AI2" s="101"/>
      <c r="AJ2" s="101"/>
      <c r="AK2" s="101"/>
      <c r="AL2" s="101"/>
      <c r="AM2" s="101"/>
      <c r="AN2" s="101"/>
      <c r="AO2" s="101"/>
      <c r="AP2" s="101"/>
      <c r="AQ2" s="101"/>
      <c r="AR2" s="101"/>
      <c r="AS2" s="101"/>
      <c r="AT2" s="101"/>
      <c r="AU2" s="101"/>
      <c r="AV2" s="101"/>
      <c r="AW2" s="101"/>
      <c r="AX2" s="101"/>
      <c r="AY2" s="101"/>
      <c r="AZ2" s="101"/>
      <c r="BA2" s="101"/>
      <c r="BB2" s="101"/>
      <c r="BC2" s="101"/>
      <c r="BD2" s="101"/>
      <c r="BE2" s="101"/>
      <c r="BF2" s="101"/>
      <c r="BG2" s="101"/>
      <c r="BH2" s="101"/>
      <c r="BI2" s="101"/>
      <c r="BJ2" s="101"/>
      <c r="BK2" s="101"/>
      <c r="BL2" s="101"/>
      <c r="BM2" s="101"/>
      <c r="BN2" s="101"/>
      <c r="BO2" s="101"/>
      <c r="BP2" s="101"/>
      <c r="BQ2" s="101"/>
      <c r="BR2" s="101"/>
      <c r="BS2" s="101"/>
      <c r="BT2" s="101"/>
      <c r="BU2" s="101"/>
      <c r="BV2" s="101"/>
      <c r="BW2" s="101"/>
      <c r="BX2" s="101"/>
      <c r="BY2" s="101"/>
      <c r="BZ2" s="101"/>
      <c r="CA2" s="101"/>
      <c r="CB2" s="101"/>
      <c r="CC2" s="101"/>
      <c r="CD2" s="101"/>
      <c r="CE2" s="101"/>
      <c r="CF2" s="101"/>
      <c r="CG2" s="101"/>
      <c r="CH2" s="101"/>
      <c r="CI2" s="101"/>
      <c r="CJ2" s="101"/>
      <c r="CK2" s="101"/>
      <c r="CL2" s="101"/>
      <c r="CM2" s="101"/>
      <c r="CN2" s="101"/>
      <c r="CO2" s="101"/>
      <c r="CP2" s="101"/>
      <c r="CQ2" s="101"/>
      <c r="CR2" s="101"/>
      <c r="CS2" s="101"/>
      <c r="CT2" s="101"/>
      <c r="CU2" s="101"/>
      <c r="CV2" s="101"/>
      <c r="CW2" s="101"/>
      <c r="CX2" s="101"/>
      <c r="CY2" s="101"/>
      <c r="CZ2" s="101"/>
      <c r="DA2" s="101"/>
      <c r="DB2" s="101"/>
      <c r="DC2" s="101"/>
      <c r="DD2" s="101"/>
      <c r="DE2" s="101"/>
      <c r="DF2" s="101"/>
      <c r="DG2" s="101"/>
      <c r="DH2" s="101"/>
      <c r="DI2" s="101"/>
      <c r="DJ2" s="101"/>
      <c r="DK2" s="101"/>
      <c r="DL2" s="101"/>
      <c r="DM2" s="101"/>
      <c r="DN2" s="101"/>
      <c r="DO2" s="101"/>
      <c r="DP2" s="101"/>
      <c r="DQ2" s="101"/>
      <c r="DR2" s="101"/>
      <c r="DS2" s="101"/>
      <c r="DT2" s="101"/>
      <c r="DU2" s="101"/>
      <c r="DV2" s="101"/>
      <c r="DW2" s="101"/>
    </row>
    <row r="3" spans="1:127" s="102" customFormat="1" ht="62.25" customHeight="1" x14ac:dyDescent="0.25">
      <c r="A3" s="743"/>
      <c r="B3" s="159" t="s">
        <v>73</v>
      </c>
      <c r="C3" s="745" t="s">
        <v>12</v>
      </c>
      <c r="D3" s="745"/>
      <c r="E3" s="159" t="s">
        <v>262</v>
      </c>
      <c r="F3" s="750" t="str">
        <f>+'Ficha Avance'!D17</f>
        <v>CD-045-2023</v>
      </c>
      <c r="G3" s="751"/>
      <c r="H3" s="752"/>
      <c r="I3" s="743"/>
      <c r="J3" s="756"/>
      <c r="K3" s="757"/>
      <c r="L3" s="757"/>
      <c r="M3" s="758"/>
      <c r="N3" s="160"/>
      <c r="O3" s="160"/>
      <c r="P3" s="160"/>
      <c r="Q3" s="160"/>
      <c r="R3" s="161"/>
      <c r="S3" s="160"/>
      <c r="T3" s="103"/>
      <c r="U3" s="104"/>
      <c r="V3" s="104"/>
      <c r="W3" s="104"/>
      <c r="X3" s="104"/>
      <c r="Y3" s="105"/>
      <c r="Z3" s="101"/>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c r="BT3" s="101"/>
      <c r="BU3" s="101"/>
      <c r="BV3" s="101"/>
      <c r="BW3" s="101"/>
      <c r="BX3" s="101"/>
      <c r="BY3" s="101"/>
      <c r="BZ3" s="101"/>
      <c r="CA3" s="101"/>
      <c r="CB3" s="101"/>
      <c r="CC3" s="101"/>
      <c r="CD3" s="101"/>
      <c r="CE3" s="101"/>
      <c r="CF3" s="101"/>
      <c r="CG3" s="101"/>
      <c r="CH3" s="101"/>
      <c r="CI3" s="101"/>
      <c r="CJ3" s="101"/>
      <c r="CK3" s="101"/>
      <c r="CL3" s="101"/>
      <c r="CM3" s="101"/>
      <c r="CN3" s="101"/>
      <c r="CO3" s="101"/>
      <c r="CP3" s="101"/>
      <c r="CQ3" s="101"/>
      <c r="CR3" s="101"/>
      <c r="CS3" s="101"/>
      <c r="CT3" s="101"/>
      <c r="CU3" s="101"/>
      <c r="CV3" s="101"/>
      <c r="CW3" s="101"/>
      <c r="CX3" s="101"/>
      <c r="CY3" s="101"/>
      <c r="CZ3" s="101"/>
      <c r="DA3" s="101"/>
      <c r="DB3" s="101"/>
      <c r="DC3" s="101"/>
      <c r="DD3" s="101"/>
      <c r="DE3" s="101"/>
      <c r="DF3" s="101"/>
      <c r="DG3" s="101"/>
      <c r="DH3" s="101"/>
      <c r="DI3" s="101"/>
      <c r="DJ3" s="101"/>
      <c r="DK3" s="101"/>
      <c r="DL3" s="101"/>
      <c r="DM3" s="101"/>
      <c r="DN3" s="101"/>
      <c r="DO3" s="101"/>
      <c r="DP3" s="101"/>
      <c r="DQ3" s="101"/>
      <c r="DR3" s="101"/>
      <c r="DS3" s="101"/>
      <c r="DT3" s="101"/>
      <c r="DU3" s="101"/>
      <c r="DV3" s="101"/>
      <c r="DW3" s="101"/>
    </row>
    <row r="4" spans="1:127" s="31" customFormat="1" ht="7.5" customHeight="1" x14ac:dyDescent="0.25"/>
    <row r="5" spans="1:127" ht="12.75" customHeight="1" x14ac:dyDescent="0.25">
      <c r="A5" s="746" t="s">
        <v>29</v>
      </c>
      <c r="B5" s="162" t="s">
        <v>30</v>
      </c>
      <c r="C5" s="719" t="str">
        <f>+'Ficha Avance'!D14</f>
        <v>DETECTA CORP S.A.</v>
      </c>
      <c r="D5" s="720"/>
      <c r="E5" s="159" t="s">
        <v>263</v>
      </c>
      <c r="F5" s="747" t="s">
        <v>264</v>
      </c>
      <c r="G5" s="747"/>
      <c r="H5" s="747"/>
      <c r="I5" s="743" t="s">
        <v>265</v>
      </c>
      <c r="J5" s="748" t="s">
        <v>266</v>
      </c>
      <c r="K5" s="749"/>
      <c r="L5" s="749"/>
      <c r="M5" s="749"/>
      <c r="N5" s="163"/>
      <c r="O5" s="163"/>
      <c r="P5" s="163"/>
      <c r="Q5" s="163"/>
      <c r="R5" s="163"/>
      <c r="S5" s="163"/>
      <c r="T5" s="106"/>
      <c r="U5" s="106"/>
      <c r="V5" s="106"/>
      <c r="W5" s="106"/>
      <c r="X5" s="106"/>
      <c r="Y5" s="107"/>
    </row>
    <row r="6" spans="1:127" ht="12.75" customHeight="1" x14ac:dyDescent="0.25">
      <c r="A6" s="746"/>
      <c r="B6" s="162" t="s">
        <v>33</v>
      </c>
      <c r="C6" s="719">
        <f>+'Ficha Avance'!D15</f>
        <v>800090427</v>
      </c>
      <c r="D6" s="720"/>
      <c r="E6" s="164" t="s">
        <v>267</v>
      </c>
      <c r="F6" s="747" t="s">
        <v>268</v>
      </c>
      <c r="G6" s="747"/>
      <c r="H6" s="747"/>
      <c r="I6" s="743"/>
      <c r="J6" s="749"/>
      <c r="K6" s="749"/>
      <c r="L6" s="749"/>
      <c r="M6" s="749"/>
      <c r="N6" s="163"/>
      <c r="O6" s="163"/>
      <c r="P6" s="163"/>
      <c r="Q6" s="163"/>
      <c r="R6" s="163"/>
      <c r="S6" s="163"/>
      <c r="T6" s="106"/>
      <c r="U6" s="106"/>
      <c r="V6" s="106"/>
      <c r="W6" s="106"/>
      <c r="X6" s="106"/>
      <c r="Y6" s="107"/>
    </row>
    <row r="7" spans="1:127" ht="6.75" customHeight="1" x14ac:dyDescent="0.25">
      <c r="A7" s="165"/>
      <c r="B7" s="166"/>
      <c r="C7" s="163"/>
      <c r="D7" s="163"/>
      <c r="E7" s="163"/>
      <c r="F7" s="163"/>
      <c r="G7" s="163"/>
      <c r="H7" s="167"/>
      <c r="I7" s="166"/>
      <c r="J7" s="163"/>
      <c r="K7" s="163"/>
      <c r="L7" s="163"/>
      <c r="M7" s="163"/>
      <c r="N7" s="163"/>
      <c r="O7" s="163"/>
      <c r="P7" s="163"/>
      <c r="Q7" s="163"/>
      <c r="R7" s="163"/>
      <c r="S7" s="163"/>
      <c r="T7" s="106"/>
      <c r="U7" s="106"/>
      <c r="V7" s="106"/>
      <c r="W7" s="106"/>
      <c r="X7" s="106"/>
      <c r="Y7" s="107"/>
    </row>
    <row r="8" spans="1:127" ht="12" customHeight="1" x14ac:dyDescent="0.25">
      <c r="A8" s="168" t="s">
        <v>13</v>
      </c>
      <c r="B8" s="719" t="str">
        <f>+'Ficha Avance'!B10:F10</f>
        <v>RODRIGO JOSE ZABALETA BAÑOL</v>
      </c>
      <c r="C8" s="719"/>
      <c r="D8" s="719"/>
      <c r="E8" s="719"/>
      <c r="F8" s="720"/>
      <c r="G8" s="726" t="s">
        <v>171</v>
      </c>
      <c r="H8" s="726"/>
      <c r="I8" s="725" t="str">
        <f>+'Ficha Avance'!K10</f>
        <v>18 de agosto de 2023</v>
      </c>
      <c r="J8" s="725"/>
      <c r="K8" s="726" t="s">
        <v>269</v>
      </c>
      <c r="L8" s="726"/>
      <c r="M8" s="169">
        <v>45291</v>
      </c>
      <c r="N8" s="163"/>
      <c r="O8" s="163"/>
      <c r="P8" s="163"/>
      <c r="Q8" s="163"/>
      <c r="R8" s="163"/>
      <c r="S8" s="163"/>
      <c r="T8" s="106"/>
      <c r="U8" s="106"/>
      <c r="V8" s="106"/>
      <c r="W8" s="106"/>
      <c r="X8" s="106"/>
      <c r="Y8" s="107"/>
    </row>
    <row r="9" spans="1:127" ht="12.75" customHeight="1" x14ac:dyDescent="0.25">
      <c r="A9" s="734" t="s">
        <v>18</v>
      </c>
      <c r="B9" s="735" t="s">
        <v>19</v>
      </c>
      <c r="C9" s="735"/>
      <c r="D9" s="736" t="str">
        <f>+'Ficha Avance'!D11:F11</f>
        <v>División de Mantenimiento y Mejoramiento</v>
      </c>
      <c r="E9" s="736"/>
      <c r="F9" s="737"/>
      <c r="G9" s="727" t="s">
        <v>270</v>
      </c>
      <c r="H9" s="727"/>
      <c r="I9" s="728" t="str">
        <f>+'Ficha Avance'!K11</f>
        <v>31 de agosto de 2023</v>
      </c>
      <c r="J9" s="729"/>
      <c r="K9" s="726" t="s">
        <v>271</v>
      </c>
      <c r="L9" s="726"/>
      <c r="M9" s="724">
        <v>45291</v>
      </c>
      <c r="N9" s="163"/>
      <c r="O9" s="163"/>
      <c r="P9" s="163"/>
      <c r="Q9" s="163"/>
      <c r="R9" s="163"/>
      <c r="S9" s="163"/>
      <c r="T9" s="106"/>
      <c r="U9" s="106"/>
      <c r="V9" s="106"/>
      <c r="W9" s="106"/>
      <c r="X9" s="106"/>
      <c r="Y9" s="107"/>
    </row>
    <row r="10" spans="1:127" ht="29.25" customHeight="1" x14ac:dyDescent="0.25">
      <c r="A10" s="734"/>
      <c r="B10" s="738" t="s">
        <v>23</v>
      </c>
      <c r="C10" s="738"/>
      <c r="D10" s="739" t="str">
        <f>+'Ficha Avance'!D12:F12</f>
        <v>Néstor Andrés Sánchez Hernández</v>
      </c>
      <c r="E10" s="739"/>
      <c r="F10" s="740"/>
      <c r="G10" s="727"/>
      <c r="H10" s="727"/>
      <c r="I10" s="730"/>
      <c r="J10" s="731"/>
      <c r="K10" s="726"/>
      <c r="L10" s="726"/>
      <c r="M10" s="724"/>
      <c r="N10" s="163"/>
      <c r="O10" s="163"/>
      <c r="P10" s="163"/>
      <c r="Q10" s="163"/>
      <c r="R10" s="163"/>
      <c r="S10" s="163"/>
      <c r="T10" s="106"/>
      <c r="U10" s="106"/>
      <c r="V10" s="106"/>
      <c r="W10" s="106"/>
      <c r="X10" s="106"/>
      <c r="Y10" s="107"/>
    </row>
    <row r="11" spans="1:127" ht="9" customHeight="1" x14ac:dyDescent="0.25">
      <c r="A11" s="170"/>
      <c r="B11" s="772"/>
      <c r="C11" s="772"/>
      <c r="D11" s="163" t="s">
        <v>272</v>
      </c>
      <c r="E11" s="163"/>
      <c r="F11" s="163"/>
      <c r="G11" s="163"/>
      <c r="H11" s="150"/>
      <c r="I11" s="150"/>
      <c r="J11" s="170"/>
      <c r="K11" s="170"/>
      <c r="L11" s="170"/>
      <c r="M11" s="171"/>
      <c r="N11" s="163"/>
      <c r="O11" s="163"/>
      <c r="P11" s="163"/>
      <c r="Q11" s="163"/>
      <c r="R11" s="163"/>
      <c r="S11" s="163"/>
      <c r="T11" s="106"/>
      <c r="U11" s="106"/>
      <c r="V11" s="106"/>
      <c r="W11" s="106"/>
      <c r="X11" s="106"/>
      <c r="Y11" s="107"/>
    </row>
    <row r="12" spans="1:127" ht="25.5" customHeight="1" x14ac:dyDescent="0.25">
      <c r="A12" s="159" t="s">
        <v>198</v>
      </c>
      <c r="B12" s="721" t="s">
        <v>273</v>
      </c>
      <c r="C12" s="721"/>
      <c r="D12" s="721"/>
      <c r="E12" s="721"/>
      <c r="F12" s="721"/>
      <c r="G12" s="721"/>
      <c r="H12" s="721"/>
      <c r="I12" s="170"/>
      <c r="J12" s="172"/>
      <c r="K12" s="173"/>
      <c r="L12" s="173"/>
      <c r="M12" s="174"/>
      <c r="N12" s="163"/>
      <c r="O12" s="163"/>
      <c r="P12" s="163"/>
      <c r="Q12" s="163"/>
      <c r="R12" s="163"/>
      <c r="S12" s="163"/>
      <c r="T12" s="106"/>
      <c r="U12" s="106"/>
      <c r="V12" s="106"/>
      <c r="W12" s="106"/>
      <c r="X12" s="106"/>
      <c r="Y12" s="107"/>
    </row>
    <row r="13" spans="1:127" ht="12.75" customHeight="1" x14ac:dyDescent="0.25">
      <c r="A13" s="175" t="s">
        <v>274</v>
      </c>
      <c r="B13" s="732">
        <v>60000000</v>
      </c>
      <c r="C13" s="733"/>
      <c r="D13" s="779"/>
      <c r="E13" s="780"/>
      <c r="F13" s="780"/>
      <c r="G13" s="780"/>
      <c r="H13" s="780"/>
      <c r="I13" s="170"/>
      <c r="J13" s="170"/>
      <c r="K13" s="176"/>
      <c r="L13" s="176"/>
      <c r="M13" s="176"/>
      <c r="N13" s="176"/>
      <c r="O13" s="176"/>
      <c r="P13" s="176"/>
      <c r="Q13" s="176"/>
      <c r="R13" s="177"/>
      <c r="S13" s="178"/>
      <c r="T13" s="108"/>
      <c r="U13" s="108"/>
      <c r="V13" s="108"/>
      <c r="W13" s="108"/>
      <c r="X13" s="108"/>
      <c r="Y13" s="109"/>
    </row>
    <row r="14" spans="1:127" ht="12.75" customHeight="1" x14ac:dyDescent="0.25">
      <c r="A14" s="175" t="s">
        <v>275</v>
      </c>
      <c r="B14" s="179">
        <v>0</v>
      </c>
      <c r="C14" s="179">
        <v>0</v>
      </c>
      <c r="D14" s="179">
        <v>0</v>
      </c>
      <c r="E14" s="179">
        <v>0</v>
      </c>
      <c r="F14" s="176"/>
      <c r="G14" s="176"/>
      <c r="H14" s="176"/>
      <c r="I14" s="176"/>
      <c r="J14" s="176"/>
      <c r="K14" s="176"/>
      <c r="L14" s="176"/>
      <c r="M14" s="176"/>
      <c r="N14" s="176"/>
      <c r="O14" s="176"/>
      <c r="P14" s="176"/>
      <c r="Q14" s="176"/>
      <c r="R14" s="177"/>
      <c r="S14" s="178"/>
      <c r="T14" s="108"/>
      <c r="U14" s="108"/>
      <c r="V14" s="108"/>
      <c r="W14" s="108"/>
      <c r="X14" s="108"/>
      <c r="Y14" s="109"/>
    </row>
    <row r="15" spans="1:127" ht="12.75" customHeight="1" x14ac:dyDescent="0.25">
      <c r="A15" s="175" t="s">
        <v>276</v>
      </c>
      <c r="B15" s="733">
        <v>60000000</v>
      </c>
      <c r="C15" s="733"/>
      <c r="D15" s="176"/>
      <c r="E15" s="176"/>
      <c r="F15" s="176"/>
      <c r="G15" s="176"/>
      <c r="H15" s="176"/>
      <c r="I15" s="176"/>
      <c r="J15" s="176"/>
      <c r="K15" s="176"/>
      <c r="L15" s="176"/>
      <c r="M15" s="176"/>
      <c r="N15" s="176"/>
      <c r="O15" s="176"/>
      <c r="P15" s="176"/>
      <c r="Q15" s="176"/>
      <c r="R15" s="177"/>
      <c r="S15" s="178"/>
      <c r="T15" s="108"/>
      <c r="U15" s="108"/>
      <c r="V15" s="108"/>
      <c r="W15" s="108"/>
      <c r="X15" s="108"/>
      <c r="Y15" s="109"/>
    </row>
    <row r="16" spans="1:127" ht="30" customHeight="1" x14ac:dyDescent="0.25">
      <c r="A16" s="175" t="s">
        <v>277</v>
      </c>
      <c r="B16" s="722" t="s">
        <v>278</v>
      </c>
      <c r="C16" s="722"/>
      <c r="D16" s="722"/>
      <c r="E16" s="722"/>
      <c r="F16" s="722"/>
      <c r="G16" s="722"/>
      <c r="H16" s="722"/>
      <c r="I16" s="180"/>
      <c r="J16" s="180"/>
      <c r="K16" s="180"/>
      <c r="L16" s="180"/>
      <c r="M16" s="180"/>
      <c r="N16" s="181" t="s">
        <v>272</v>
      </c>
      <c r="O16" s="181"/>
      <c r="P16" s="181"/>
      <c r="Q16" s="181"/>
      <c r="R16" s="181"/>
      <c r="S16" s="181"/>
      <c r="T16" s="110"/>
      <c r="U16" s="110"/>
      <c r="V16" s="110"/>
      <c r="W16" s="110"/>
      <c r="X16" s="110"/>
      <c r="Y16" s="111"/>
    </row>
    <row r="17" spans="1:127" ht="26.4" x14ac:dyDescent="0.25">
      <c r="A17" s="159" t="s">
        <v>279</v>
      </c>
      <c r="B17" s="723"/>
      <c r="C17" s="723"/>
      <c r="D17" s="182"/>
      <c r="E17" s="170"/>
      <c r="F17" s="170"/>
      <c r="G17" s="183"/>
      <c r="H17" s="183"/>
      <c r="I17" s="183"/>
      <c r="J17" s="183"/>
      <c r="K17" s="183"/>
      <c r="L17" s="163"/>
      <c r="M17" s="163"/>
      <c r="N17" s="163"/>
      <c r="O17" s="163"/>
      <c r="P17" s="163"/>
      <c r="Q17" s="163"/>
      <c r="R17" s="163"/>
      <c r="S17" s="163"/>
      <c r="T17" s="106"/>
      <c r="U17" s="106"/>
      <c r="V17" s="106"/>
      <c r="W17" s="106"/>
      <c r="X17" s="106"/>
      <c r="Y17" s="107"/>
    </row>
    <row r="18" spans="1:127" s="31" customFormat="1" ht="7.5" customHeight="1" x14ac:dyDescent="0.25">
      <c r="A18" s="170"/>
    </row>
    <row r="19" spans="1:127" s="115" customFormat="1" ht="24" x14ac:dyDescent="0.25">
      <c r="A19" s="184" t="s">
        <v>239</v>
      </c>
      <c r="B19" s="185" t="s">
        <v>280</v>
      </c>
      <c r="C19" s="186" t="s">
        <v>281</v>
      </c>
      <c r="D19" s="186" t="s">
        <v>282</v>
      </c>
      <c r="E19" s="186" t="s">
        <v>283</v>
      </c>
      <c r="F19" s="187" t="s">
        <v>284</v>
      </c>
      <c r="G19" s="187" t="s">
        <v>285</v>
      </c>
      <c r="H19" s="773" t="s">
        <v>100</v>
      </c>
      <c r="I19" s="776" t="s">
        <v>241</v>
      </c>
      <c r="J19" s="777"/>
      <c r="K19" s="781" t="s">
        <v>286</v>
      </c>
      <c r="L19" s="781" t="s">
        <v>287</v>
      </c>
      <c r="M19" s="778" t="s">
        <v>288</v>
      </c>
      <c r="N19" s="762" t="s">
        <v>289</v>
      </c>
      <c r="O19" s="762"/>
      <c r="P19" s="766" t="s">
        <v>290</v>
      </c>
      <c r="Q19" s="767"/>
      <c r="R19" s="759" t="s">
        <v>291</v>
      </c>
      <c r="S19" s="759" t="s">
        <v>292</v>
      </c>
      <c r="T19" s="112" t="s">
        <v>293</v>
      </c>
      <c r="U19" s="113" t="s">
        <v>292</v>
      </c>
      <c r="V19" s="112" t="s">
        <v>294</v>
      </c>
      <c r="W19" s="113" t="s">
        <v>292</v>
      </c>
      <c r="X19" s="112" t="s">
        <v>295</v>
      </c>
      <c r="Y19" s="113" t="s">
        <v>292</v>
      </c>
      <c r="Z19" s="114"/>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c r="BU19" s="114"/>
      <c r="BV19" s="114"/>
      <c r="BW19" s="114"/>
      <c r="BX19" s="114"/>
      <c r="BY19" s="114"/>
      <c r="BZ19" s="114"/>
      <c r="CA19" s="114"/>
      <c r="CB19" s="114"/>
      <c r="CC19" s="114"/>
      <c r="CD19" s="114"/>
      <c r="CE19" s="114"/>
      <c r="CF19" s="114"/>
      <c r="CG19" s="114"/>
      <c r="CH19" s="114"/>
      <c r="CI19" s="114"/>
      <c r="CJ19" s="114"/>
      <c r="CK19" s="114"/>
      <c r="CL19" s="114"/>
      <c r="CM19" s="114"/>
      <c r="CN19" s="114"/>
      <c r="CO19" s="114"/>
      <c r="CP19" s="114"/>
      <c r="CQ19" s="114"/>
      <c r="CR19" s="114"/>
      <c r="CS19" s="114"/>
      <c r="CT19" s="114"/>
      <c r="CU19" s="114"/>
      <c r="CV19" s="114"/>
      <c r="CW19" s="114"/>
      <c r="CX19" s="114"/>
      <c r="CY19" s="114"/>
      <c r="CZ19" s="114"/>
      <c r="DA19" s="114"/>
      <c r="DB19" s="114"/>
      <c r="DC19" s="114"/>
      <c r="DD19" s="114"/>
      <c r="DE19" s="114"/>
      <c r="DF19" s="114"/>
      <c r="DG19" s="114"/>
      <c r="DH19" s="114"/>
      <c r="DI19" s="114"/>
      <c r="DJ19" s="114"/>
      <c r="DK19" s="114"/>
      <c r="DL19" s="114"/>
      <c r="DM19" s="114"/>
      <c r="DN19" s="114"/>
      <c r="DO19" s="114"/>
      <c r="DP19" s="114"/>
      <c r="DQ19" s="114"/>
      <c r="DR19" s="114"/>
      <c r="DS19" s="114"/>
      <c r="DT19" s="114"/>
      <c r="DU19" s="114"/>
      <c r="DV19" s="114"/>
      <c r="DW19" s="114"/>
    </row>
    <row r="20" spans="1:127" ht="13.2" x14ac:dyDescent="0.25">
      <c r="A20" s="188" t="s">
        <v>86</v>
      </c>
      <c r="B20" s="189"/>
      <c r="C20" s="189"/>
      <c r="D20" s="189"/>
      <c r="E20" s="189"/>
      <c r="F20" s="190"/>
      <c r="G20" s="190"/>
      <c r="H20" s="774"/>
      <c r="I20" s="763" t="s">
        <v>296</v>
      </c>
      <c r="J20" s="763" t="s">
        <v>68</v>
      </c>
      <c r="K20" s="764"/>
      <c r="L20" s="764"/>
      <c r="M20" s="764"/>
      <c r="N20" s="763" t="s">
        <v>296</v>
      </c>
      <c r="O20" s="763" t="s">
        <v>68</v>
      </c>
      <c r="P20" s="763" t="s">
        <v>296</v>
      </c>
      <c r="Q20" s="763" t="s">
        <v>68</v>
      </c>
      <c r="R20" s="760"/>
      <c r="S20" s="760"/>
      <c r="T20" s="113"/>
      <c r="U20" s="116"/>
      <c r="V20" s="113"/>
      <c r="W20" s="116"/>
      <c r="X20" s="113"/>
      <c r="Y20" s="116"/>
    </row>
    <row r="21" spans="1:127" s="118" customFormat="1" ht="13.2" x14ac:dyDescent="0.25">
      <c r="A21" s="191" t="s">
        <v>297</v>
      </c>
      <c r="B21" s="192"/>
      <c r="C21" s="192"/>
      <c r="D21" s="192"/>
      <c r="E21" s="192"/>
      <c r="F21" s="193"/>
      <c r="G21" s="193"/>
      <c r="H21" s="775"/>
      <c r="I21" s="764"/>
      <c r="J21" s="764"/>
      <c r="K21" s="764"/>
      <c r="L21" s="764"/>
      <c r="M21" s="764"/>
      <c r="N21" s="764"/>
      <c r="O21" s="764"/>
      <c r="P21" s="764"/>
      <c r="Q21" s="764"/>
      <c r="R21" s="760"/>
      <c r="S21" s="760"/>
      <c r="T21" s="117"/>
      <c r="U21" s="117"/>
      <c r="V21" s="117"/>
      <c r="W21" s="117"/>
      <c r="X21" s="117"/>
      <c r="Y21" s="117"/>
    </row>
    <row r="22" spans="1:127" s="119" customFormat="1" ht="13.2" x14ac:dyDescent="0.25">
      <c r="A22" s="194" t="s">
        <v>298</v>
      </c>
      <c r="B22" s="195">
        <v>12000000</v>
      </c>
      <c r="C22" s="195">
        <v>12000000</v>
      </c>
      <c r="D22" s="195">
        <v>12000000</v>
      </c>
      <c r="E22" s="195">
        <v>12000000</v>
      </c>
      <c r="F22" s="196"/>
      <c r="G22" s="195">
        <v>12000000</v>
      </c>
      <c r="H22" s="197">
        <f>SUM(B22:G22)</f>
        <v>60000000</v>
      </c>
      <c r="I22" s="765"/>
      <c r="J22" s="765"/>
      <c r="K22" s="765"/>
      <c r="L22" s="765"/>
      <c r="M22" s="765"/>
      <c r="N22" s="765"/>
      <c r="O22" s="765"/>
      <c r="P22" s="765"/>
      <c r="Q22" s="765"/>
      <c r="R22" s="761"/>
      <c r="S22" s="761"/>
      <c r="T22" s="117"/>
      <c r="U22" s="117"/>
      <c r="V22" s="117"/>
      <c r="W22" s="117"/>
      <c r="X22" s="117"/>
      <c r="Y22" s="117"/>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6"/>
      <c r="BJ22" s="96"/>
      <c r="BK22" s="96"/>
      <c r="BL22" s="96"/>
      <c r="BM22" s="96"/>
      <c r="BN22" s="96"/>
      <c r="BO22" s="96"/>
      <c r="BP22" s="96"/>
      <c r="BQ22" s="96"/>
      <c r="BR22" s="96"/>
      <c r="BS22" s="96"/>
      <c r="BT22" s="96"/>
      <c r="BU22" s="96"/>
      <c r="BV22" s="96"/>
      <c r="BW22" s="96"/>
      <c r="BX22" s="96"/>
      <c r="BY22" s="96"/>
      <c r="BZ22" s="96"/>
      <c r="CA22" s="96"/>
      <c r="CB22" s="96"/>
      <c r="CC22" s="96"/>
      <c r="CD22" s="96"/>
      <c r="CE22" s="96"/>
      <c r="CF22" s="96"/>
      <c r="CG22" s="96"/>
      <c r="CH22" s="96"/>
      <c r="CI22" s="96"/>
      <c r="CJ22" s="96"/>
      <c r="CK22" s="96"/>
      <c r="CL22" s="96"/>
      <c r="CM22" s="96"/>
      <c r="CN22" s="96"/>
      <c r="CO22" s="96"/>
      <c r="CP22" s="96"/>
      <c r="CQ22" s="96"/>
      <c r="CR22" s="96"/>
      <c r="CS22" s="96"/>
      <c r="CT22" s="96"/>
      <c r="CU22" s="96"/>
      <c r="CV22" s="96"/>
      <c r="CW22" s="96"/>
      <c r="CX22" s="96"/>
      <c r="CY22" s="96"/>
      <c r="CZ22" s="96"/>
      <c r="DA22" s="96"/>
      <c r="DB22" s="96"/>
      <c r="DC22" s="96"/>
      <c r="DD22" s="96"/>
      <c r="DE22" s="96"/>
      <c r="DF22" s="96"/>
      <c r="DG22" s="96"/>
      <c r="DH22" s="96"/>
      <c r="DI22" s="96"/>
      <c r="DJ22" s="96"/>
      <c r="DK22" s="96"/>
      <c r="DL22" s="96"/>
      <c r="DM22" s="96"/>
      <c r="DN22" s="96"/>
      <c r="DO22" s="96"/>
      <c r="DP22" s="96"/>
      <c r="DQ22" s="96"/>
      <c r="DR22" s="96"/>
      <c r="DS22" s="96"/>
      <c r="DT22" s="96"/>
      <c r="DU22" s="96"/>
      <c r="DV22" s="96"/>
      <c r="DW22" s="96"/>
    </row>
    <row r="23" spans="1:127" s="119" customFormat="1" ht="12.75" customHeight="1" x14ac:dyDescent="0.25">
      <c r="A23" s="769" t="s">
        <v>299</v>
      </c>
      <c r="B23" s="198">
        <v>513633</v>
      </c>
      <c r="C23" s="198">
        <v>800768</v>
      </c>
      <c r="D23" s="198">
        <v>800768</v>
      </c>
      <c r="E23" s="198">
        <v>800768</v>
      </c>
      <c r="F23" s="199"/>
      <c r="G23" s="198">
        <v>800768</v>
      </c>
      <c r="H23" s="200">
        <f>SUM(B23:G23)</f>
        <v>3716705</v>
      </c>
      <c r="I23" s="201"/>
      <c r="J23" s="202"/>
      <c r="K23" s="202"/>
      <c r="L23" s="202"/>
      <c r="M23" s="203"/>
      <c r="N23" s="204"/>
      <c r="O23" s="204"/>
      <c r="P23" s="205"/>
      <c r="Q23" s="205"/>
      <c r="R23" s="206"/>
      <c r="S23" s="207"/>
      <c r="T23" s="120"/>
      <c r="U23" s="121"/>
      <c r="V23" s="120"/>
      <c r="W23" s="121"/>
      <c r="X23" s="120"/>
      <c r="Y23" s="121"/>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c r="CD23" s="96"/>
      <c r="CE23" s="96"/>
      <c r="CF23" s="96"/>
      <c r="CG23" s="96"/>
      <c r="CH23" s="96"/>
      <c r="CI23" s="96"/>
      <c r="CJ23" s="96"/>
      <c r="CK23" s="96"/>
      <c r="CL23" s="96"/>
      <c r="CM23" s="96"/>
      <c r="CN23" s="96"/>
      <c r="CO23" s="96"/>
      <c r="CP23" s="96"/>
      <c r="CQ23" s="96"/>
      <c r="CR23" s="96"/>
      <c r="CS23" s="96"/>
      <c r="CT23" s="96"/>
      <c r="CU23" s="96"/>
      <c r="CV23" s="96"/>
      <c r="CW23" s="96"/>
      <c r="CX23" s="96"/>
      <c r="CY23" s="96"/>
      <c r="CZ23" s="96"/>
      <c r="DA23" s="96"/>
      <c r="DB23" s="96"/>
      <c r="DC23" s="96"/>
      <c r="DD23" s="96"/>
      <c r="DE23" s="96"/>
      <c r="DF23" s="96"/>
      <c r="DG23" s="96"/>
      <c r="DH23" s="96"/>
      <c r="DI23" s="96"/>
      <c r="DJ23" s="96"/>
      <c r="DK23" s="96"/>
      <c r="DL23" s="96"/>
      <c r="DM23" s="96"/>
      <c r="DN23" s="96"/>
      <c r="DO23" s="96"/>
      <c r="DP23" s="96"/>
      <c r="DQ23" s="96"/>
      <c r="DR23" s="96"/>
      <c r="DS23" s="96"/>
      <c r="DT23" s="96"/>
      <c r="DU23" s="96"/>
      <c r="DV23" s="96"/>
      <c r="DW23" s="96"/>
    </row>
    <row r="24" spans="1:127" s="119" customFormat="1" ht="13.2" x14ac:dyDescent="0.25">
      <c r="A24" s="770"/>
      <c r="B24" s="198"/>
      <c r="C24" s="198"/>
      <c r="D24" s="198"/>
      <c r="E24" s="198"/>
      <c r="F24" s="208"/>
      <c r="G24" s="208"/>
      <c r="H24" s="200">
        <f>SUM(B24:F24)</f>
        <v>0</v>
      </c>
      <c r="I24" s="201"/>
      <c r="J24" s="202"/>
      <c r="K24" s="201"/>
      <c r="L24" s="207"/>
      <c r="M24" s="209"/>
      <c r="N24" s="209"/>
      <c r="O24" s="209"/>
      <c r="P24" s="209"/>
      <c r="Q24" s="209"/>
      <c r="R24" s="206"/>
      <c r="S24" s="207"/>
      <c r="T24" s="120"/>
      <c r="U24" s="121"/>
      <c r="V24" s="120"/>
      <c r="W24" s="121"/>
      <c r="X24" s="120"/>
      <c r="Y24" s="121"/>
      <c r="Z24" s="96"/>
      <c r="AA24" s="96"/>
      <c r="AB24" s="96"/>
      <c r="AC24" s="96"/>
      <c r="AD24" s="96"/>
      <c r="AE24" s="96"/>
      <c r="AF24" s="96"/>
      <c r="AG24" s="96"/>
      <c r="AH24" s="96"/>
      <c r="AI24" s="96"/>
      <c r="AJ24" s="96"/>
      <c r="AK24" s="96"/>
      <c r="AL24" s="96"/>
      <c r="AM24" s="96"/>
      <c r="AN24" s="96"/>
      <c r="AO24" s="96"/>
      <c r="AP24" s="96"/>
      <c r="AQ24" s="96"/>
      <c r="AR24" s="96"/>
      <c r="AS24" s="96"/>
      <c r="AT24" s="96"/>
      <c r="AU24" s="96"/>
      <c r="AV24" s="96"/>
      <c r="AW24" s="96"/>
      <c r="AX24" s="96"/>
      <c r="AY24" s="96"/>
      <c r="AZ24" s="96"/>
      <c r="BA24" s="96"/>
      <c r="BB24" s="96"/>
      <c r="BC24" s="96"/>
      <c r="BD24" s="96"/>
      <c r="BE24" s="96"/>
      <c r="BF24" s="96"/>
      <c r="BG24" s="96"/>
      <c r="BH24" s="96"/>
      <c r="BI24" s="96"/>
      <c r="BJ24" s="96"/>
      <c r="BK24" s="96"/>
      <c r="BL24" s="96"/>
      <c r="BM24" s="96"/>
      <c r="BN24" s="96"/>
      <c r="BO24" s="96"/>
      <c r="BP24" s="96"/>
      <c r="BQ24" s="96"/>
      <c r="BR24" s="96"/>
      <c r="BS24" s="96"/>
      <c r="BT24" s="96"/>
      <c r="BU24" s="96"/>
      <c r="BV24" s="96"/>
      <c r="BW24" s="96"/>
      <c r="BX24" s="96"/>
      <c r="BY24" s="96"/>
      <c r="BZ24" s="96"/>
      <c r="CA24" s="96"/>
      <c r="CB24" s="96"/>
      <c r="CC24" s="96"/>
      <c r="CD24" s="96"/>
      <c r="CE24" s="96"/>
      <c r="CF24" s="96"/>
      <c r="CG24" s="96"/>
      <c r="CH24" s="96"/>
      <c r="CI24" s="96"/>
      <c r="CJ24" s="96"/>
      <c r="CK24" s="96"/>
      <c r="CL24" s="96"/>
      <c r="CM24" s="96"/>
      <c r="CN24" s="96"/>
      <c r="CO24" s="96"/>
      <c r="CP24" s="96"/>
      <c r="CQ24" s="96"/>
      <c r="CR24" s="96"/>
      <c r="CS24" s="96"/>
      <c r="CT24" s="96"/>
      <c r="CU24" s="96"/>
      <c r="CV24" s="96"/>
      <c r="CW24" s="96"/>
      <c r="CX24" s="96"/>
      <c r="CY24" s="96"/>
      <c r="CZ24" s="96"/>
      <c r="DA24" s="96"/>
      <c r="DB24" s="96"/>
      <c r="DC24" s="96"/>
      <c r="DD24" s="96"/>
      <c r="DE24" s="96"/>
      <c r="DF24" s="96"/>
      <c r="DG24" s="96"/>
      <c r="DH24" s="96"/>
      <c r="DI24" s="96"/>
      <c r="DJ24" s="96"/>
      <c r="DK24" s="96"/>
      <c r="DL24" s="96"/>
      <c r="DM24" s="96"/>
      <c r="DN24" s="96"/>
      <c r="DO24" s="96"/>
      <c r="DP24" s="96"/>
      <c r="DQ24" s="96"/>
      <c r="DR24" s="96"/>
      <c r="DS24" s="96"/>
      <c r="DT24" s="96"/>
      <c r="DU24" s="96"/>
      <c r="DV24" s="96"/>
      <c r="DW24" s="96"/>
    </row>
    <row r="25" spans="1:127" s="119" customFormat="1" ht="13.2" x14ac:dyDescent="0.25">
      <c r="A25" s="770"/>
      <c r="B25" s="198"/>
      <c r="C25" s="198"/>
      <c r="D25" s="198"/>
      <c r="E25" s="198"/>
      <c r="F25" s="208"/>
      <c r="G25" s="208"/>
      <c r="H25" s="200">
        <f>SUM(B25:F25)</f>
        <v>0</v>
      </c>
      <c r="I25" s="201"/>
      <c r="J25" s="201"/>
      <c r="K25" s="206"/>
      <c r="L25" s="206"/>
      <c r="M25" s="207"/>
      <c r="N25" s="207"/>
      <c r="O25" s="207"/>
      <c r="P25" s="207"/>
      <c r="Q25" s="207"/>
      <c r="R25" s="206"/>
      <c r="S25" s="207"/>
      <c r="T25" s="120"/>
      <c r="U25" s="121"/>
      <c r="V25" s="120"/>
      <c r="W25" s="121"/>
      <c r="X25" s="120"/>
      <c r="Y25" s="121"/>
      <c r="Z25" s="96"/>
      <c r="AA25" s="96"/>
      <c r="AB25" s="96"/>
      <c r="AC25" s="96"/>
      <c r="AD25" s="96"/>
      <c r="AE25" s="96"/>
      <c r="AF25" s="96"/>
      <c r="AG25" s="96"/>
      <c r="AH25" s="96"/>
      <c r="AI25" s="96"/>
      <c r="AJ25" s="96"/>
      <c r="AK25" s="96"/>
      <c r="AL25" s="96"/>
      <c r="AM25" s="96"/>
      <c r="AN25" s="96"/>
      <c r="AO25" s="96"/>
      <c r="AP25" s="96"/>
      <c r="AQ25" s="96"/>
      <c r="AR25" s="96"/>
      <c r="AS25" s="96"/>
      <c r="AT25" s="96"/>
      <c r="AU25" s="96"/>
      <c r="AV25" s="96"/>
      <c r="AW25" s="96"/>
      <c r="AX25" s="96"/>
      <c r="AY25" s="96"/>
      <c r="AZ25" s="96"/>
      <c r="BA25" s="96"/>
      <c r="BB25" s="96"/>
      <c r="BC25" s="96"/>
      <c r="BD25" s="96"/>
      <c r="BE25" s="96"/>
      <c r="BF25" s="96"/>
      <c r="BG25" s="96"/>
      <c r="BH25" s="96"/>
      <c r="BI25" s="96"/>
      <c r="BJ25" s="96"/>
      <c r="BK25" s="96"/>
      <c r="BL25" s="96"/>
      <c r="BM25" s="96"/>
      <c r="BN25" s="96"/>
      <c r="BO25" s="96"/>
      <c r="BP25" s="96"/>
      <c r="BQ25" s="96"/>
      <c r="BR25" s="96"/>
      <c r="BS25" s="96"/>
      <c r="BT25" s="96"/>
      <c r="BU25" s="96"/>
      <c r="BV25" s="96"/>
      <c r="BW25" s="96"/>
      <c r="BX25" s="96"/>
      <c r="BY25" s="96"/>
      <c r="BZ25" s="96"/>
      <c r="CA25" s="96"/>
      <c r="CB25" s="96"/>
      <c r="CC25" s="96"/>
      <c r="CD25" s="96"/>
      <c r="CE25" s="96"/>
      <c r="CF25" s="96"/>
      <c r="CG25" s="96"/>
      <c r="CH25" s="96"/>
      <c r="CI25" s="96"/>
      <c r="CJ25" s="96"/>
      <c r="CK25" s="96"/>
      <c r="CL25" s="96"/>
      <c r="CM25" s="96"/>
      <c r="CN25" s="96"/>
      <c r="CO25" s="96"/>
      <c r="CP25" s="96"/>
      <c r="CQ25" s="96"/>
      <c r="CR25" s="96"/>
      <c r="CS25" s="96"/>
      <c r="CT25" s="96"/>
      <c r="CU25" s="96"/>
      <c r="CV25" s="96"/>
      <c r="CW25" s="96"/>
      <c r="CX25" s="96"/>
      <c r="CY25" s="96"/>
      <c r="CZ25" s="96"/>
      <c r="DA25" s="96"/>
      <c r="DB25" s="96"/>
      <c r="DC25" s="96"/>
      <c r="DD25" s="96"/>
      <c r="DE25" s="96"/>
      <c r="DF25" s="96"/>
      <c r="DG25" s="96"/>
      <c r="DH25" s="96"/>
      <c r="DI25" s="96"/>
      <c r="DJ25" s="96"/>
      <c r="DK25" s="96"/>
      <c r="DL25" s="96"/>
      <c r="DM25" s="96"/>
      <c r="DN25" s="96"/>
      <c r="DO25" s="96"/>
      <c r="DP25" s="96"/>
      <c r="DQ25" s="96"/>
      <c r="DR25" s="96"/>
      <c r="DS25" s="96"/>
      <c r="DT25" s="96"/>
      <c r="DU25" s="96"/>
      <c r="DV25" s="96"/>
      <c r="DW25" s="96"/>
    </row>
    <row r="26" spans="1:127" s="119" customFormat="1" ht="13.2" x14ac:dyDescent="0.25">
      <c r="A26" s="770"/>
      <c r="B26" s="198"/>
      <c r="C26" s="198"/>
      <c r="D26" s="198"/>
      <c r="E26" s="198"/>
      <c r="F26" s="208"/>
      <c r="G26" s="208"/>
      <c r="H26" s="199">
        <f t="shared" ref="H26:H33" si="0">SUM(B26:F26)</f>
        <v>0</v>
      </c>
      <c r="I26" s="201"/>
      <c r="J26" s="201"/>
      <c r="K26" s="206"/>
      <c r="L26" s="206"/>
      <c r="M26" s="207"/>
      <c r="N26" s="207"/>
      <c r="O26" s="207"/>
      <c r="P26" s="207"/>
      <c r="Q26" s="207"/>
      <c r="R26" s="206"/>
      <c r="S26" s="207"/>
      <c r="T26" s="120"/>
      <c r="U26" s="121"/>
      <c r="V26" s="120"/>
      <c r="W26" s="121"/>
      <c r="X26" s="120"/>
      <c r="Y26" s="121"/>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c r="CD26" s="96"/>
      <c r="CE26" s="96"/>
      <c r="CF26" s="96"/>
      <c r="CG26" s="96"/>
      <c r="CH26" s="96"/>
      <c r="CI26" s="96"/>
      <c r="CJ26" s="96"/>
      <c r="CK26" s="96"/>
      <c r="CL26" s="96"/>
      <c r="CM26" s="96"/>
      <c r="CN26" s="96"/>
      <c r="CO26" s="96"/>
      <c r="CP26" s="96"/>
      <c r="CQ26" s="96"/>
      <c r="CR26" s="96"/>
      <c r="CS26" s="96"/>
      <c r="CT26" s="96"/>
      <c r="CU26" s="96"/>
      <c r="CV26" s="96"/>
      <c r="CW26" s="96"/>
      <c r="CX26" s="96"/>
      <c r="CY26" s="96"/>
      <c r="CZ26" s="96"/>
      <c r="DA26" s="96"/>
      <c r="DB26" s="96"/>
      <c r="DC26" s="96"/>
      <c r="DD26" s="96"/>
      <c r="DE26" s="96"/>
      <c r="DF26" s="96"/>
      <c r="DG26" s="96"/>
      <c r="DH26" s="96"/>
      <c r="DI26" s="96"/>
      <c r="DJ26" s="96"/>
      <c r="DK26" s="96"/>
      <c r="DL26" s="96"/>
      <c r="DM26" s="96"/>
      <c r="DN26" s="96"/>
      <c r="DO26" s="96"/>
      <c r="DP26" s="96"/>
      <c r="DQ26" s="96"/>
      <c r="DR26" s="96"/>
      <c r="DS26" s="96"/>
      <c r="DT26" s="96"/>
      <c r="DU26" s="96"/>
      <c r="DV26" s="96"/>
      <c r="DW26" s="96"/>
    </row>
    <row r="27" spans="1:127" s="119" customFormat="1" ht="13.2" x14ac:dyDescent="0.25">
      <c r="A27" s="770"/>
      <c r="B27" s="198"/>
      <c r="C27" s="198"/>
      <c r="D27" s="198"/>
      <c r="E27" s="198"/>
      <c r="F27" s="208"/>
      <c r="G27" s="208"/>
      <c r="H27" s="199">
        <f t="shared" si="0"/>
        <v>0</v>
      </c>
      <c r="I27" s="201"/>
      <c r="J27" s="201"/>
      <c r="K27" s="206"/>
      <c r="L27" s="206"/>
      <c r="M27" s="207"/>
      <c r="N27" s="207"/>
      <c r="O27" s="207"/>
      <c r="P27" s="207"/>
      <c r="Q27" s="207"/>
      <c r="R27" s="206"/>
      <c r="S27" s="207"/>
      <c r="T27" s="120"/>
      <c r="U27" s="121"/>
      <c r="V27" s="121"/>
      <c r="W27" s="121"/>
      <c r="X27" s="121"/>
      <c r="Y27" s="121"/>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6"/>
      <c r="BJ27" s="96"/>
      <c r="BK27" s="96"/>
      <c r="BL27" s="96"/>
      <c r="BM27" s="96"/>
      <c r="BN27" s="96"/>
      <c r="BO27" s="96"/>
      <c r="BP27" s="96"/>
      <c r="BQ27" s="96"/>
      <c r="BR27" s="96"/>
      <c r="BS27" s="96"/>
      <c r="BT27" s="96"/>
      <c r="BU27" s="96"/>
      <c r="BV27" s="96"/>
      <c r="BW27" s="96"/>
      <c r="BX27" s="96"/>
      <c r="BY27" s="96"/>
      <c r="BZ27" s="96"/>
      <c r="CA27" s="96"/>
      <c r="CB27" s="96"/>
      <c r="CC27" s="96"/>
      <c r="CD27" s="96"/>
      <c r="CE27" s="96"/>
      <c r="CF27" s="96"/>
      <c r="CG27" s="96"/>
      <c r="CH27" s="96"/>
      <c r="CI27" s="96"/>
      <c r="CJ27" s="96"/>
      <c r="CK27" s="96"/>
      <c r="CL27" s="96"/>
      <c r="CM27" s="96"/>
      <c r="CN27" s="96"/>
      <c r="CO27" s="96"/>
      <c r="CP27" s="96"/>
      <c r="CQ27" s="96"/>
      <c r="CR27" s="96"/>
      <c r="CS27" s="96"/>
      <c r="CT27" s="96"/>
      <c r="CU27" s="96"/>
      <c r="CV27" s="96"/>
      <c r="CW27" s="96"/>
      <c r="CX27" s="96"/>
      <c r="CY27" s="96"/>
      <c r="CZ27" s="96"/>
      <c r="DA27" s="96"/>
      <c r="DB27" s="96"/>
      <c r="DC27" s="96"/>
      <c r="DD27" s="96"/>
      <c r="DE27" s="96"/>
      <c r="DF27" s="96"/>
      <c r="DG27" s="96"/>
      <c r="DH27" s="96"/>
      <c r="DI27" s="96"/>
      <c r="DJ27" s="96"/>
      <c r="DK27" s="96"/>
      <c r="DL27" s="96"/>
      <c r="DM27" s="96"/>
      <c r="DN27" s="96"/>
      <c r="DO27" s="96"/>
      <c r="DP27" s="96"/>
      <c r="DQ27" s="96"/>
      <c r="DR27" s="96"/>
      <c r="DS27" s="96"/>
      <c r="DT27" s="96"/>
      <c r="DU27" s="96"/>
      <c r="DV27" s="96"/>
      <c r="DW27" s="96"/>
    </row>
    <row r="28" spans="1:127" s="119" customFormat="1" ht="13.2" x14ac:dyDescent="0.25">
      <c r="A28" s="770"/>
      <c r="B28" s="198"/>
      <c r="C28" s="198"/>
      <c r="D28" s="198" t="s">
        <v>300</v>
      </c>
      <c r="E28" s="198"/>
      <c r="F28" s="208"/>
      <c r="G28" s="208"/>
      <c r="H28" s="199">
        <f t="shared" si="0"/>
        <v>0</v>
      </c>
      <c r="I28" s="201"/>
      <c r="J28" s="201"/>
      <c r="K28" s="206"/>
      <c r="L28" s="206"/>
      <c r="M28" s="207"/>
      <c r="N28" s="207"/>
      <c r="O28" s="207"/>
      <c r="P28" s="207"/>
      <c r="Q28" s="207"/>
      <c r="R28" s="206"/>
      <c r="S28" s="207"/>
      <c r="T28" s="120"/>
      <c r="U28" s="121"/>
      <c r="V28" s="121"/>
      <c r="W28" s="121"/>
      <c r="X28" s="121"/>
      <c r="Y28" s="121"/>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row>
    <row r="29" spans="1:127" s="119" customFormat="1" ht="13.2" x14ac:dyDescent="0.25">
      <c r="A29" s="770"/>
      <c r="B29" s="198"/>
      <c r="C29" s="198"/>
      <c r="D29" s="198"/>
      <c r="E29" s="198"/>
      <c r="F29" s="208"/>
      <c r="G29" s="208"/>
      <c r="H29" s="199">
        <f t="shared" si="0"/>
        <v>0</v>
      </c>
      <c r="I29" s="201"/>
      <c r="J29" s="201"/>
      <c r="K29" s="206"/>
      <c r="L29" s="206"/>
      <c r="M29" s="207"/>
      <c r="N29" s="207"/>
      <c r="O29" s="207"/>
      <c r="P29" s="207"/>
      <c r="Q29" s="207"/>
      <c r="R29" s="206"/>
      <c r="S29" s="207"/>
      <c r="T29" s="120"/>
      <c r="U29" s="121"/>
      <c r="V29" s="121"/>
      <c r="W29" s="121"/>
      <c r="X29" s="121"/>
      <c r="Y29" s="121"/>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row>
    <row r="30" spans="1:127" s="119" customFormat="1" ht="13.2" x14ac:dyDescent="0.25">
      <c r="A30" s="770"/>
      <c r="B30" s="198"/>
      <c r="C30" s="198"/>
      <c r="D30" s="198"/>
      <c r="E30" s="198"/>
      <c r="F30" s="208"/>
      <c r="G30" s="208"/>
      <c r="H30" s="199">
        <f t="shared" si="0"/>
        <v>0</v>
      </c>
      <c r="I30" s="201"/>
      <c r="J30" s="201"/>
      <c r="K30" s="206"/>
      <c r="L30" s="206"/>
      <c r="M30" s="207"/>
      <c r="N30" s="207"/>
      <c r="O30" s="207"/>
      <c r="P30" s="207"/>
      <c r="Q30" s="207"/>
      <c r="R30" s="206"/>
      <c r="S30" s="207"/>
      <c r="T30" s="121"/>
      <c r="U30" s="121"/>
      <c r="V30" s="121"/>
      <c r="W30" s="121"/>
      <c r="X30" s="121"/>
      <c r="Y30" s="121"/>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96"/>
      <c r="DJ30" s="96"/>
      <c r="DK30" s="96"/>
      <c r="DL30" s="96"/>
      <c r="DM30" s="96"/>
      <c r="DN30" s="96"/>
      <c r="DO30" s="96"/>
      <c r="DP30" s="96"/>
      <c r="DQ30" s="96"/>
      <c r="DR30" s="96"/>
      <c r="DS30" s="96"/>
      <c r="DT30" s="96"/>
      <c r="DU30" s="96"/>
      <c r="DV30" s="96"/>
      <c r="DW30" s="96"/>
    </row>
    <row r="31" spans="1:127" s="119" customFormat="1" ht="13.2" x14ac:dyDescent="0.25">
      <c r="A31" s="770"/>
      <c r="B31" s="210"/>
      <c r="C31" s="211"/>
      <c r="D31" s="212"/>
      <c r="E31" s="213"/>
      <c r="F31" s="208"/>
      <c r="G31" s="208"/>
      <c r="H31" s="199">
        <f t="shared" si="0"/>
        <v>0</v>
      </c>
      <c r="I31" s="201"/>
      <c r="J31" s="201"/>
      <c r="K31" s="206"/>
      <c r="L31" s="206"/>
      <c r="M31" s="207"/>
      <c r="N31" s="207"/>
      <c r="O31" s="207"/>
      <c r="P31" s="207"/>
      <c r="Q31" s="207"/>
      <c r="R31" s="207"/>
      <c r="S31" s="207"/>
      <c r="T31" s="121"/>
      <c r="U31" s="121"/>
      <c r="V31" s="121"/>
      <c r="W31" s="121"/>
      <c r="X31" s="121"/>
      <c r="Y31" s="121"/>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row>
    <row r="32" spans="1:127" s="119" customFormat="1" ht="13.2" x14ac:dyDescent="0.25">
      <c r="A32" s="770"/>
      <c r="B32" s="198"/>
      <c r="C32" s="198"/>
      <c r="D32" s="198" t="s">
        <v>272</v>
      </c>
      <c r="E32" s="198"/>
      <c r="F32" s="208"/>
      <c r="G32" s="208"/>
      <c r="H32" s="199">
        <f t="shared" si="0"/>
        <v>0</v>
      </c>
      <c r="I32" s="201"/>
      <c r="J32" s="201"/>
      <c r="K32" s="206"/>
      <c r="L32" s="206"/>
      <c r="M32" s="207"/>
      <c r="N32" s="207"/>
      <c r="O32" s="207"/>
      <c r="P32" s="207"/>
      <c r="Q32" s="207"/>
      <c r="R32" s="207"/>
      <c r="S32" s="207"/>
      <c r="T32" s="121"/>
      <c r="U32" s="121"/>
      <c r="V32" s="121"/>
      <c r="W32" s="121"/>
      <c r="X32" s="121"/>
      <c r="Y32" s="121"/>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6"/>
      <c r="BJ32" s="96"/>
      <c r="BK32" s="96"/>
      <c r="BL32" s="96"/>
      <c r="BM32" s="96"/>
      <c r="BN32" s="96"/>
      <c r="BO32" s="96"/>
      <c r="BP32" s="96"/>
      <c r="BQ32" s="96"/>
      <c r="BR32" s="96"/>
      <c r="BS32" s="96"/>
      <c r="BT32" s="96"/>
      <c r="BU32" s="96"/>
      <c r="BV32" s="96"/>
      <c r="BW32" s="96"/>
      <c r="BX32" s="96"/>
      <c r="BY32" s="96"/>
      <c r="BZ32" s="96"/>
      <c r="CA32" s="96"/>
      <c r="CB32" s="96"/>
      <c r="CC32" s="96"/>
      <c r="CD32" s="96"/>
      <c r="CE32" s="96"/>
      <c r="CF32" s="96"/>
      <c r="CG32" s="96"/>
      <c r="CH32" s="96"/>
      <c r="CI32" s="96"/>
      <c r="CJ32" s="96"/>
      <c r="CK32" s="96"/>
      <c r="CL32" s="96"/>
      <c r="CM32" s="96"/>
      <c r="CN32" s="96"/>
      <c r="CO32" s="96"/>
      <c r="CP32" s="96"/>
      <c r="CQ32" s="96"/>
      <c r="CR32" s="96"/>
      <c r="CS32" s="96"/>
      <c r="CT32" s="96"/>
      <c r="CU32" s="96"/>
      <c r="CV32" s="96"/>
      <c r="CW32" s="96"/>
      <c r="CX32" s="96"/>
      <c r="CY32" s="96"/>
      <c r="CZ32" s="96"/>
      <c r="DA32" s="96"/>
      <c r="DB32" s="96"/>
      <c r="DC32" s="96"/>
      <c r="DD32" s="96"/>
      <c r="DE32" s="96"/>
      <c r="DF32" s="96"/>
      <c r="DG32" s="96"/>
      <c r="DH32" s="96"/>
      <c r="DI32" s="96"/>
      <c r="DJ32" s="96"/>
      <c r="DK32" s="96"/>
      <c r="DL32" s="96"/>
      <c r="DM32" s="96"/>
      <c r="DN32" s="96"/>
      <c r="DO32" s="96"/>
      <c r="DP32" s="96"/>
      <c r="DQ32" s="96"/>
      <c r="DR32" s="96"/>
      <c r="DS32" s="96"/>
      <c r="DT32" s="96"/>
      <c r="DU32" s="96"/>
      <c r="DV32" s="96"/>
      <c r="DW32" s="96"/>
    </row>
    <row r="33" spans="1:127" s="119" customFormat="1" ht="13.2" x14ac:dyDescent="0.25">
      <c r="A33" s="771"/>
      <c r="B33" s="198"/>
      <c r="C33" s="198"/>
      <c r="D33" s="198"/>
      <c r="E33" s="198"/>
      <c r="F33" s="208"/>
      <c r="G33" s="208"/>
      <c r="H33" s="199">
        <f t="shared" si="0"/>
        <v>0</v>
      </c>
      <c r="I33" s="201"/>
      <c r="J33" s="201"/>
      <c r="K33" s="206"/>
      <c r="L33" s="206"/>
      <c r="M33" s="207"/>
      <c r="N33" s="207"/>
      <c r="O33" s="207"/>
      <c r="P33" s="207"/>
      <c r="Q33" s="207"/>
      <c r="R33" s="207"/>
      <c r="S33" s="207"/>
      <c r="T33" s="121"/>
      <c r="U33" s="121"/>
      <c r="V33" s="121"/>
      <c r="W33" s="121"/>
      <c r="X33" s="121"/>
      <c r="Y33" s="121"/>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c r="BM33" s="96"/>
      <c r="BN33" s="96"/>
      <c r="BO33" s="96"/>
      <c r="BP33" s="96"/>
      <c r="BQ33" s="96"/>
      <c r="BR33" s="96"/>
      <c r="BS33" s="96"/>
      <c r="BT33" s="96"/>
      <c r="BU33" s="96"/>
      <c r="BV33" s="96"/>
      <c r="BW33" s="96"/>
      <c r="BX33" s="96"/>
      <c r="BY33" s="96"/>
      <c r="BZ33" s="96"/>
      <c r="CA33" s="96"/>
      <c r="CB33" s="96"/>
      <c r="CC33" s="96"/>
      <c r="CD33" s="96"/>
      <c r="CE33" s="96"/>
      <c r="CF33" s="96"/>
      <c r="CG33" s="96"/>
      <c r="CH33" s="96"/>
      <c r="CI33" s="96"/>
      <c r="CJ33" s="96"/>
      <c r="CK33" s="96"/>
      <c r="CL33" s="96"/>
      <c r="CM33" s="96"/>
      <c r="CN33" s="96"/>
      <c r="CO33" s="96"/>
      <c r="CP33" s="96"/>
      <c r="CQ33" s="96"/>
      <c r="CR33" s="96"/>
      <c r="CS33" s="96"/>
      <c r="CT33" s="96"/>
      <c r="CU33" s="96"/>
      <c r="CV33" s="96"/>
      <c r="CW33" s="96"/>
      <c r="CX33" s="96"/>
      <c r="CY33" s="96"/>
      <c r="CZ33" s="96"/>
      <c r="DA33" s="96"/>
      <c r="DB33" s="96"/>
      <c r="DC33" s="96"/>
      <c r="DD33" s="96"/>
      <c r="DE33" s="96"/>
      <c r="DF33" s="96"/>
      <c r="DG33" s="96"/>
      <c r="DH33" s="96"/>
      <c r="DI33" s="96"/>
      <c r="DJ33" s="96"/>
      <c r="DK33" s="96"/>
      <c r="DL33" s="96"/>
      <c r="DM33" s="96"/>
      <c r="DN33" s="96"/>
      <c r="DO33" s="96"/>
      <c r="DP33" s="96"/>
      <c r="DQ33" s="96"/>
      <c r="DR33" s="96"/>
      <c r="DS33" s="96"/>
      <c r="DT33" s="96"/>
      <c r="DU33" s="96"/>
      <c r="DV33" s="96"/>
      <c r="DW33" s="96"/>
    </row>
    <row r="34" spans="1:127" ht="13.2" x14ac:dyDescent="0.25">
      <c r="A34" s="188" t="s">
        <v>86</v>
      </c>
      <c r="B34" s="189"/>
      <c r="C34" s="189"/>
      <c r="D34" s="189"/>
      <c r="E34" s="189"/>
      <c r="F34" s="190"/>
      <c r="G34" s="190"/>
      <c r="H34" s="196"/>
      <c r="I34" s="201"/>
      <c r="J34" s="201"/>
      <c r="K34" s="206"/>
      <c r="L34" s="206"/>
      <c r="M34" s="207"/>
      <c r="N34" s="207"/>
      <c r="O34" s="207"/>
      <c r="P34" s="207"/>
      <c r="Q34" s="207"/>
      <c r="R34" s="207"/>
      <c r="S34" s="207"/>
      <c r="T34" s="113"/>
      <c r="U34" s="116"/>
      <c r="V34" s="113"/>
      <c r="W34" s="116"/>
      <c r="X34" s="113"/>
      <c r="Y34" s="116"/>
    </row>
    <row r="35" spans="1:127" s="118" customFormat="1" ht="13.2" x14ac:dyDescent="0.25">
      <c r="A35" s="191" t="s">
        <v>297</v>
      </c>
      <c r="B35" s="192"/>
      <c r="C35" s="192"/>
      <c r="D35" s="192"/>
      <c r="E35" s="192"/>
      <c r="F35" s="193"/>
      <c r="G35" s="193"/>
      <c r="H35" s="196"/>
      <c r="I35" s="201"/>
      <c r="J35" s="201"/>
      <c r="K35" s="206"/>
      <c r="L35" s="206"/>
      <c r="M35" s="207"/>
      <c r="N35" s="207"/>
      <c r="O35" s="207"/>
      <c r="P35" s="207"/>
      <c r="Q35" s="207"/>
      <c r="R35" s="207"/>
      <c r="S35" s="207"/>
      <c r="T35" s="117"/>
      <c r="U35" s="117"/>
      <c r="V35" s="117"/>
      <c r="W35" s="117"/>
      <c r="X35" s="117"/>
      <c r="Y35" s="117"/>
    </row>
    <row r="36" spans="1:127" s="119" customFormat="1" ht="13.2" x14ac:dyDescent="0.25">
      <c r="A36" s="194" t="s">
        <v>298</v>
      </c>
      <c r="B36" s="195"/>
      <c r="C36" s="195"/>
      <c r="D36" s="195"/>
      <c r="E36" s="195"/>
      <c r="F36" s="196"/>
      <c r="G36" s="196"/>
      <c r="H36" s="197">
        <f>B36+C36+D36+E36</f>
        <v>0</v>
      </c>
      <c r="I36" s="201"/>
      <c r="J36" s="201"/>
      <c r="K36" s="206"/>
      <c r="L36" s="206"/>
      <c r="M36" s="207"/>
      <c r="N36" s="207"/>
      <c r="O36" s="207"/>
      <c r="P36" s="207"/>
      <c r="Q36" s="207"/>
      <c r="R36" s="207"/>
      <c r="S36" s="207"/>
      <c r="T36" s="117"/>
      <c r="U36" s="117"/>
      <c r="V36" s="117"/>
      <c r="W36" s="117"/>
      <c r="X36" s="117"/>
      <c r="Y36" s="117"/>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E36" s="96"/>
      <c r="DF36" s="96"/>
      <c r="DG36" s="96"/>
      <c r="DH36" s="96"/>
      <c r="DI36" s="96"/>
      <c r="DJ36" s="96"/>
      <c r="DK36" s="96"/>
      <c r="DL36" s="96"/>
      <c r="DM36" s="96"/>
      <c r="DN36" s="96"/>
      <c r="DO36" s="96"/>
      <c r="DP36" s="96"/>
      <c r="DQ36" s="96"/>
      <c r="DR36" s="96"/>
      <c r="DS36" s="96"/>
      <c r="DT36" s="96"/>
      <c r="DU36" s="96"/>
      <c r="DV36" s="96"/>
      <c r="DW36" s="96"/>
    </row>
    <row r="37" spans="1:127" s="119" customFormat="1" ht="12.75" customHeight="1" x14ac:dyDescent="0.25">
      <c r="A37" s="769" t="s">
        <v>299</v>
      </c>
      <c r="B37" s="198"/>
      <c r="C37" s="198"/>
      <c r="D37" s="198"/>
      <c r="E37" s="198"/>
      <c r="F37" s="199"/>
      <c r="G37" s="199"/>
      <c r="H37" s="200">
        <f>SUM(B37:F37)</f>
        <v>0</v>
      </c>
      <c r="I37" s="201"/>
      <c r="J37" s="202"/>
      <c r="K37" s="201"/>
      <c r="L37" s="202"/>
      <c r="M37" s="204"/>
      <c r="N37" s="204"/>
      <c r="O37" s="204"/>
      <c r="P37" s="205"/>
      <c r="Q37" s="205"/>
      <c r="R37" s="206"/>
      <c r="S37" s="207"/>
      <c r="T37" s="120"/>
      <c r="U37" s="121"/>
      <c r="V37" s="120"/>
      <c r="W37" s="121"/>
      <c r="X37" s="120"/>
      <c r="Y37" s="121"/>
      <c r="Z37" s="96"/>
      <c r="AA37" s="96"/>
      <c r="AB37" s="96"/>
      <c r="AC37" s="96"/>
      <c r="AD37" s="96"/>
      <c r="AE37" s="96"/>
      <c r="AF37" s="96"/>
      <c r="AG37" s="96"/>
      <c r="AH37" s="96"/>
      <c r="AI37" s="96"/>
      <c r="AJ37" s="96"/>
      <c r="AK37" s="96"/>
      <c r="AL37" s="96"/>
      <c r="AM37" s="96"/>
      <c r="AN37" s="96"/>
      <c r="AO37" s="96"/>
      <c r="AP37" s="96"/>
      <c r="AQ37" s="96"/>
      <c r="AR37" s="96"/>
      <c r="AS37" s="96"/>
      <c r="AT37" s="96"/>
      <c r="AU37" s="96"/>
      <c r="AV37" s="96"/>
      <c r="AW37" s="96"/>
      <c r="AX37" s="96"/>
      <c r="AY37" s="96"/>
      <c r="AZ37" s="96"/>
      <c r="BA37" s="96"/>
      <c r="BB37" s="96"/>
      <c r="BC37" s="96"/>
      <c r="BD37" s="96"/>
      <c r="BE37" s="96"/>
      <c r="BF37" s="96"/>
      <c r="BG37" s="96"/>
      <c r="BH37" s="96"/>
      <c r="BI37" s="96"/>
      <c r="BJ37" s="96"/>
      <c r="BK37" s="96"/>
      <c r="BL37" s="96"/>
      <c r="BM37" s="96"/>
      <c r="BN37" s="96"/>
      <c r="BO37" s="96"/>
      <c r="BP37" s="96"/>
      <c r="BQ37" s="96"/>
      <c r="BR37" s="96"/>
      <c r="BS37" s="96"/>
      <c r="BT37" s="96"/>
      <c r="BU37" s="96"/>
      <c r="BV37" s="96"/>
      <c r="BW37" s="96"/>
      <c r="BX37" s="96"/>
      <c r="BY37" s="96"/>
      <c r="BZ37" s="96"/>
      <c r="CA37" s="96"/>
      <c r="CB37" s="96"/>
      <c r="CC37" s="96"/>
      <c r="CD37" s="96"/>
      <c r="CE37" s="96"/>
      <c r="CF37" s="96"/>
      <c r="CG37" s="96"/>
      <c r="CH37" s="96"/>
      <c r="CI37" s="96"/>
      <c r="CJ37" s="96"/>
      <c r="CK37" s="96"/>
      <c r="CL37" s="96"/>
      <c r="CM37" s="96"/>
      <c r="CN37" s="96"/>
      <c r="CO37" s="96"/>
      <c r="CP37" s="96"/>
      <c r="CQ37" s="96"/>
      <c r="CR37" s="96"/>
      <c r="CS37" s="96"/>
      <c r="CT37" s="96"/>
      <c r="CU37" s="96"/>
      <c r="CV37" s="96"/>
      <c r="CW37" s="96"/>
      <c r="CX37" s="96"/>
      <c r="CY37" s="96"/>
      <c r="CZ37" s="96"/>
      <c r="DA37" s="96"/>
      <c r="DB37" s="96"/>
      <c r="DC37" s="96"/>
      <c r="DD37" s="96"/>
      <c r="DE37" s="96"/>
      <c r="DF37" s="96"/>
      <c r="DG37" s="96"/>
      <c r="DH37" s="96"/>
      <c r="DI37" s="96"/>
      <c r="DJ37" s="96"/>
      <c r="DK37" s="96"/>
      <c r="DL37" s="96"/>
      <c r="DM37" s="96"/>
      <c r="DN37" s="96"/>
      <c r="DO37" s="96"/>
      <c r="DP37" s="96"/>
      <c r="DQ37" s="96"/>
      <c r="DR37" s="96"/>
      <c r="DS37" s="96"/>
      <c r="DT37" s="96"/>
      <c r="DU37" s="96"/>
      <c r="DV37" s="96"/>
      <c r="DW37" s="96"/>
    </row>
    <row r="38" spans="1:127" s="119" customFormat="1" ht="13.2" x14ac:dyDescent="0.25">
      <c r="A38" s="770"/>
      <c r="B38" s="198"/>
      <c r="C38" s="198"/>
      <c r="D38" s="198"/>
      <c r="E38" s="198"/>
      <c r="F38" s="208"/>
      <c r="G38" s="208"/>
      <c r="H38" s="200">
        <f>SUM(B38:F38)</f>
        <v>0</v>
      </c>
      <c r="I38" s="201"/>
      <c r="J38" s="202"/>
      <c r="K38" s="201"/>
      <c r="L38" s="207"/>
      <c r="M38" s="209"/>
      <c r="N38" s="209"/>
      <c r="O38" s="209"/>
      <c r="P38" s="209"/>
      <c r="Q38" s="209"/>
      <c r="R38" s="206"/>
      <c r="S38" s="207"/>
      <c r="T38" s="120"/>
      <c r="U38" s="121"/>
      <c r="V38" s="120"/>
      <c r="W38" s="121"/>
      <c r="X38" s="120"/>
      <c r="Y38" s="121"/>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6"/>
      <c r="BM38" s="96"/>
      <c r="BN38" s="96"/>
      <c r="BO38" s="96"/>
      <c r="BP38" s="96"/>
      <c r="BQ38" s="96"/>
      <c r="BR38" s="96"/>
      <c r="BS38" s="96"/>
      <c r="BT38" s="96"/>
      <c r="BU38" s="96"/>
      <c r="BV38" s="96"/>
      <c r="BW38" s="96"/>
      <c r="BX38" s="96"/>
      <c r="BY38" s="96"/>
      <c r="BZ38" s="96"/>
      <c r="CA38" s="96"/>
      <c r="CB38" s="96"/>
      <c r="CC38" s="96"/>
      <c r="CD38" s="96"/>
      <c r="CE38" s="96"/>
      <c r="CF38" s="96"/>
      <c r="CG38" s="96"/>
      <c r="CH38" s="96"/>
      <c r="CI38" s="96"/>
      <c r="CJ38" s="96"/>
      <c r="CK38" s="96"/>
      <c r="CL38" s="96"/>
      <c r="CM38" s="96"/>
      <c r="CN38" s="96"/>
      <c r="CO38" s="96"/>
      <c r="CP38" s="96"/>
      <c r="CQ38" s="96"/>
      <c r="CR38" s="96"/>
      <c r="CS38" s="96"/>
      <c r="CT38" s="96"/>
      <c r="CU38" s="96"/>
      <c r="CV38" s="96"/>
      <c r="CW38" s="96"/>
      <c r="CX38" s="96"/>
      <c r="CY38" s="96"/>
      <c r="CZ38" s="96"/>
      <c r="DA38" s="96"/>
      <c r="DB38" s="96"/>
      <c r="DC38" s="96"/>
      <c r="DD38" s="96"/>
      <c r="DE38" s="96"/>
      <c r="DF38" s="96"/>
      <c r="DG38" s="96"/>
      <c r="DH38" s="96"/>
      <c r="DI38" s="96"/>
      <c r="DJ38" s="96"/>
      <c r="DK38" s="96"/>
      <c r="DL38" s="96"/>
      <c r="DM38" s="96"/>
      <c r="DN38" s="96"/>
      <c r="DO38" s="96"/>
      <c r="DP38" s="96"/>
      <c r="DQ38" s="96"/>
      <c r="DR38" s="96"/>
      <c r="DS38" s="96"/>
      <c r="DT38" s="96"/>
      <c r="DU38" s="96"/>
      <c r="DV38" s="96"/>
      <c r="DW38" s="96"/>
    </row>
    <row r="39" spans="1:127" s="119" customFormat="1" ht="13.2" x14ac:dyDescent="0.25">
      <c r="A39" s="770"/>
      <c r="B39" s="198"/>
      <c r="C39" s="198"/>
      <c r="D39" s="198"/>
      <c r="E39" s="198"/>
      <c r="F39" s="208"/>
      <c r="G39" s="208"/>
      <c r="H39" s="200">
        <f>SUM(B39:F39)</f>
        <v>0</v>
      </c>
      <c r="I39" s="201"/>
      <c r="J39" s="201"/>
      <c r="K39" s="206"/>
      <c r="L39" s="206"/>
      <c r="M39" s="207"/>
      <c r="N39" s="207"/>
      <c r="O39" s="207"/>
      <c r="P39" s="207"/>
      <c r="Q39" s="207"/>
      <c r="R39" s="206"/>
      <c r="S39" s="207"/>
      <c r="T39" s="120"/>
      <c r="U39" s="121"/>
      <c r="V39" s="120"/>
      <c r="W39" s="121"/>
      <c r="X39" s="120"/>
      <c r="Y39" s="121"/>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6"/>
      <c r="BJ39" s="96"/>
      <c r="BK39" s="96"/>
      <c r="BL39" s="96"/>
      <c r="BM39" s="96"/>
      <c r="BN39" s="96"/>
      <c r="BO39" s="96"/>
      <c r="BP39" s="96"/>
      <c r="BQ39" s="96"/>
      <c r="BR39" s="96"/>
      <c r="BS39" s="96"/>
      <c r="BT39" s="96"/>
      <c r="BU39" s="96"/>
      <c r="BV39" s="96"/>
      <c r="BW39" s="96"/>
      <c r="BX39" s="96"/>
      <c r="BY39" s="96"/>
      <c r="BZ39" s="96"/>
      <c r="CA39" s="96"/>
      <c r="CB39" s="96"/>
      <c r="CC39" s="96"/>
      <c r="CD39" s="96"/>
      <c r="CE39" s="96"/>
      <c r="CF39" s="96"/>
      <c r="CG39" s="96"/>
      <c r="CH39" s="96"/>
      <c r="CI39" s="96"/>
      <c r="CJ39" s="96"/>
      <c r="CK39" s="96"/>
      <c r="CL39" s="96"/>
      <c r="CM39" s="96"/>
      <c r="CN39" s="96"/>
      <c r="CO39" s="96"/>
      <c r="CP39" s="96"/>
      <c r="CQ39" s="96"/>
      <c r="CR39" s="96"/>
      <c r="CS39" s="96"/>
      <c r="CT39" s="96"/>
      <c r="CU39" s="96"/>
      <c r="CV39" s="96"/>
      <c r="CW39" s="96"/>
      <c r="CX39" s="96"/>
      <c r="CY39" s="96"/>
      <c r="CZ39" s="96"/>
      <c r="DA39" s="96"/>
      <c r="DB39" s="96"/>
      <c r="DC39" s="96"/>
      <c r="DD39" s="96"/>
      <c r="DE39" s="96"/>
      <c r="DF39" s="96"/>
      <c r="DG39" s="96"/>
      <c r="DH39" s="96"/>
      <c r="DI39" s="96"/>
      <c r="DJ39" s="96"/>
      <c r="DK39" s="96"/>
      <c r="DL39" s="96"/>
      <c r="DM39" s="96"/>
      <c r="DN39" s="96"/>
      <c r="DO39" s="96"/>
      <c r="DP39" s="96"/>
      <c r="DQ39" s="96"/>
      <c r="DR39" s="96"/>
      <c r="DS39" s="96"/>
      <c r="DT39" s="96"/>
      <c r="DU39" s="96"/>
      <c r="DV39" s="96"/>
      <c r="DW39" s="96"/>
    </row>
    <row r="40" spans="1:127" s="119" customFormat="1" ht="13.2" x14ac:dyDescent="0.25">
      <c r="A40" s="770"/>
      <c r="B40" s="198"/>
      <c r="C40" s="198"/>
      <c r="D40" s="198"/>
      <c r="E40" s="198"/>
      <c r="F40" s="208"/>
      <c r="G40" s="208"/>
      <c r="H40" s="199">
        <f t="shared" ref="H40:H47" si="1">SUM(B40:F40)</f>
        <v>0</v>
      </c>
      <c r="I40" s="201"/>
      <c r="J40" s="201"/>
      <c r="K40" s="206"/>
      <c r="L40" s="206"/>
      <c r="M40" s="207"/>
      <c r="N40" s="207"/>
      <c r="O40" s="207"/>
      <c r="P40" s="207"/>
      <c r="Q40" s="207"/>
      <c r="R40" s="206"/>
      <c r="S40" s="207"/>
      <c r="T40" s="120"/>
      <c r="U40" s="121"/>
      <c r="V40" s="120"/>
      <c r="W40" s="121"/>
      <c r="X40" s="120"/>
      <c r="Y40" s="121"/>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6"/>
      <c r="BJ40" s="96"/>
      <c r="BK40" s="96"/>
      <c r="BL40" s="96"/>
      <c r="BM40" s="96"/>
      <c r="BN40" s="96"/>
      <c r="BO40" s="96"/>
      <c r="BP40" s="96"/>
      <c r="BQ40" s="96"/>
      <c r="BR40" s="96"/>
      <c r="BS40" s="96"/>
      <c r="BT40" s="96"/>
      <c r="BU40" s="96"/>
      <c r="BV40" s="96"/>
      <c r="BW40" s="96"/>
      <c r="BX40" s="96"/>
      <c r="BY40" s="96"/>
      <c r="BZ40" s="96"/>
      <c r="CA40" s="96"/>
      <c r="CB40" s="96"/>
      <c r="CC40" s="96"/>
      <c r="CD40" s="96"/>
      <c r="CE40" s="96"/>
      <c r="CF40" s="96"/>
      <c r="CG40" s="96"/>
      <c r="CH40" s="96"/>
      <c r="CI40" s="96"/>
      <c r="CJ40" s="96"/>
      <c r="CK40" s="96"/>
      <c r="CL40" s="96"/>
      <c r="CM40" s="96"/>
      <c r="CN40" s="96"/>
      <c r="CO40" s="96"/>
      <c r="CP40" s="96"/>
      <c r="CQ40" s="96"/>
      <c r="CR40" s="96"/>
      <c r="CS40" s="96"/>
      <c r="CT40" s="96"/>
      <c r="CU40" s="96"/>
      <c r="CV40" s="96"/>
      <c r="CW40" s="96"/>
      <c r="CX40" s="96"/>
      <c r="CY40" s="96"/>
      <c r="CZ40" s="96"/>
      <c r="DA40" s="96"/>
      <c r="DB40" s="96"/>
      <c r="DC40" s="96"/>
      <c r="DD40" s="96"/>
      <c r="DE40" s="96"/>
      <c r="DF40" s="96"/>
      <c r="DG40" s="96"/>
      <c r="DH40" s="96"/>
      <c r="DI40" s="96"/>
      <c r="DJ40" s="96"/>
      <c r="DK40" s="96"/>
      <c r="DL40" s="96"/>
      <c r="DM40" s="96"/>
      <c r="DN40" s="96"/>
      <c r="DO40" s="96"/>
      <c r="DP40" s="96"/>
      <c r="DQ40" s="96"/>
      <c r="DR40" s="96"/>
      <c r="DS40" s="96"/>
      <c r="DT40" s="96"/>
      <c r="DU40" s="96"/>
      <c r="DV40" s="96"/>
      <c r="DW40" s="96"/>
    </row>
    <row r="41" spans="1:127" s="119" customFormat="1" ht="13.2" x14ac:dyDescent="0.25">
      <c r="A41" s="770"/>
      <c r="B41" s="198"/>
      <c r="C41" s="198"/>
      <c r="D41" s="198"/>
      <c r="E41" s="198"/>
      <c r="F41" s="208"/>
      <c r="G41" s="208"/>
      <c r="H41" s="199">
        <f t="shared" si="1"/>
        <v>0</v>
      </c>
      <c r="I41" s="201"/>
      <c r="J41" s="201"/>
      <c r="K41" s="206"/>
      <c r="L41" s="206"/>
      <c r="M41" s="207"/>
      <c r="N41" s="207"/>
      <c r="O41" s="207"/>
      <c r="P41" s="207"/>
      <c r="Q41" s="207"/>
      <c r="R41" s="206"/>
      <c r="S41" s="207"/>
      <c r="T41" s="120"/>
      <c r="U41" s="121"/>
      <c r="V41" s="121"/>
      <c r="W41" s="121"/>
      <c r="X41" s="121"/>
      <c r="Y41" s="121"/>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6"/>
      <c r="BJ41" s="96"/>
      <c r="BK41" s="96"/>
      <c r="BL41" s="96"/>
      <c r="BM41" s="96"/>
      <c r="BN41" s="96"/>
      <c r="BO41" s="96"/>
      <c r="BP41" s="96"/>
      <c r="BQ41" s="96"/>
      <c r="BR41" s="96"/>
      <c r="BS41" s="96"/>
      <c r="BT41" s="96"/>
      <c r="BU41" s="96"/>
      <c r="BV41" s="96"/>
      <c r="BW41" s="96"/>
      <c r="BX41" s="96"/>
      <c r="BY41" s="96"/>
      <c r="BZ41" s="96"/>
      <c r="CA41" s="96"/>
      <c r="CB41" s="96"/>
      <c r="CC41" s="96"/>
      <c r="CD41" s="96"/>
      <c r="CE41" s="96"/>
      <c r="CF41" s="96"/>
      <c r="CG41" s="96"/>
      <c r="CH41" s="96"/>
      <c r="CI41" s="96"/>
      <c r="CJ41" s="96"/>
      <c r="CK41" s="96"/>
      <c r="CL41" s="96"/>
      <c r="CM41" s="96"/>
      <c r="CN41" s="96"/>
      <c r="CO41" s="96"/>
      <c r="CP41" s="96"/>
      <c r="CQ41" s="96"/>
      <c r="CR41" s="96"/>
      <c r="CS41" s="96"/>
      <c r="CT41" s="96"/>
      <c r="CU41" s="96"/>
      <c r="CV41" s="96"/>
      <c r="CW41" s="96"/>
      <c r="CX41" s="96"/>
      <c r="CY41" s="96"/>
      <c r="CZ41" s="96"/>
      <c r="DA41" s="96"/>
      <c r="DB41" s="96"/>
      <c r="DC41" s="96"/>
      <c r="DD41" s="96"/>
      <c r="DE41" s="96"/>
      <c r="DF41" s="96"/>
      <c r="DG41" s="96"/>
      <c r="DH41" s="96"/>
      <c r="DI41" s="96"/>
      <c r="DJ41" s="96"/>
      <c r="DK41" s="96"/>
      <c r="DL41" s="96"/>
      <c r="DM41" s="96"/>
      <c r="DN41" s="96"/>
      <c r="DO41" s="96"/>
      <c r="DP41" s="96"/>
      <c r="DQ41" s="96"/>
      <c r="DR41" s="96"/>
      <c r="DS41" s="96"/>
      <c r="DT41" s="96"/>
      <c r="DU41" s="96"/>
      <c r="DV41" s="96"/>
      <c r="DW41" s="96"/>
    </row>
    <row r="42" spans="1:127" s="119" customFormat="1" ht="13.2" x14ac:dyDescent="0.25">
      <c r="A42" s="770"/>
      <c r="B42" s="198"/>
      <c r="C42" s="198"/>
      <c r="D42" s="198"/>
      <c r="E42" s="198"/>
      <c r="F42" s="208"/>
      <c r="G42" s="208"/>
      <c r="H42" s="199">
        <f t="shared" si="1"/>
        <v>0</v>
      </c>
      <c r="I42" s="201"/>
      <c r="J42" s="201"/>
      <c r="K42" s="206"/>
      <c r="L42" s="206"/>
      <c r="M42" s="207"/>
      <c r="N42" s="207"/>
      <c r="O42" s="207"/>
      <c r="P42" s="207"/>
      <c r="Q42" s="207"/>
      <c r="R42" s="206"/>
      <c r="S42" s="207"/>
      <c r="T42" s="120"/>
      <c r="U42" s="121"/>
      <c r="V42" s="121"/>
      <c r="W42" s="121"/>
      <c r="X42" s="121"/>
      <c r="Y42" s="121"/>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c r="BO42" s="96"/>
      <c r="BP42" s="96"/>
      <c r="BQ42" s="96"/>
      <c r="BR42" s="96"/>
      <c r="BS42" s="96"/>
      <c r="BT42" s="96"/>
      <c r="BU42" s="96"/>
      <c r="BV42" s="96"/>
      <c r="BW42" s="96"/>
      <c r="BX42" s="96"/>
      <c r="BY42" s="96"/>
      <c r="BZ42" s="96"/>
      <c r="CA42" s="96"/>
      <c r="CB42" s="96"/>
      <c r="CC42" s="96"/>
      <c r="CD42" s="96"/>
      <c r="CE42" s="96"/>
      <c r="CF42" s="96"/>
      <c r="CG42" s="96"/>
      <c r="CH42" s="96"/>
      <c r="CI42" s="96"/>
      <c r="CJ42" s="96"/>
      <c r="CK42" s="96"/>
      <c r="CL42" s="96"/>
      <c r="CM42" s="96"/>
      <c r="CN42" s="96"/>
      <c r="CO42" s="96"/>
      <c r="CP42" s="96"/>
      <c r="CQ42" s="96"/>
      <c r="CR42" s="96"/>
      <c r="CS42" s="96"/>
      <c r="CT42" s="96"/>
      <c r="CU42" s="96"/>
      <c r="CV42" s="96"/>
      <c r="CW42" s="96"/>
      <c r="CX42" s="96"/>
      <c r="CY42" s="96"/>
      <c r="CZ42" s="96"/>
      <c r="DA42" s="96"/>
      <c r="DB42" s="96"/>
      <c r="DC42" s="96"/>
      <c r="DD42" s="96"/>
      <c r="DE42" s="96"/>
      <c r="DF42" s="96"/>
      <c r="DG42" s="96"/>
      <c r="DH42" s="96"/>
      <c r="DI42" s="96"/>
      <c r="DJ42" s="96"/>
      <c r="DK42" s="96"/>
      <c r="DL42" s="96"/>
      <c r="DM42" s="96"/>
      <c r="DN42" s="96"/>
      <c r="DO42" s="96"/>
      <c r="DP42" s="96"/>
      <c r="DQ42" s="96"/>
      <c r="DR42" s="96"/>
      <c r="DS42" s="96"/>
      <c r="DT42" s="96"/>
      <c r="DU42" s="96"/>
      <c r="DV42" s="96"/>
      <c r="DW42" s="96"/>
    </row>
    <row r="43" spans="1:127" s="119" customFormat="1" ht="13.2" x14ac:dyDescent="0.25">
      <c r="A43" s="770"/>
      <c r="B43" s="198"/>
      <c r="C43" s="198"/>
      <c r="D43" s="198"/>
      <c r="E43" s="198"/>
      <c r="F43" s="208"/>
      <c r="G43" s="208"/>
      <c r="H43" s="199">
        <f t="shared" si="1"/>
        <v>0</v>
      </c>
      <c r="I43" s="201"/>
      <c r="J43" s="201"/>
      <c r="K43" s="206"/>
      <c r="L43" s="206"/>
      <c r="M43" s="207"/>
      <c r="N43" s="207"/>
      <c r="O43" s="207"/>
      <c r="P43" s="207"/>
      <c r="Q43" s="207"/>
      <c r="R43" s="206"/>
      <c r="S43" s="207"/>
      <c r="T43" s="120"/>
      <c r="U43" s="121"/>
      <c r="V43" s="121"/>
      <c r="W43" s="121"/>
      <c r="X43" s="121"/>
      <c r="Y43" s="121"/>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E43" s="96"/>
      <c r="DF43" s="96"/>
      <c r="DG43" s="96"/>
      <c r="DH43" s="96"/>
      <c r="DI43" s="96"/>
      <c r="DJ43" s="96"/>
      <c r="DK43" s="96"/>
      <c r="DL43" s="96"/>
      <c r="DM43" s="96"/>
      <c r="DN43" s="96"/>
      <c r="DO43" s="96"/>
      <c r="DP43" s="96"/>
      <c r="DQ43" s="96"/>
      <c r="DR43" s="96"/>
      <c r="DS43" s="96"/>
      <c r="DT43" s="96"/>
      <c r="DU43" s="96"/>
      <c r="DV43" s="96"/>
      <c r="DW43" s="96"/>
    </row>
    <row r="44" spans="1:127" s="119" customFormat="1" ht="13.2" x14ac:dyDescent="0.25">
      <c r="A44" s="770"/>
      <c r="B44" s="198"/>
      <c r="C44" s="198"/>
      <c r="D44" s="198"/>
      <c r="E44" s="198"/>
      <c r="F44" s="208"/>
      <c r="G44" s="208"/>
      <c r="H44" s="199">
        <f t="shared" si="1"/>
        <v>0</v>
      </c>
      <c r="I44" s="201"/>
      <c r="J44" s="201"/>
      <c r="K44" s="206"/>
      <c r="L44" s="206"/>
      <c r="M44" s="207"/>
      <c r="N44" s="207"/>
      <c r="O44" s="207"/>
      <c r="P44" s="207"/>
      <c r="Q44" s="207"/>
      <c r="R44" s="206"/>
      <c r="S44" s="207"/>
      <c r="T44" s="121"/>
      <c r="U44" s="121"/>
      <c r="V44" s="121"/>
      <c r="W44" s="121"/>
      <c r="X44" s="121"/>
      <c r="Y44" s="121"/>
      <c r="Z44" s="96"/>
      <c r="AA44" s="96"/>
      <c r="AB44" s="96"/>
      <c r="AC44" s="96"/>
      <c r="AD44" s="96"/>
      <c r="AE44" s="96"/>
      <c r="AF44" s="96"/>
      <c r="AG44" s="96"/>
      <c r="AH44" s="96"/>
      <c r="AI44" s="96"/>
      <c r="AJ44" s="96"/>
      <c r="AK44" s="96"/>
      <c r="AL44" s="96"/>
      <c r="AM44" s="96"/>
      <c r="AN44" s="96"/>
      <c r="AO44" s="96"/>
      <c r="AP44" s="96"/>
      <c r="AQ44" s="96"/>
      <c r="AR44" s="96"/>
      <c r="AS44" s="96"/>
      <c r="AT44" s="96"/>
      <c r="AU44" s="96"/>
      <c r="AV44" s="96"/>
      <c r="AW44" s="96"/>
      <c r="AX44" s="96"/>
      <c r="AY44" s="96"/>
      <c r="AZ44" s="96"/>
      <c r="BA44" s="96"/>
      <c r="BB44" s="96"/>
      <c r="BC44" s="96"/>
      <c r="BD44" s="96"/>
      <c r="BE44" s="96"/>
      <c r="BF44" s="96"/>
      <c r="BG44" s="96"/>
      <c r="BH44" s="96"/>
      <c r="BI44" s="96"/>
      <c r="BJ44" s="96"/>
      <c r="BK44" s="96"/>
      <c r="BL44" s="96"/>
      <c r="BM44" s="96"/>
      <c r="BN44" s="96"/>
      <c r="BO44" s="96"/>
      <c r="BP44" s="96"/>
      <c r="BQ44" s="96"/>
      <c r="BR44" s="96"/>
      <c r="BS44" s="96"/>
      <c r="BT44" s="96"/>
      <c r="BU44" s="96"/>
      <c r="BV44" s="96"/>
      <c r="BW44" s="96"/>
      <c r="BX44" s="96"/>
      <c r="BY44" s="96"/>
      <c r="BZ44" s="96"/>
      <c r="CA44" s="96"/>
      <c r="CB44" s="96"/>
      <c r="CC44" s="96"/>
      <c r="CD44" s="96"/>
      <c r="CE44" s="96"/>
      <c r="CF44" s="96"/>
      <c r="CG44" s="96"/>
      <c r="CH44" s="96"/>
      <c r="CI44" s="96"/>
      <c r="CJ44" s="96"/>
      <c r="CK44" s="96"/>
      <c r="CL44" s="96"/>
      <c r="CM44" s="96"/>
      <c r="CN44" s="96"/>
      <c r="CO44" s="96"/>
      <c r="CP44" s="96"/>
      <c r="CQ44" s="96"/>
      <c r="CR44" s="96"/>
      <c r="CS44" s="96"/>
      <c r="CT44" s="96"/>
      <c r="CU44" s="96"/>
      <c r="CV44" s="96"/>
      <c r="CW44" s="96"/>
      <c r="CX44" s="96"/>
      <c r="CY44" s="96"/>
      <c r="CZ44" s="96"/>
      <c r="DA44" s="96"/>
      <c r="DB44" s="96"/>
      <c r="DC44" s="96"/>
      <c r="DD44" s="96"/>
      <c r="DE44" s="96"/>
      <c r="DF44" s="96"/>
      <c r="DG44" s="96"/>
      <c r="DH44" s="96"/>
      <c r="DI44" s="96"/>
      <c r="DJ44" s="96"/>
      <c r="DK44" s="96"/>
      <c r="DL44" s="96"/>
      <c r="DM44" s="96"/>
      <c r="DN44" s="96"/>
      <c r="DO44" s="96"/>
      <c r="DP44" s="96"/>
      <c r="DQ44" s="96"/>
      <c r="DR44" s="96"/>
      <c r="DS44" s="96"/>
      <c r="DT44" s="96"/>
      <c r="DU44" s="96"/>
      <c r="DV44" s="96"/>
      <c r="DW44" s="96"/>
    </row>
    <row r="45" spans="1:127" s="119" customFormat="1" ht="13.2" x14ac:dyDescent="0.25">
      <c r="A45" s="770"/>
      <c r="B45" s="210"/>
      <c r="C45" s="211"/>
      <c r="D45" s="212"/>
      <c r="E45" s="213"/>
      <c r="F45" s="208"/>
      <c r="G45" s="208"/>
      <c r="H45" s="199">
        <f t="shared" si="1"/>
        <v>0</v>
      </c>
      <c r="I45" s="201"/>
      <c r="J45" s="201"/>
      <c r="K45" s="206"/>
      <c r="L45" s="206"/>
      <c r="M45" s="207"/>
      <c r="N45" s="207"/>
      <c r="O45" s="207"/>
      <c r="P45" s="207"/>
      <c r="Q45" s="207"/>
      <c r="R45" s="207"/>
      <c r="S45" s="207"/>
      <c r="T45" s="121"/>
      <c r="U45" s="121"/>
      <c r="V45" s="121"/>
      <c r="W45" s="121"/>
      <c r="X45" s="121"/>
      <c r="Y45" s="121"/>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row>
    <row r="46" spans="1:127" s="119" customFormat="1" ht="13.2" x14ac:dyDescent="0.25">
      <c r="A46" s="770"/>
      <c r="B46" s="198"/>
      <c r="C46" s="198"/>
      <c r="D46" s="198" t="s">
        <v>272</v>
      </c>
      <c r="E46" s="198"/>
      <c r="F46" s="208"/>
      <c r="G46" s="208"/>
      <c r="H46" s="199">
        <f t="shared" si="1"/>
        <v>0</v>
      </c>
      <c r="I46" s="201"/>
      <c r="J46" s="201"/>
      <c r="K46" s="206"/>
      <c r="L46" s="206"/>
      <c r="M46" s="207"/>
      <c r="N46" s="207"/>
      <c r="O46" s="207"/>
      <c r="P46" s="207"/>
      <c r="Q46" s="207"/>
      <c r="R46" s="207"/>
      <c r="S46" s="207"/>
      <c r="T46" s="121"/>
      <c r="U46" s="121"/>
      <c r="V46" s="121"/>
      <c r="W46" s="121"/>
      <c r="X46" s="121"/>
      <c r="Y46" s="121"/>
      <c r="Z46" s="96"/>
      <c r="AA46" s="96"/>
      <c r="AB46" s="96"/>
      <c r="AC46" s="96"/>
      <c r="AD46" s="96"/>
      <c r="AE46" s="96"/>
      <c r="AF46" s="96"/>
      <c r="AG46" s="96"/>
      <c r="AH46" s="96"/>
      <c r="AI46" s="96"/>
      <c r="AJ46" s="96"/>
      <c r="AK46" s="96"/>
      <c r="AL46" s="96"/>
      <c r="AM46" s="96"/>
      <c r="AN46" s="96"/>
      <c r="AO46" s="96"/>
      <c r="AP46" s="96"/>
      <c r="AQ46" s="96"/>
      <c r="AR46" s="96"/>
      <c r="AS46" s="96"/>
      <c r="AT46" s="96"/>
      <c r="AU46" s="96"/>
      <c r="AV46" s="96"/>
      <c r="AW46" s="96"/>
      <c r="AX46" s="96"/>
      <c r="AY46" s="96"/>
      <c r="AZ46" s="96"/>
      <c r="BA46" s="96"/>
      <c r="BB46" s="96"/>
      <c r="BC46" s="96"/>
      <c r="BD46" s="96"/>
      <c r="BE46" s="96"/>
      <c r="BF46" s="96"/>
      <c r="BG46" s="96"/>
      <c r="BH46" s="96"/>
      <c r="BI46" s="96"/>
      <c r="BJ46" s="96"/>
      <c r="BK46" s="96"/>
      <c r="BL46" s="96"/>
      <c r="BM46" s="96"/>
      <c r="BN46" s="96"/>
      <c r="BO46" s="96"/>
      <c r="BP46" s="96"/>
      <c r="BQ46" s="96"/>
      <c r="BR46" s="96"/>
      <c r="BS46" s="96"/>
      <c r="BT46" s="96"/>
      <c r="BU46" s="96"/>
      <c r="BV46" s="96"/>
      <c r="BW46" s="96"/>
      <c r="BX46" s="96"/>
      <c r="BY46" s="96"/>
      <c r="BZ46" s="96"/>
      <c r="CA46" s="96"/>
      <c r="CB46" s="96"/>
      <c r="CC46" s="96"/>
      <c r="CD46" s="96"/>
      <c r="CE46" s="96"/>
      <c r="CF46" s="96"/>
      <c r="CG46" s="96"/>
      <c r="CH46" s="96"/>
      <c r="CI46" s="96"/>
      <c r="CJ46" s="96"/>
      <c r="CK46" s="96"/>
      <c r="CL46" s="96"/>
      <c r="CM46" s="96"/>
      <c r="CN46" s="96"/>
      <c r="CO46" s="96"/>
      <c r="CP46" s="96"/>
      <c r="CQ46" s="96"/>
      <c r="CR46" s="96"/>
      <c r="CS46" s="96"/>
      <c r="CT46" s="96"/>
      <c r="CU46" s="96"/>
      <c r="CV46" s="96"/>
      <c r="CW46" s="96"/>
      <c r="CX46" s="96"/>
      <c r="CY46" s="96"/>
      <c r="CZ46" s="96"/>
      <c r="DA46" s="96"/>
      <c r="DB46" s="96"/>
      <c r="DC46" s="96"/>
      <c r="DD46" s="96"/>
      <c r="DE46" s="96"/>
      <c r="DF46" s="96"/>
      <c r="DG46" s="96"/>
      <c r="DH46" s="96"/>
      <c r="DI46" s="96"/>
      <c r="DJ46" s="96"/>
      <c r="DK46" s="96"/>
      <c r="DL46" s="96"/>
      <c r="DM46" s="96"/>
      <c r="DN46" s="96"/>
      <c r="DO46" s="96"/>
      <c r="DP46" s="96"/>
      <c r="DQ46" s="96"/>
      <c r="DR46" s="96"/>
      <c r="DS46" s="96"/>
      <c r="DT46" s="96"/>
      <c r="DU46" s="96"/>
      <c r="DV46" s="96"/>
      <c r="DW46" s="96"/>
    </row>
    <row r="47" spans="1:127" s="119" customFormat="1" ht="13.2" x14ac:dyDescent="0.25">
      <c r="A47" s="771"/>
      <c r="B47" s="198"/>
      <c r="C47" s="198"/>
      <c r="D47" s="198"/>
      <c r="E47" s="198"/>
      <c r="F47" s="208"/>
      <c r="G47" s="208"/>
      <c r="H47" s="199">
        <f t="shared" si="1"/>
        <v>0</v>
      </c>
      <c r="I47" s="201"/>
      <c r="J47" s="201"/>
      <c r="K47" s="206"/>
      <c r="L47" s="206"/>
      <c r="M47" s="207"/>
      <c r="N47" s="207"/>
      <c r="O47" s="207"/>
      <c r="P47" s="207"/>
      <c r="Q47" s="207"/>
      <c r="R47" s="207"/>
      <c r="S47" s="207"/>
      <c r="T47" s="121"/>
      <c r="U47" s="121"/>
      <c r="V47" s="121"/>
      <c r="W47" s="121"/>
      <c r="X47" s="121"/>
      <c r="Y47" s="121"/>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c r="BI47" s="96"/>
      <c r="BJ47" s="96"/>
      <c r="BK47" s="96"/>
      <c r="BL47" s="96"/>
      <c r="BM47" s="96"/>
      <c r="BN47" s="96"/>
      <c r="BO47" s="96"/>
      <c r="BP47" s="96"/>
      <c r="BQ47" s="96"/>
      <c r="BR47" s="96"/>
      <c r="BS47" s="96"/>
      <c r="BT47" s="96"/>
      <c r="BU47" s="96"/>
      <c r="BV47" s="96"/>
      <c r="BW47" s="96"/>
      <c r="BX47" s="96"/>
      <c r="BY47" s="96"/>
      <c r="BZ47" s="96"/>
      <c r="CA47" s="96"/>
      <c r="CB47" s="96"/>
      <c r="CC47" s="96"/>
      <c r="CD47" s="96"/>
      <c r="CE47" s="96"/>
      <c r="CF47" s="96"/>
      <c r="CG47" s="96"/>
      <c r="CH47" s="96"/>
      <c r="CI47" s="96"/>
      <c r="CJ47" s="96"/>
      <c r="CK47" s="96"/>
      <c r="CL47" s="96"/>
      <c r="CM47" s="96"/>
      <c r="CN47" s="96"/>
      <c r="CO47" s="96"/>
      <c r="CP47" s="96"/>
      <c r="CQ47" s="96"/>
      <c r="CR47" s="96"/>
      <c r="CS47" s="96"/>
      <c r="CT47" s="96"/>
      <c r="CU47" s="96"/>
      <c r="CV47" s="96"/>
      <c r="CW47" s="96"/>
      <c r="CX47" s="96"/>
      <c r="CY47" s="96"/>
      <c r="CZ47" s="96"/>
      <c r="DA47" s="96"/>
      <c r="DB47" s="96"/>
      <c r="DC47" s="96"/>
      <c r="DD47" s="96"/>
      <c r="DE47" s="96"/>
      <c r="DF47" s="96"/>
      <c r="DG47" s="96"/>
      <c r="DH47" s="96"/>
      <c r="DI47" s="96"/>
      <c r="DJ47" s="96"/>
      <c r="DK47" s="96"/>
      <c r="DL47" s="96"/>
      <c r="DM47" s="96"/>
      <c r="DN47" s="96"/>
      <c r="DO47" s="96"/>
      <c r="DP47" s="96"/>
      <c r="DQ47" s="96"/>
      <c r="DR47" s="96"/>
      <c r="DS47" s="96"/>
      <c r="DT47" s="96"/>
      <c r="DU47" s="96"/>
      <c r="DV47" s="96"/>
      <c r="DW47" s="96"/>
    </row>
    <row r="48" spans="1:127" s="119" customFormat="1" ht="13.2" x14ac:dyDescent="0.25">
      <c r="A48" s="214" t="s">
        <v>301</v>
      </c>
      <c r="B48" s="215">
        <f>+B22-SUM(B23:B26)</f>
        <v>11486367</v>
      </c>
      <c r="C48" s="215">
        <f>+C22-SUM(C23:C33)</f>
        <v>11199232</v>
      </c>
      <c r="D48" s="215">
        <f>+D22-SUM(D23:D33)</f>
        <v>11199232</v>
      </c>
      <c r="E48" s="215">
        <f>+E22-SUM(E23:E33)</f>
        <v>11199232</v>
      </c>
      <c r="F48" s="215">
        <f>+F22-SUM(F23:F33)</f>
        <v>0</v>
      </c>
      <c r="G48" s="215"/>
      <c r="H48" s="216">
        <f>H22-H23</f>
        <v>56283295</v>
      </c>
      <c r="I48" s="217"/>
      <c r="J48" s="217"/>
      <c r="K48" s="217"/>
      <c r="L48" s="217"/>
      <c r="M48" s="217"/>
      <c r="N48" s="217"/>
      <c r="O48" s="217"/>
      <c r="P48" s="217"/>
      <c r="Q48" s="217"/>
      <c r="R48" s="217"/>
      <c r="S48" s="217"/>
      <c r="T48" s="122"/>
      <c r="U48" s="122"/>
      <c r="V48" s="122"/>
      <c r="W48" s="122"/>
      <c r="X48" s="122"/>
      <c r="Y48" s="122"/>
      <c r="Z48" s="96"/>
      <c r="AA48" s="96"/>
      <c r="AB48" s="96"/>
      <c r="AC48" s="96"/>
      <c r="AD48" s="96"/>
      <c r="AE48" s="96"/>
      <c r="AF48" s="96"/>
      <c r="AG48" s="96"/>
      <c r="AH48" s="96"/>
      <c r="AI48" s="96"/>
      <c r="AJ48" s="96"/>
      <c r="AK48" s="96"/>
      <c r="AL48" s="96"/>
      <c r="AM48" s="96"/>
      <c r="AN48" s="96"/>
      <c r="AO48" s="96"/>
      <c r="AP48" s="96"/>
      <c r="AQ48" s="96"/>
      <c r="AR48" s="96"/>
      <c r="AS48" s="96"/>
      <c r="AT48" s="96"/>
      <c r="AU48" s="96"/>
      <c r="AV48" s="96"/>
      <c r="AW48" s="96"/>
      <c r="AX48" s="96"/>
      <c r="AY48" s="96"/>
      <c r="AZ48" s="96"/>
      <c r="BA48" s="96"/>
      <c r="BB48" s="96"/>
      <c r="BC48" s="96"/>
      <c r="BD48" s="96"/>
      <c r="BE48" s="96"/>
      <c r="BF48" s="96"/>
      <c r="BG48" s="96"/>
      <c r="BH48" s="96"/>
      <c r="BI48" s="96"/>
      <c r="BJ48" s="96"/>
      <c r="BK48" s="96"/>
      <c r="BL48" s="96"/>
      <c r="BM48" s="96"/>
      <c r="BN48" s="96"/>
      <c r="BO48" s="96"/>
      <c r="BP48" s="96"/>
      <c r="BQ48" s="96"/>
      <c r="BR48" s="96"/>
      <c r="BS48" s="96"/>
      <c r="BT48" s="96"/>
      <c r="BU48" s="96"/>
      <c r="BV48" s="96"/>
      <c r="BW48" s="96"/>
      <c r="BX48" s="96"/>
      <c r="BY48" s="96"/>
      <c r="BZ48" s="96"/>
      <c r="CA48" s="96"/>
      <c r="CB48" s="96"/>
      <c r="CC48" s="96"/>
      <c r="CD48" s="96"/>
      <c r="CE48" s="96"/>
      <c r="CF48" s="96"/>
      <c r="CG48" s="96"/>
      <c r="CH48" s="96"/>
      <c r="CI48" s="96"/>
      <c r="CJ48" s="96"/>
      <c r="CK48" s="96"/>
      <c r="CL48" s="96"/>
      <c r="CM48" s="96"/>
      <c r="CN48" s="96"/>
      <c r="CO48" s="96"/>
      <c r="CP48" s="96"/>
      <c r="CQ48" s="96"/>
      <c r="CR48" s="96"/>
      <c r="CS48" s="96"/>
      <c r="CT48" s="96"/>
      <c r="CU48" s="96"/>
      <c r="CV48" s="96"/>
      <c r="CW48" s="96"/>
      <c r="CX48" s="96"/>
      <c r="CY48" s="96"/>
      <c r="CZ48" s="96"/>
      <c r="DA48" s="96"/>
      <c r="DB48" s="96"/>
      <c r="DC48" s="96"/>
      <c r="DD48" s="96"/>
      <c r="DE48" s="96"/>
      <c r="DF48" s="96"/>
      <c r="DG48" s="96"/>
      <c r="DH48" s="96"/>
      <c r="DI48" s="96"/>
      <c r="DJ48" s="96"/>
      <c r="DK48" s="96"/>
      <c r="DL48" s="96"/>
      <c r="DM48" s="96"/>
      <c r="DN48" s="96"/>
      <c r="DO48" s="96"/>
      <c r="DP48" s="96"/>
      <c r="DQ48" s="96"/>
      <c r="DR48" s="96"/>
      <c r="DS48" s="96"/>
      <c r="DT48" s="96"/>
      <c r="DU48" s="96"/>
      <c r="DV48" s="96"/>
      <c r="DW48" s="96"/>
    </row>
    <row r="49" spans="1:127" s="119" customFormat="1" ht="13.2" x14ac:dyDescent="0.25">
      <c r="A49" s="214" t="s">
        <v>302</v>
      </c>
      <c r="B49" s="218">
        <f>SUM(B23:B26)</f>
        <v>513633</v>
      </c>
      <c r="C49" s="218">
        <f>SUM(C23:C33)</f>
        <v>800768</v>
      </c>
      <c r="D49" s="218">
        <f>SUM(D23:D33)</f>
        <v>800768</v>
      </c>
      <c r="E49" s="218">
        <f>SUM(E23:E33)</f>
        <v>800768</v>
      </c>
      <c r="F49" s="218">
        <f>SUM(F23:F33)</f>
        <v>0</v>
      </c>
      <c r="G49" s="218"/>
      <c r="H49" s="219">
        <f>H23</f>
        <v>3716705</v>
      </c>
      <c r="I49" s="220"/>
      <c r="J49" s="220"/>
      <c r="K49" s="221"/>
      <c r="L49" s="221"/>
      <c r="M49" s="221"/>
      <c r="N49" s="221"/>
      <c r="O49" s="221"/>
      <c r="P49" s="221"/>
      <c r="Q49" s="221"/>
      <c r="R49" s="221"/>
      <c r="S49" s="221"/>
      <c r="T49" s="123"/>
      <c r="U49" s="123"/>
      <c r="V49" s="123"/>
      <c r="W49" s="123"/>
      <c r="X49" s="123"/>
      <c r="Y49" s="123"/>
      <c r="Z49" s="96"/>
      <c r="AA49" s="96"/>
      <c r="AB49" s="96"/>
      <c r="AC49" s="96"/>
      <c r="AD49" s="96"/>
      <c r="AE49" s="96"/>
      <c r="AF49" s="96"/>
      <c r="AG49" s="96"/>
      <c r="AH49" s="96"/>
      <c r="AI49" s="96"/>
      <c r="AJ49" s="96"/>
      <c r="AK49" s="96"/>
      <c r="AL49" s="96"/>
      <c r="AM49" s="96"/>
      <c r="AN49" s="96"/>
      <c r="AO49" s="96"/>
      <c r="AP49" s="96"/>
      <c r="AQ49" s="96"/>
      <c r="AR49" s="96"/>
      <c r="AS49" s="96"/>
      <c r="AT49" s="96"/>
      <c r="AU49" s="96"/>
      <c r="AV49" s="96"/>
      <c r="AW49" s="96"/>
      <c r="AX49" s="96"/>
      <c r="AY49" s="96"/>
      <c r="AZ49" s="96"/>
      <c r="BA49" s="96"/>
      <c r="BB49" s="96"/>
      <c r="BC49" s="96"/>
      <c r="BD49" s="96"/>
      <c r="BE49" s="96"/>
      <c r="BF49" s="96"/>
      <c r="BG49" s="96"/>
      <c r="BH49" s="96"/>
      <c r="BI49" s="96"/>
      <c r="BJ49" s="96"/>
      <c r="BK49" s="96"/>
      <c r="BL49" s="96"/>
      <c r="BM49" s="96"/>
      <c r="BN49" s="96"/>
      <c r="BO49" s="96"/>
      <c r="BP49" s="96"/>
      <c r="BQ49" s="96"/>
      <c r="BR49" s="96"/>
      <c r="BS49" s="96"/>
      <c r="BT49" s="96"/>
      <c r="BU49" s="96"/>
      <c r="BV49" s="96"/>
      <c r="BW49" s="96"/>
      <c r="BX49" s="96"/>
      <c r="BY49" s="96"/>
      <c r="BZ49" s="96"/>
      <c r="CA49" s="96"/>
      <c r="CB49" s="96"/>
      <c r="CC49" s="96"/>
      <c r="CD49" s="96"/>
      <c r="CE49" s="96"/>
      <c r="CF49" s="96"/>
      <c r="CG49" s="96"/>
      <c r="CH49" s="96"/>
      <c r="CI49" s="96"/>
      <c r="CJ49" s="96"/>
      <c r="CK49" s="96"/>
      <c r="CL49" s="96"/>
      <c r="CM49" s="96"/>
      <c r="CN49" s="96"/>
      <c r="CO49" s="96"/>
      <c r="CP49" s="96"/>
      <c r="CQ49" s="96"/>
      <c r="CR49" s="96"/>
      <c r="CS49" s="96"/>
      <c r="CT49" s="96"/>
      <c r="CU49" s="96"/>
      <c r="CV49" s="96"/>
      <c r="CW49" s="96"/>
      <c r="CX49" s="96"/>
      <c r="CY49" s="96"/>
      <c r="CZ49" s="96"/>
      <c r="DA49" s="96"/>
      <c r="DB49" s="96"/>
      <c r="DC49" s="96"/>
      <c r="DD49" s="96"/>
      <c r="DE49" s="96"/>
      <c r="DF49" s="96"/>
      <c r="DG49" s="96"/>
      <c r="DH49" s="96"/>
      <c r="DI49" s="96"/>
      <c r="DJ49" s="96"/>
      <c r="DK49" s="96"/>
      <c r="DL49" s="96"/>
      <c r="DM49" s="96"/>
      <c r="DN49" s="96"/>
      <c r="DO49" s="96"/>
      <c r="DP49" s="96"/>
      <c r="DQ49" s="96"/>
      <c r="DR49" s="96"/>
      <c r="DS49" s="96"/>
      <c r="DT49" s="96"/>
      <c r="DU49" s="96"/>
      <c r="DV49" s="96"/>
      <c r="DW49" s="96"/>
    </row>
    <row r="50" spans="1:127" ht="12.75" customHeight="1" x14ac:dyDescent="0.25">
      <c r="A50" s="222" t="s">
        <v>303</v>
      </c>
      <c r="B50" s="768">
        <v>6.1899999999999997E-2</v>
      </c>
      <c r="C50" s="768"/>
      <c r="D50" s="768"/>
      <c r="E50" s="768"/>
      <c r="F50" s="768"/>
      <c r="G50" s="768"/>
      <c r="H50" s="768"/>
      <c r="I50" s="170"/>
      <c r="J50" s="170"/>
      <c r="K50" s="170"/>
      <c r="L50" s="170"/>
      <c r="M50" s="170"/>
      <c r="N50" s="170"/>
      <c r="O50" s="170"/>
      <c r="P50" s="170"/>
      <c r="Q50" s="170"/>
      <c r="R50" s="170"/>
      <c r="S50" s="170"/>
    </row>
    <row r="51" spans="1:127" s="119" customFormat="1" ht="13.2" x14ac:dyDescent="0.25">
      <c r="A51" s="170"/>
      <c r="B51" s="223"/>
      <c r="C51" s="224"/>
      <c r="D51" s="223"/>
      <c r="E51" s="223"/>
      <c r="F51" s="170"/>
      <c r="G51" s="170"/>
      <c r="H51" s="170"/>
      <c r="I51" s="170"/>
      <c r="J51" s="170"/>
      <c r="K51" s="170"/>
      <c r="L51" s="170"/>
      <c r="M51" s="170"/>
      <c r="N51" s="170"/>
      <c r="O51" s="170"/>
      <c r="P51" s="170"/>
      <c r="Q51" s="170"/>
      <c r="R51" s="170"/>
      <c r="S51" s="170"/>
      <c r="T51" s="97"/>
      <c r="U51" s="97"/>
      <c r="V51" s="97"/>
      <c r="W51" s="97"/>
      <c r="X51" s="97"/>
      <c r="Y51" s="97"/>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c r="CD51" s="96"/>
      <c r="CE51" s="96"/>
      <c r="CF51" s="96"/>
      <c r="CG51" s="96"/>
      <c r="CH51" s="96"/>
      <c r="CI51" s="96"/>
      <c r="CJ51" s="96"/>
      <c r="CK51" s="96"/>
      <c r="CL51" s="96"/>
      <c r="CM51" s="96"/>
      <c r="CN51" s="96"/>
      <c r="CO51" s="96"/>
      <c r="CP51" s="96"/>
      <c r="CQ51" s="96"/>
      <c r="CR51" s="96"/>
      <c r="CS51" s="96"/>
      <c r="CT51" s="96"/>
      <c r="CU51" s="96"/>
      <c r="CV51" s="96"/>
      <c r="CW51" s="96"/>
      <c r="CX51" s="96"/>
      <c r="CY51" s="96"/>
      <c r="CZ51" s="96"/>
      <c r="DA51" s="96"/>
      <c r="DB51" s="96"/>
      <c r="DC51" s="96"/>
      <c r="DD51" s="96"/>
      <c r="DE51" s="96"/>
      <c r="DF51" s="96"/>
      <c r="DG51" s="96"/>
      <c r="DH51" s="96"/>
      <c r="DI51" s="96"/>
      <c r="DJ51" s="96"/>
      <c r="DK51" s="96"/>
      <c r="DL51" s="96"/>
      <c r="DM51" s="96"/>
      <c r="DN51" s="96"/>
      <c r="DO51" s="96"/>
      <c r="DP51" s="96"/>
      <c r="DQ51" s="96"/>
      <c r="DR51" s="96"/>
      <c r="DS51" s="96"/>
      <c r="DT51" s="96"/>
      <c r="DU51" s="96"/>
      <c r="DV51" s="96"/>
      <c r="DW51" s="96"/>
    </row>
    <row r="52" spans="1:127" ht="13.2" x14ac:dyDescent="0.25">
      <c r="A52" s="170"/>
      <c r="B52" s="170"/>
      <c r="C52" s="170"/>
      <c r="D52" s="170"/>
      <c r="E52" s="170"/>
      <c r="F52" s="170"/>
      <c r="G52" s="170"/>
      <c r="H52" s="170"/>
      <c r="I52" s="170"/>
      <c r="J52" s="170"/>
      <c r="K52" s="170"/>
      <c r="L52" s="170"/>
      <c r="M52" s="170"/>
      <c r="N52" s="170"/>
      <c r="O52" s="170"/>
      <c r="P52" s="170"/>
      <c r="Q52" s="170"/>
      <c r="R52" s="170"/>
      <c r="S52" s="170"/>
    </row>
  </sheetData>
  <mergeCells count="53">
    <mergeCell ref="B50:H50"/>
    <mergeCell ref="A37:A47"/>
    <mergeCell ref="B11:C11"/>
    <mergeCell ref="H19:H21"/>
    <mergeCell ref="R19:R22"/>
    <mergeCell ref="I19:J19"/>
    <mergeCell ref="I20:I22"/>
    <mergeCell ref="J20:J22"/>
    <mergeCell ref="M19:M22"/>
    <mergeCell ref="D13:H13"/>
    <mergeCell ref="A23:A33"/>
    <mergeCell ref="K19:K22"/>
    <mergeCell ref="L19:L22"/>
    <mergeCell ref="S19:S22"/>
    <mergeCell ref="N19:O19"/>
    <mergeCell ref="N20:N22"/>
    <mergeCell ref="O20:O22"/>
    <mergeCell ref="P20:P22"/>
    <mergeCell ref="Q20:Q22"/>
    <mergeCell ref="P19:Q19"/>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A9:A10"/>
    <mergeCell ref="B9:C9"/>
    <mergeCell ref="D9:F9"/>
    <mergeCell ref="B10:C10"/>
    <mergeCell ref="D10:F10"/>
    <mergeCell ref="B8:F8"/>
    <mergeCell ref="B12:H12"/>
    <mergeCell ref="B16:H16"/>
    <mergeCell ref="B17:C17"/>
    <mergeCell ref="M9:M10"/>
    <mergeCell ref="I8:J8"/>
    <mergeCell ref="K8:L8"/>
    <mergeCell ref="G8:H8"/>
    <mergeCell ref="K9:L10"/>
    <mergeCell ref="G9:H10"/>
    <mergeCell ref="I9:J10"/>
    <mergeCell ref="B13:C13"/>
    <mergeCell ref="B15:C15"/>
  </mergeCells>
  <dataValidations count="1">
    <dataValidation allowBlank="1" showInputMessage="1" showErrorMessage="1" promptTitle="AFCJ" prompt="Administrativa, financiera, contable y jurídica" sqref="A8" xr:uid="{00000000-0002-0000-0300-000000000000}"/>
  </dataValidations>
  <hyperlinks>
    <hyperlink ref="J5" r:id="rId1" xr:uid="{00000000-0004-0000-0300-000000000000}"/>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Datos!$E$2:$E$10</xm:f>
          </x14:formula1>
          <xm:sqref>F2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I23"/>
  <sheetViews>
    <sheetView showGridLines="0" topLeftCell="D1" workbookViewId="0">
      <selection activeCell="E21" sqref="E21"/>
    </sheetView>
  </sheetViews>
  <sheetFormatPr baseColWidth="10" defaultColWidth="11.44140625" defaultRowHeight="13.2" x14ac:dyDescent="0.25"/>
  <cols>
    <col min="1" max="1" width="15.109375" customWidth="1"/>
    <col min="4" max="4" width="70" customWidth="1"/>
    <col min="5" max="5" width="41.5546875" bestFit="1" customWidth="1"/>
    <col min="6" max="6" width="1.6640625" customWidth="1"/>
    <col min="7" max="7" width="46.6640625" bestFit="1" customWidth="1"/>
    <col min="8" max="8" width="1.109375" customWidth="1"/>
    <col min="9" max="9" width="64.33203125" bestFit="1" customWidth="1"/>
  </cols>
  <sheetData>
    <row r="1" spans="1:9" ht="26.4" x14ac:dyDescent="0.25">
      <c r="A1" s="2" t="s">
        <v>304</v>
      </c>
      <c r="B1" s="4" t="s">
        <v>292</v>
      </c>
      <c r="C1" s="6" t="s">
        <v>305</v>
      </c>
      <c r="D1" s="1" t="s">
        <v>306</v>
      </c>
      <c r="E1" s="8" t="s">
        <v>307</v>
      </c>
      <c r="G1" s="11" t="s">
        <v>308</v>
      </c>
      <c r="I1" s="93" t="s">
        <v>309</v>
      </c>
    </row>
    <row r="2" spans="1:9" x14ac:dyDescent="0.25">
      <c r="A2" s="3" t="s">
        <v>79</v>
      </c>
      <c r="B2" s="5" t="s">
        <v>310</v>
      </c>
      <c r="C2" s="7">
        <v>0</v>
      </c>
      <c r="D2" s="782" t="s">
        <v>311</v>
      </c>
      <c r="E2" s="9" t="s">
        <v>312</v>
      </c>
      <c r="G2" s="10" t="s">
        <v>243</v>
      </c>
      <c r="I2" s="14" t="s">
        <v>62</v>
      </c>
    </row>
    <row r="3" spans="1:9" x14ac:dyDescent="0.25">
      <c r="A3" s="3" t="s">
        <v>78</v>
      </c>
      <c r="B3" s="5" t="s">
        <v>313</v>
      </c>
      <c r="C3" s="7">
        <v>1</v>
      </c>
      <c r="D3" s="782"/>
      <c r="E3" s="9" t="s">
        <v>314</v>
      </c>
      <c r="G3" s="10" t="s">
        <v>315</v>
      </c>
      <c r="I3" s="14" t="s">
        <v>316</v>
      </c>
    </row>
    <row r="4" spans="1:9" x14ac:dyDescent="0.25">
      <c r="A4" s="3" t="s">
        <v>81</v>
      </c>
      <c r="D4" s="782"/>
      <c r="E4" s="9" t="s">
        <v>317</v>
      </c>
      <c r="G4" s="10" t="s">
        <v>318</v>
      </c>
      <c r="I4" s="14" t="s">
        <v>319</v>
      </c>
    </row>
    <row r="5" spans="1:9" x14ac:dyDescent="0.25">
      <c r="A5" s="3" t="s">
        <v>320</v>
      </c>
      <c r="D5" s="782"/>
      <c r="E5" s="9" t="s">
        <v>321</v>
      </c>
      <c r="G5" s="10" t="s">
        <v>322</v>
      </c>
      <c r="I5" s="14" t="s">
        <v>323</v>
      </c>
    </row>
    <row r="6" spans="1:9" x14ac:dyDescent="0.25">
      <c r="A6" s="3" t="s">
        <v>324</v>
      </c>
      <c r="D6" s="782"/>
      <c r="E6" s="9" t="s">
        <v>325</v>
      </c>
      <c r="G6" s="10" t="s">
        <v>326</v>
      </c>
      <c r="I6" s="14" t="s">
        <v>63</v>
      </c>
    </row>
    <row r="7" spans="1:9" x14ac:dyDescent="0.25">
      <c r="A7" s="3" t="s">
        <v>82</v>
      </c>
      <c r="E7" s="9" t="s">
        <v>327</v>
      </c>
      <c r="G7" s="10" t="s">
        <v>328</v>
      </c>
      <c r="I7" s="14" t="s">
        <v>329</v>
      </c>
    </row>
    <row r="8" spans="1:9" x14ac:dyDescent="0.25">
      <c r="A8" s="3" t="s">
        <v>330</v>
      </c>
      <c r="E8" s="9" t="s">
        <v>36</v>
      </c>
      <c r="G8" s="10" t="s">
        <v>331</v>
      </c>
      <c r="I8" s="14" t="s">
        <v>64</v>
      </c>
    </row>
    <row r="9" spans="1:9" x14ac:dyDescent="0.25">
      <c r="A9" s="13" t="s">
        <v>332</v>
      </c>
      <c r="E9" s="9" t="s">
        <v>333</v>
      </c>
      <c r="G9" s="10" t="s">
        <v>334</v>
      </c>
      <c r="I9" s="14" t="s">
        <v>65</v>
      </c>
    </row>
    <row r="10" spans="1:9" x14ac:dyDescent="0.25">
      <c r="A10" s="12">
        <f>+'Inf. Supervisión AFCJ'!D23</f>
        <v>0</v>
      </c>
      <c r="G10" s="10" t="s">
        <v>335</v>
      </c>
    </row>
    <row r="11" spans="1:9" x14ac:dyDescent="0.25">
      <c r="G11" s="10" t="s">
        <v>336</v>
      </c>
    </row>
    <row r="12" spans="1:9" x14ac:dyDescent="0.25">
      <c r="G12" s="10" t="s">
        <v>337</v>
      </c>
    </row>
    <row r="13" spans="1:9" x14ac:dyDescent="0.25">
      <c r="A13" s="14" t="s">
        <v>170</v>
      </c>
      <c r="G13" s="10" t="s">
        <v>338</v>
      </c>
    </row>
    <row r="14" spans="1:9" x14ac:dyDescent="0.25">
      <c r="A14" s="14" t="s">
        <v>339</v>
      </c>
      <c r="G14" s="10" t="s">
        <v>340</v>
      </c>
    </row>
    <row r="17" spans="7:7" x14ac:dyDescent="0.25">
      <c r="G17" s="125" t="s">
        <v>79</v>
      </c>
    </row>
    <row r="18" spans="7:7" x14ac:dyDescent="0.25">
      <c r="G18" s="125" t="s">
        <v>78</v>
      </c>
    </row>
    <row r="19" spans="7:7" x14ac:dyDescent="0.25">
      <c r="G19" s="125" t="s">
        <v>81</v>
      </c>
    </row>
    <row r="20" spans="7:7" x14ac:dyDescent="0.25">
      <c r="G20" s="125" t="s">
        <v>320</v>
      </c>
    </row>
    <row r="21" spans="7:7" x14ac:dyDescent="0.25">
      <c r="G21" s="125" t="s">
        <v>324</v>
      </c>
    </row>
    <row r="22" spans="7:7" x14ac:dyDescent="0.25">
      <c r="G22" s="125" t="s">
        <v>82</v>
      </c>
    </row>
    <row r="23" spans="7:7" x14ac:dyDescent="0.25">
      <c r="G23" s="226" t="s">
        <v>330</v>
      </c>
    </row>
  </sheetData>
  <mergeCells count="1">
    <mergeCell ref="D2:D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f8d7d97-b52e-4e8e-add1-cddb6c7f9c6e">
      <Terms xmlns="http://schemas.microsoft.com/office/infopath/2007/PartnerControls"/>
    </lcf76f155ced4ddcb4097134ff3c332f>
    <TaxCatchAll xmlns="ebe62426-be44-4ac6-b4e7-c6e91301097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BF5341F33FD841A1290077EA2FF5AF" ma:contentTypeVersion="14" ma:contentTypeDescription="Crear nuevo documento." ma:contentTypeScope="" ma:versionID="0db364e1ea3be48dfe95fe588a8a65b4">
  <xsd:schema xmlns:xsd="http://www.w3.org/2001/XMLSchema" xmlns:xs="http://www.w3.org/2001/XMLSchema" xmlns:p="http://schemas.microsoft.com/office/2006/metadata/properties" xmlns:ns2="1f8d7d97-b52e-4e8e-add1-cddb6c7f9c6e" xmlns:ns3="ebe62426-be44-4ac6-b4e7-c6e91301097f" targetNamespace="http://schemas.microsoft.com/office/2006/metadata/properties" ma:root="true" ma:fieldsID="a7ad3215e458212cbfd97222ede2ea96" ns2:_="" ns3:_="">
    <xsd:import namespace="1f8d7d97-b52e-4e8e-add1-cddb6c7f9c6e"/>
    <xsd:import namespace="ebe62426-be44-4ac6-b4e7-c6e91301097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8d7d97-b52e-4e8e-add1-cddb6c7f9c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be62426-be44-4ac6-b4e7-c6e91301097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9751a52-9c80-49fd-b199-3f1006be73f3}" ma:internalName="TaxCatchAll" ma:showField="CatchAllData" ma:web="ebe62426-be44-4ac6-b4e7-c6e91301097f">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F6DB29-E6A8-46E3-B5E2-5118F68C8BDB}">
  <ds:schemaRefs>
    <ds:schemaRef ds:uri="http://schemas.microsoft.com/sharepoint/v3/contenttype/forms"/>
  </ds:schemaRefs>
</ds:datastoreItem>
</file>

<file path=customXml/itemProps2.xml><?xml version="1.0" encoding="utf-8"?>
<ds:datastoreItem xmlns:ds="http://schemas.openxmlformats.org/officeDocument/2006/customXml" ds:itemID="{45C40306-D109-4B2A-9DA0-7B83B345CA33}">
  <ds:schemaRefs>
    <ds:schemaRef ds:uri="http://purl.org/dc/elements/1.1/"/>
    <ds:schemaRef ds:uri="http://schemas.microsoft.com/office/2006/metadata/properties"/>
    <ds:schemaRef ds:uri="ebe62426-be44-4ac6-b4e7-c6e91301097f"/>
    <ds:schemaRef ds:uri="http://purl.org/dc/dcmitype/"/>
    <ds:schemaRef ds:uri="http://schemas.microsoft.com/office/2006/documentManagement/types"/>
    <ds:schemaRef ds:uri="1f8d7d97-b52e-4e8e-add1-cddb6c7f9c6e"/>
    <ds:schemaRef ds:uri="http://purl.org/dc/terms/"/>
    <ds:schemaRef ds:uri="http://www.w3.org/XML/1998/namespac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A7BA4044-6192-4EE4-8F87-3B028667EF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8d7d97-b52e-4e8e-add1-cddb6c7f9c6e"/>
    <ds:schemaRef ds:uri="ebe62426-be44-4ac6-b4e7-c6e9130109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Ficha Avance</vt:lpstr>
      <vt:lpstr>Inf. Supervisión AFCJ</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HP</cp:lastModifiedBy>
  <cp:revision/>
  <dcterms:created xsi:type="dcterms:W3CDTF">2014-11-20T18:21:57Z</dcterms:created>
  <dcterms:modified xsi:type="dcterms:W3CDTF">2026-03-03T19:40:17Z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0x010100F8BF5341F33FD841A1290077EA2FF5AF</vt:lpwstr>
  </property>
  <property fmtid="{D5CDD505-2E9C-101B-9397-08002B2CF9AE}" pid="3" name="MediaServiceImageTags">
    <vt:lpwstr/>
  </property>
</Properties>
</file>