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Users\JUAN MANUEL\Documents\0.0 _ ASUS\0. TRABAJOS\2026\5º _ AEROCIVIL\8°_ Amalfi\0°_ AMALFI _ FINAL\"/>
    </mc:Choice>
  </mc:AlternateContent>
  <xr:revisionPtr revIDLastSave="0" documentId="8_{BF4B794B-D486-45E5-965A-16FA5B5FF4C0}" xr6:coauthVersionLast="47" xr6:coauthVersionMax="47" xr10:uidLastSave="{00000000-0000-0000-0000-000000000000}"/>
  <bookViews>
    <workbookView xWindow="-108" yWindow="-108" windowWidth="23256" windowHeight="12456" tabRatio="906" xr2:uid="{00000000-000D-0000-FFFF-FFFF00000000}"/>
  </bookViews>
  <sheets>
    <sheet name="PRESUPUESTO ECONOMICA(OFERNTES)" sheetId="265" r:id="rId1"/>
    <sheet name="INDICAR CÓDIGO DEL ITEM DE PAGO" sheetId="268" r:id="rId2"/>
  </sheets>
  <definedNames>
    <definedName name="\0">#REF!</definedName>
    <definedName name="\00">#REF!</definedName>
    <definedName name="\a" localSheetId="1">#REF!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1">#REF!</definedName>
    <definedName name="_______MA2">#REF!</definedName>
    <definedName name="_______PJ50" localSheetId="1">#REF!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1">#REF!</definedName>
    <definedName name="_____MA2">#REF!</definedName>
    <definedName name="_____OCD1">#REF!</definedName>
    <definedName name="_____OCI1">#REF!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1">#REF!</definedName>
    <definedName name="____MA2">#REF!</definedName>
    <definedName name="____OCD1">#REF!</definedName>
    <definedName name="____OCI1">#REF!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1">#REF!</definedName>
    <definedName name="___MA2">#REF!</definedName>
    <definedName name="___OCD1">#REF!</definedName>
    <definedName name="___OCI1">#REF!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1">'INDICAR CÓDIGO DEL ITEM DE PAGO'!ERR</definedName>
    <definedName name="__F">[0]!ERR</definedName>
    <definedName name="__FS01" localSheetId="1">'INDICAR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1">#REF!</definedName>
    <definedName name="__MA2">#REF!</definedName>
    <definedName name="__mun2" localSheetId="1">#REF!</definedName>
    <definedName name="__mun2">#REF!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 localSheetId="1">#REF!</definedName>
    <definedName name="_APU221">#REF!</definedName>
    <definedName name="_APU465">#REF!</definedName>
    <definedName name="_Atp2">#REF!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'PRESUPUESTO ECONOMICA(OFERNTES)'!$H$12:$H$43</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#REF!</definedName>
    <definedName name="_mu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1"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#REF!</definedName>
    <definedName name="A_1">#REF!</definedName>
    <definedName name="A_impresión_IM" localSheetId="1">#REF!</definedName>
    <definedName name="A_impresión_IM">#REF!</definedName>
    <definedName name="A18A200">#REF!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 localSheetId="1">#REF!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#REF!</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'PRESUPUESTO ECONOMICA(OFERNTES)'!$A$1:$L$66</definedName>
    <definedName name="_xlnm.Print_Area">#REF!</definedName>
    <definedName name="AreaLimpiar">#REF!,#REF!,#REF!,#REF!,#REF!,#REF!,#REF!,#REF!,#REF!,#REF!</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#REF!</definedName>
    <definedName name="bASE" localSheetId="1">#REF!</definedName>
    <definedName name="Base">#REF!</definedName>
    <definedName name="Base_datos_IM">#REF!</definedName>
    <definedName name="base1">#REF!</definedName>
    <definedName name="base2">#REF!</definedName>
    <definedName name="basedatos">#REF!</definedName>
    <definedName name="_xlnm.Database" localSheetId="1">#REF!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1">#REF!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#REF!,#REF!,#REF!,#REF!,#REF!,#REF!,#REF!,#REF!,#REF!,#REF!,#REF!,#REF!,#REF!,#REF!,#REF!,#REF!</definedName>
    <definedName name="cap" localSheetId="1">#REF!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#REF!</definedName>
    <definedName name="CCCCCC">#REF!</definedName>
    <definedName name="CCT">#REF!</definedName>
    <definedName name="ccto210" localSheetId="1">#REF!</definedName>
    <definedName name="ccto210">#REF!</definedName>
    <definedName name="cd">#REF!</definedName>
    <definedName name="cdcdc" localSheetId="1"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#REF!</definedName>
    <definedName name="costo2" hidden="1">#REF!</definedName>
    <definedName name="COSTODIRECTO" localSheetId="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1">#REF!</definedName>
    <definedName name="CTA">#REF!</definedName>
    <definedName name="CTE">#REF!</definedName>
    <definedName name="CTR">#REF!</definedName>
    <definedName name="CTRPAG">#REF!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#REF!</definedName>
    <definedName name="cv" localSheetId="1">#REF!</definedName>
    <definedName name="cv">#REF!</definedName>
    <definedName name="CVa">#REF!</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#REF!</definedName>
    <definedName name="dario">#REF!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1">#REF!</definedName>
    <definedName name="DEX">#REF!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1" hidden="1">{"via1",#N/A,TRUE,"general";"via2",#N/A,TRUE,"general";"via3",#N/A,TRUE,"general"}</definedName>
    <definedName name="dry" hidden="1">{"via1",#N/A,TRUE,"general";"via2",#N/A,TRUE,"general";"via3",#N/A,TRUE,"general"}</definedName>
    <definedName name="DS">#REF!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#REF!</definedName>
    <definedName name="DsctoPension">#REF!</definedName>
    <definedName name="DsctoSalud">#REF!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#REF!</definedName>
    <definedName name="equipo">#REF!</definedName>
    <definedName name="EQUIPO1">#REF!</definedName>
    <definedName name="EQUIPOS" localSheetId="1">#REF!</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#REF!</definedName>
    <definedName name="Excel_BuiltIn_Print_Titles_10">#REF!</definedName>
    <definedName name="Excel_BuiltIn_Print_Titles_11" localSheetId="1">#REF!</definedName>
    <definedName name="Excel_BuiltIn_Print_Titles_11">#REF!</definedName>
    <definedName name="Excel_BuiltIn_Print_Titles_12" localSheetId="1">#REF!</definedName>
    <definedName name="Excel_BuiltIn_Print_Titles_12">#REF!</definedName>
    <definedName name="Excel_BuiltIn_Print_Titles_13" localSheetId="1">#REF!</definedName>
    <definedName name="Excel_BuiltIn_Print_Titles_13">#REF!</definedName>
    <definedName name="Excel_BuiltIn_Print_Titles_14" localSheetId="1">#REF!</definedName>
    <definedName name="Excel_BuiltIn_Print_Titles_14">#REF!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#REF!</definedName>
    <definedName name="Excel_BuiltIn_Print_Titles_19">#REF!</definedName>
    <definedName name="Excel_BuiltIn_Print_Titles_20" localSheetId="1">#REF!</definedName>
    <definedName name="Excel_BuiltIn_Print_Titles_20">#REF!</definedName>
    <definedName name="Excel_BuiltIn_Print_Titles_21" localSheetId="1">#REF!</definedName>
    <definedName name="Excel_BuiltIn_Print_Titles_21">#REF!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#REF!</definedName>
    <definedName name="Excel_BuiltIn_Print_Titles_5">#REF!</definedName>
    <definedName name="Excel_BuiltIn_Print_Titles_5_XX" localSheetId="1">#REF!</definedName>
    <definedName name="Excel_BuiltIn_Print_Titles_5_XX">#REF!</definedName>
    <definedName name="Excel_BuiltIn_Print_Titles_6" localSheetId="1">#REF!</definedName>
    <definedName name="Excel_BuiltIn_Print_Titles_6">#REF!</definedName>
    <definedName name="Excel_BuiltIn_Print_Titles_7" localSheetId="1">#REF!</definedName>
    <definedName name="Excel_BuiltIn_Print_Titles_7">#REF!</definedName>
    <definedName name="Excel_BuiltIn_Print_Titles_8" localSheetId="1">#REF!</definedName>
    <definedName name="Excel_BuiltIn_Print_Titles_8">#REF!</definedName>
    <definedName name="Excel_BuiltIn_Print_Titles_9" localSheetId="1">#REF!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1">#REF!</definedName>
    <definedName name="fer">#REF!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1">#REF!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#REF!</definedName>
    <definedName name="GRC_ON_ASO">#REF!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#REF!</definedName>
    <definedName name="HIDE1">#REF!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1">'INDICAR CÓDIGO DEL ITEM DE PAGO'!ERR</definedName>
    <definedName name="ID">[0]!ERR</definedName>
    <definedName name="IF" localSheetId="1">#REF!</definedName>
    <definedName name="IF">#REF!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1">#REF!</definedName>
    <definedName name="Insumos_auxiliares">#REF!</definedName>
    <definedName name="Insumos_basicos" localSheetId="1">#REF!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1">#REF!</definedName>
    <definedName name="LICITACION">#REF!</definedName>
    <definedName name="LINEA" localSheetId="1">#REF!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#REF!</definedName>
    <definedName name="lun">#REF!</definedName>
    <definedName name="lv">#REF!</definedName>
    <definedName name="m">#REF!</definedName>
    <definedName name="MA" localSheetId="1">#REF!</definedName>
    <definedName name="MA">#REF!</definedName>
    <definedName name="MACR">#REF!</definedName>
    <definedName name="MACRDEL">#REF!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#REF!</definedName>
    <definedName name="MAQUINAR">#REF!</definedName>
    <definedName name="mar" localSheetId="1">#REF!</definedName>
    <definedName name="mar">#REF!</definedName>
    <definedName name="MARCO_H">#REF!</definedName>
    <definedName name="marina">#REF!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1">#REF!</definedName>
    <definedName name="MESES">#REF!</definedName>
    <definedName name="MesesMora">#REF!</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#REF!,#REF!,#REF!,#REF!</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#REF!</definedName>
    <definedName name="ObjetivoProyecto">#REF!</definedName>
    <definedName name="Obra" localSheetId="1">#REF!</definedName>
    <definedName name="Obra">#REF!</definedName>
    <definedName name="obras" hidden="1">#REF!</definedName>
    <definedName name="obras1">DATE(YEAR(#REF!),MONTH(#REF!)+Payment_Number,DAY(#REF!))</definedName>
    <definedName name="obras11" hidden="1">#REF!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DATE(YEAR(Loan_Start),MONTH(Loan_Start)+Payment_Number,DAY(Loan_Start))</definedName>
    <definedName name="Payment_Date1">DATE(YEAR(#REF!),MONTH(#REF!)+Payment_Number,DAY(#REF!))</definedName>
    <definedName name="Payment_Needed">"Pago necesario"</definedName>
    <definedName name="Pb">#REF!</definedName>
    <definedName name="Pd">#REF!</definedName>
    <definedName name="PEPE" localSheetId="1">'INDICAR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1"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#REF!</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#REF!</definedName>
    <definedName name="prueba1">#REF!</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1">#REF!</definedName>
    <definedName name="Q">#REF!</definedName>
    <definedName name="Q_actual">#REF!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#REF!</definedName>
    <definedName name="qqqqqw" localSheetId="1"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#REF!</definedName>
    <definedName name="SALID1">#REF!</definedName>
    <definedName name="SalMinimo">#REF!</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#REF!</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#REF!</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#REF!</definedName>
    <definedName name="SISISIS" localSheetId="1">'INDICAR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1" hidden="1">'INDICAR CÓDIGO DEL ITEM DE PAGO'!#REF!</definedName>
    <definedName name="solver_adj" localSheetId="0" hidden="1">'PRESUPUESTO ECONOMICA(OFERNTES)'!$J$55</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'PRESUPUESTO ECONOMICA(OFERNTES)'!$J$61</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'PRESUPUESTO ECONOMICA(OFERNTES)'!$J$61</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'PRESUPUESTO ECONOMICA(OFERNTES)'!$J$62</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#REF!</definedName>
    <definedName name="ssh">#REF!</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1">#REF!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1">#REF!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1">#REF!</definedName>
    <definedName name="TRAT">#REF!</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1">#REF!</definedName>
    <definedName name="Unitarios">#REF!</definedName>
    <definedName name="unj" hidden="1">#REF!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 hidden="1">{"via1",#N/A,TRUE,"general";"via2",#N/A,TRUE,"general";"via3",#N/A,TRUE,"general"}</definedName>
    <definedName name="vfbgnhyt" hidden="1">{"via1",#N/A,TRUE,"general";"via2",#N/A,TRUE,"general";"via3",#N/A,TRUE,"general"}</definedName>
    <definedName name="vfh">#REF!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1"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1">#REF!</definedName>
    <definedName name="WDFSDF">#REF!</definedName>
    <definedName name="wedw">#REF!</definedName>
    <definedName name="WEFWE" localSheetId="1">#REF!</definedName>
    <definedName name="WEFWE">#REF!</definedName>
    <definedName name="WER">#REF!</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#REF!</definedName>
    <definedName name="WILSON">#REF!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#REF!</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#REF!</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#REF!</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5" i="265" l="1"/>
  <c r="J36" i="265"/>
  <c r="J49" i="265"/>
  <c r="J48" i="265"/>
  <c r="J51" i="265" s="1"/>
  <c r="H21" i="265" l="1"/>
  <c r="H19" i="265"/>
  <c r="H18" i="265"/>
  <c r="H16" i="265"/>
  <c r="J52" i="265" l="1"/>
  <c r="J19" i="265"/>
  <c r="J34" i="265"/>
  <c r="J53" i="265" l="1"/>
  <c r="J26" i="265"/>
  <c r="J25" i="265"/>
  <c r="J15" i="265" l="1"/>
  <c r="J27" i="265"/>
  <c r="J24" i="265"/>
  <c r="J23" i="265"/>
  <c r="J22" i="265"/>
  <c r="J39" i="265"/>
  <c r="J38" i="265"/>
  <c r="J37" i="265"/>
  <c r="H33" i="265"/>
  <c r="J33" i="265" s="1"/>
  <c r="H32" i="265"/>
  <c r="J32" i="265" s="1"/>
  <c r="J31" i="265"/>
  <c r="J30" i="265"/>
  <c r="J21" i="265"/>
  <c r="J20" i="265"/>
  <c r="J41" i="265" l="1"/>
  <c r="J17" i="265" l="1"/>
  <c r="J16" i="265"/>
  <c r="J18" i="265" l="1"/>
  <c r="J28" i="265" s="1"/>
  <c r="J43" i="265" l="1"/>
  <c r="J44" i="265" l="1"/>
  <c r="J45" i="265" s="1"/>
  <c r="J56" i="265" s="1"/>
  <c r="J63" i="265"/>
  <c r="I60" i="265" l="1"/>
  <c r="I62" i="265"/>
  <c r="I61" i="265" l="1"/>
  <c r="I63" i="265" l="1"/>
</calcChain>
</file>

<file path=xl/sharedStrings.xml><?xml version="1.0" encoding="utf-8"?>
<sst xmlns="http://schemas.openxmlformats.org/spreadsheetml/2006/main" count="186" uniqueCount="144">
  <si>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</si>
  <si>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</si>
  <si>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</si>
  <si>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</si>
  <si>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</si>
  <si>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</si>
  <si>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</si>
  <si>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 xml:space="preserve">ESPECIFICACIONES </t>
  </si>
  <si>
    <t>DESCRIPCION</t>
  </si>
  <si>
    <t>UND.</t>
  </si>
  <si>
    <t>CANTIDAD</t>
  </si>
  <si>
    <t>VALOR UNITARIO</t>
  </si>
  <si>
    <t xml:space="preserve">VALOR TOTAL                                </t>
  </si>
  <si>
    <t>GENERAL</t>
  </si>
  <si>
    <t>PARTICULAR</t>
  </si>
  <si>
    <t>PORCENTAJE</t>
  </si>
  <si>
    <t>ADMINISTRACION</t>
  </si>
  <si>
    <t xml:space="preserve">IMPREVISTO
</t>
  </si>
  <si>
    <t>TOTAL A.I.U</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</si>
  <si>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</si>
  <si>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</si>
  <si>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</si>
  <si>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</si>
  <si>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</si>
  <si>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</si>
  <si>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</si>
  <si>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</si>
  <si>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</si>
  <si>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</si>
  <si>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</si>
  <si>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</si>
  <si>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</si>
  <si>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</si>
  <si>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</si>
  <si>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</si>
  <si>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</si>
  <si>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</si>
  <si>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</si>
  <si>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</si>
  <si>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</si>
  <si>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</si>
  <si>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</si>
  <si>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</si>
  <si>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</si>
  <si>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</si>
  <si>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</si>
  <si>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</si>
  <si>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</si>
  <si>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</si>
  <si>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</si>
  <si>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</si>
  <si>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</si>
  <si>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</si>
  <si>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</si>
  <si>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</si>
  <si>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</si>
  <si>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</si>
  <si>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</si>
  <si>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</si>
  <si>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</si>
  <si>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</si>
  <si>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</si>
  <si>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</si>
  <si>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</si>
  <si>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</si>
  <si>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</si>
  <si>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</si>
  <si>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</si>
  <si>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</si>
  <si>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</si>
  <si>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</si>
  <si>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</si>
  <si>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</si>
  <si>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</si>
  <si>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</si>
  <si>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t>Formulario 1 - Propuesta económica  - Documento tipo de selección abreviada de menor cuantía - versión 3</t>
  </si>
  <si>
    <t>m2</t>
  </si>
  <si>
    <t>LADO AIRE</t>
  </si>
  <si>
    <t>Subtotal LADO AIRE</t>
  </si>
  <si>
    <t>Nro.</t>
  </si>
  <si>
    <t>m3</t>
  </si>
  <si>
    <t>450-22 INV</t>
  </si>
  <si>
    <t>6.1.15.2</t>
  </si>
  <si>
    <t>421-22 INV</t>
  </si>
  <si>
    <t>421.2</t>
  </si>
  <si>
    <t>RIEGO DE LIGA CON EMULSION ASFALTICA CRR-65. (Análisis aplicado para riego de liga con emulsión  sobre superficie asfáltica limpia, seca y sin polvo. Incluye aplicación, retiro de vegetales y barrido previo obligatorio para garantizar adherencia, transporte desde planta, análisis y diseño</t>
  </si>
  <si>
    <t>PAVIMENTO FLEXIBLE. Mezcla densa en caliente MDC-10, (Aplicado previo aseo y descontaminación, para mezcla MDC-10 fabricada en planta móvil. Incluye suministro de agregados, producción, transporte desde planta de producción hasta el sitio de aplicación, extendido y compactación; también inlcuye cemento asfáltico y llenante mineral, según diseño (Basado en ítem 450.3 INVIAS)</t>
  </si>
  <si>
    <t>330-22 INV</t>
  </si>
  <si>
    <t>6,1,16          320.4.2</t>
  </si>
  <si>
    <t>1.3.1</t>
  </si>
  <si>
    <t>210-22 INV</t>
  </si>
  <si>
    <t>6.1.16.1</t>
  </si>
  <si>
    <t>220-22 INV</t>
  </si>
  <si>
    <r>
      <rPr>
        <b/>
        <sz val="10"/>
        <rFont val="Arial Narrow"/>
        <family val="2"/>
      </rPr>
      <t xml:space="preserve">NOTA 1: </t>
    </r>
    <r>
      <rPr>
        <sz val="10"/>
        <rFont val="Arial Narrow"/>
        <family val="2"/>
      </rPr>
      <t xml:space="preserve"> Se debe tener en cuenta que el PRECIO UNITARIO incluye el valor de A.I.U. </t>
    </r>
  </si>
  <si>
    <r>
      <rPr>
        <b/>
        <sz val="10"/>
        <rFont val="Arial Narrow"/>
        <family val="2"/>
      </rPr>
      <t>NOTA 2:</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</si>
  <si>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0"/>
        <rFont val="Arial Narrow"/>
        <family val="2"/>
      </rPr>
      <t>NOTA 3:</t>
    </r>
    <r>
      <rPr>
        <sz val="10"/>
        <rFont val="Arial Narrow"/>
        <family val="2"/>
      </rPr>
      <t xml:space="preserve"> El A.I.U y su discriminación deben estar en porcentaje (%). </t>
    </r>
  </si>
  <si>
    <t>COMPACTACION DE LA SUBRASANTE. Incluye desmonte y limpieza, descapote y retiro del material inadecuado de demolición, drenaje y subdrenaje, preparación de la superficie de apoyo para el relleno mediante escarificación, nivelación o compactación</t>
  </si>
  <si>
    <t>SUB-BASE - BASE GRANULAR  .Clase según análisis por ejecutor, incluye transporte desde fuente hasta sitio de aplicación, extensión en capa de espesor uniforme, humedecimiento y compactación</t>
  </si>
  <si>
    <t>EXCAVACIÓN A MAQUINA. en material conglomerado de 0 - 1 m. de profundidad, sección obligada y afines de talud, incluye cargue, transporte y retiro de sobrantes.</t>
  </si>
  <si>
    <t>REALIZAR MANTENIMIENTO DE LA INFRAESTRUCTURA AEROPORTUARIA DEL LADO AIRE Y LADO TIERRA DEL AEROPUERTO DE AMALFI</t>
  </si>
  <si>
    <t xml:space="preserve">LADO TIERRA </t>
  </si>
  <si>
    <t xml:space="preserve">Mantenimiento de cerramiento en malla eslabonada y tubos metálicos de cerramiento, acabado en anticorrosivo y pintura epóxica. </t>
  </si>
  <si>
    <t xml:space="preserve">Suministro e instalación de cerradura para puerta en interior </t>
  </si>
  <si>
    <t>und</t>
  </si>
  <si>
    <t>PINTURA PARA SEÑALIZACION HORIZONTAL para pista, calles de rodaje y plataforma, según norma FAA - P620, marca vial con pintura en frio, Incluye materiales, equipos, mano de obra y demas para su correcta instalación.  Observar las normas RAC 14 y anexo 14 de la OACI ante cualquier diferencia de conceptos en cuanto a especificaciones técnicas</t>
  </si>
  <si>
    <t>Suministro y aplicación de señalización de Personas de Movilidad Reducida PMR, de acuerdo a la normativa.</t>
  </si>
  <si>
    <t>Suministro e instalación de piso vinílico (administración)</t>
  </si>
  <si>
    <t>Suministro e instalación de piso en vinilo de alto tráfico e=2mm (Bodega)</t>
  </si>
  <si>
    <t>PINTURA GENERAL, interior o exterior con pintura de primera calidad (Koraza), sobre cubierta de bodegas, columnas, muros, cielos,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t>
  </si>
  <si>
    <t>Suministro y operación de vibrocompactador de gran capacidad, durante un tiempo estimado de 10 horas, destinado a la conformación, nivelación y compactación superficial de la pista, con el fin de eliminar irregularidades tipo “morritos”, mejorar la uniformidad del terreno y garantizar condiciones óptimas de rodadura y seguridad operacional.</t>
  </si>
  <si>
    <t>hr</t>
  </si>
  <si>
    <t xml:space="preserve">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t>
  </si>
  <si>
    <t>ml</t>
  </si>
  <si>
    <t>Localización y replanteo con comisión topográfica, áreas menores a 5.000 m2</t>
  </si>
  <si>
    <t>12.2.4</t>
  </si>
  <si>
    <t>2.2.14</t>
  </si>
  <si>
    <t>CONCRETO DE 3000 PSI(21 Mpa) PARA MUROS -ALETAS- CAJAS Y GUARDARUEDAS . Incluye enconfrado, desencofrado, concreto a la vista, M de O</t>
  </si>
  <si>
    <t>Suministro e instalación tubería aglomerada y corrugada de 10 pulgadas empotrada en aleta de entrada y salida con espesor de 20 cm y en caja de inspección de 1m x 70cm para canal ubicado en cabecera 15 (concretos se pagarán aparte de éste ítem)</t>
  </si>
  <si>
    <t>TUBERIA PVC-S Ø4". Suministro y colocación de tubería pvc-s Ø4" para aguas residuales o lluvias. Incluye suministro y transporte de los materiales, accesorios, pegante, limpiador y todos los elementos necesarios para su correcta instalación y funcionamiento. La excavación y los llenos se pagaran en su ítem respectivo.</t>
  </si>
  <si>
    <t>12.1.17</t>
  </si>
  <si>
    <t>PINTURA REJA AGUAS LLUVIAS DE PARQUEADERO. Ancho 0,5 m. angulo 2"  y platinas 3/8" x 2", previo retiro de bisagras, ajustes para que encaje en canal confinado en angulo metálico, retiro de oxido, anticorrosivo y pintura de señalización color amarillo</t>
  </si>
  <si>
    <t>14.21.28</t>
  </si>
  <si>
    <t>6.1.22</t>
  </si>
  <si>
    <t>14.1.18</t>
  </si>
  <si>
    <t>4.1.3</t>
  </si>
  <si>
    <t>kg</t>
  </si>
  <si>
    <t>14.1.28</t>
  </si>
  <si>
    <t>Suministro y aplicación de pintura epóxica en estructura metálica (negro y amarillo).inlcuye preparacion de superficies, retiro oxidos, cambio piezas meteorizadas</t>
  </si>
  <si>
    <t>230.1-22 INV</t>
  </si>
  <si>
    <t>MEJORAMIENTO DE LA SUBRASANTE CON ADICION DE MATERIALES(Análisis aplicado para Mejoramiento de la subrasante por medio de escarificado, mezcla con material de adición tipo SBG-50 Clase C (NT1) en proporción con un reemplazo del 50% del material de aporte, extendido y compactado en capa de 0.30 m de espesor total)</t>
  </si>
  <si>
    <t>Estudio de geología, geomorfología, y geotecnia (incluye ensayos de campo y caracterización de materiales, informe geotécnico con recomendaciones para diseño de pavimento aeroportuario)</t>
  </si>
  <si>
    <t>Diseño de pavimentos para plataforma y calle de rodaje en pavimento flexible para un área de 2200 m2. (incluye informe, planos, cantidades y presupuesto)</t>
  </si>
  <si>
    <t>SUMINISTRO E INSTALACION TEJA TERMOACUSTICA para parqueadero, incluye canal lateral metálico y bajante de aguas lluvias, incluye accesorios para instalación.</t>
  </si>
  <si>
    <t>Subtotal LADO TIERRA</t>
  </si>
  <si>
    <t>SUBTOTAL OBRAS (LADO TIERRA Y AIREA)</t>
  </si>
  <si>
    <t>SUBTOTAL DE CONSULTORIA</t>
  </si>
  <si>
    <t>IVA DE CONSULTORIA</t>
  </si>
  <si>
    <t>TOTAL DE CONSULTORIA</t>
  </si>
  <si>
    <t>VALOR TOTAL DE LA CONSULTORIA Y OBRAS</t>
  </si>
  <si>
    <t>IVA SOBRE LA UTILIDAD</t>
  </si>
  <si>
    <t>VALOR TOTAL OBRAS ( Incluye Iva Sobre la Utilidad)</t>
  </si>
  <si>
    <t xml:space="preserve">ESTUDIOS Y DISEÑOS </t>
  </si>
  <si>
    <t>GL</t>
  </si>
  <si>
    <t>ESTRUCTURA METALICA PARA CUBIERTA (INC ANTICORROSIVO, ESMALTE SINTETICO, TRANSPORTE E INSTALACION)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</si>
</sst>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sz val="10"/>
      <color rgb="FF595959"/>
      <name val="Arial Narrow"/>
      <family val="2"/>
    </font>
    <font>
      <sz val="10"/>
      <color rgb="FF595959"/>
      <name val="Arial Narrow"/>
      <family val="2"/>
    </font>
    <font>
      <sz val="9"/>
      <color theme="1"/>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medium">
        <color indexed="64"/>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7" fillId="0" borderId="0"/>
    <xf numFmtId="0" fontId="48" fillId="0" borderId="0" applyNumberFormat="0" applyFill="0" applyBorder="0" applyAlignment="0" applyProtection="0">
      <alignment vertical="top"/>
      <protection locked="0"/>
    </xf>
  </cellStyleXfs>
  <cellXfs count="357">
    <xf numFmtId="0" fontId="0" fillId="0" borderId="0" xfId="0"/>
    <xf numFmtId="0" fontId="29" fillId="0" borderId="0" xfId="89" applyFont="1"/>
    <xf numFmtId="0" fontId="32" fillId="0" borderId="0" xfId="89" applyFont="1"/>
    <xf numFmtId="0" fontId="32" fillId="0" borderId="36" xfId="89" applyFont="1" applyBorder="1"/>
    <xf numFmtId="0" fontId="32" fillId="0" borderId="37" xfId="89" applyFont="1" applyBorder="1"/>
    <xf numFmtId="0" fontId="30" fillId="0" borderId="0" xfId="0" applyFont="1"/>
    <xf numFmtId="0" fontId="30" fillId="0" borderId="14" xfId="0" applyFont="1" applyBorder="1"/>
    <xf numFmtId="0" fontId="31" fillId="0" borderId="11" xfId="0" applyFont="1" applyBorder="1" applyAlignment="1">
      <alignment horizontal="left"/>
    </xf>
    <xf numFmtId="0" fontId="30" fillId="0" borderId="12" xfId="0" applyFont="1" applyBorder="1" applyAlignment="1">
      <alignment horizontal="center"/>
    </xf>
    <xf numFmtId="0" fontId="30" fillId="0" borderId="11" xfId="0" applyFont="1" applyBorder="1" applyAlignment="1">
      <alignment horizontal="left"/>
    </xf>
    <xf numFmtId="0" fontId="30" fillId="0" borderId="12" xfId="0" applyFont="1" applyBorder="1"/>
    <xf numFmtId="0" fontId="30" fillId="0" borderId="11" xfId="0" applyFont="1" applyBorder="1"/>
    <xf numFmtId="0" fontId="30" fillId="0" borderId="53" xfId="0" applyFont="1" applyBorder="1"/>
    <xf numFmtId="0" fontId="30" fillId="0" borderId="54" xfId="0" applyFont="1" applyBorder="1"/>
    <xf numFmtId="0" fontId="30" fillId="0" borderId="11" xfId="0" applyFont="1" applyBorder="1" applyAlignment="1">
      <alignment horizontal="center"/>
    </xf>
    <xf numFmtId="0" fontId="42" fillId="0" borderId="11" xfId="0" applyFont="1" applyBorder="1" applyAlignment="1">
      <alignment horizontal="left"/>
    </xf>
    <xf numFmtId="0" fontId="30" fillId="0" borderId="55" xfId="0" applyFont="1" applyBorder="1"/>
    <xf numFmtId="0" fontId="43" fillId="0" borderId="21" xfId="0" applyFont="1" applyBorder="1"/>
    <xf numFmtId="0" fontId="31" fillId="0" borderId="12" xfId="0" applyFont="1" applyBorder="1"/>
    <xf numFmtId="0" fontId="31" fillId="0" borderId="11" xfId="0" applyFont="1" applyBorder="1"/>
    <xf numFmtId="0" fontId="30" fillId="0" borderId="56" xfId="0" applyFont="1" applyBorder="1"/>
    <xf numFmtId="0" fontId="30" fillId="0" borderId="57" xfId="0" applyFont="1" applyBorder="1"/>
    <xf numFmtId="0" fontId="30" fillId="0" borderId="58" xfId="0" applyFont="1" applyBorder="1"/>
    <xf numFmtId="43" fontId="30" fillId="24" borderId="59" xfId="0" applyNumberFormat="1" applyFont="1" applyFill="1" applyBorder="1"/>
    <xf numFmtId="43" fontId="30" fillId="0" borderId="59" xfId="0" applyNumberFormat="1" applyFont="1" applyBorder="1"/>
    <xf numFmtId="43" fontId="30" fillId="0" borderId="30" xfId="34" applyNumberFormat="1" applyFont="1" applyBorder="1"/>
    <xf numFmtId="9" fontId="30" fillId="0" borderId="18" xfId="95" applyFont="1" applyBorder="1" applyAlignment="1">
      <alignment horizontal="center"/>
    </xf>
    <xf numFmtId="9" fontId="30" fillId="0" borderId="28" xfId="95" applyFont="1" applyBorder="1"/>
    <xf numFmtId="43" fontId="30" fillId="0" borderId="31" xfId="34" applyNumberFormat="1" applyFont="1" applyBorder="1"/>
    <xf numFmtId="9" fontId="30" fillId="0" borderId="23" xfId="95" applyFont="1" applyBorder="1"/>
    <xf numFmtId="43" fontId="30" fillId="0" borderId="22" xfId="34" applyNumberFormat="1" applyFont="1" applyBorder="1"/>
    <xf numFmtId="0" fontId="30" fillId="0" borderId="61" xfId="0" applyFont="1" applyBorder="1"/>
    <xf numFmtId="0" fontId="43" fillId="24" borderId="35" xfId="0" applyFont="1" applyFill="1" applyBorder="1" applyAlignment="1">
      <alignment horizontal="center" wrapText="1"/>
    </xf>
    <xf numFmtId="0" fontId="43" fillId="24" borderId="29" xfId="0" applyFont="1" applyFill="1" applyBorder="1" applyAlignment="1">
      <alignment horizontal="center" wrapText="1"/>
    </xf>
    <xf numFmtId="166" fontId="30" fillId="24" borderId="59" xfId="0" applyNumberFormat="1" applyFont="1" applyFill="1" applyBorder="1"/>
    <xf numFmtId="173" fontId="30" fillId="0" borderId="59" xfId="34" applyFont="1" applyBorder="1"/>
    <xf numFmtId="173" fontId="30" fillId="0" borderId="38" xfId="34" applyFont="1" applyBorder="1"/>
    <xf numFmtId="0" fontId="30" fillId="0" borderId="62" xfId="0" applyFont="1" applyBorder="1"/>
    <xf numFmtId="173" fontId="30" fillId="0" borderId="45" xfId="34" applyFont="1" applyBorder="1" applyAlignment="1">
      <alignment horizontal="center" wrapText="1"/>
    </xf>
    <xf numFmtId="166" fontId="30" fillId="0" borderId="25" xfId="0" applyNumberFormat="1" applyFont="1" applyBorder="1" applyAlignment="1">
      <alignment horizontal="center" wrapText="1"/>
    </xf>
    <xf numFmtId="0" fontId="30" fillId="0" borderId="22" xfId="95" applyNumberFormat="1" applyFont="1" applyBorder="1" applyAlignment="1">
      <alignment horizontal="center"/>
    </xf>
    <xf numFmtId="173" fontId="30" fillId="0" borderId="18" xfId="34" applyFont="1" applyBorder="1" applyAlignment="1">
      <alignment horizontal="center"/>
    </xf>
    <xf numFmtId="0" fontId="30" fillId="0" borderId="22" xfId="0" applyFont="1" applyBorder="1" applyAlignment="1">
      <alignment horizontal="left"/>
    </xf>
    <xf numFmtId="0" fontId="30" fillId="0" borderId="21" xfId="0" applyFont="1" applyBorder="1" applyAlignment="1">
      <alignment horizontal="left"/>
    </xf>
    <xf numFmtId="0" fontId="43" fillId="24" borderId="16" xfId="0" applyFont="1" applyFill="1" applyBorder="1" applyAlignment="1">
      <alignment horizontal="center" wrapText="1"/>
    </xf>
    <xf numFmtId="0" fontId="43" fillId="24" borderId="29" xfId="0" applyFont="1" applyFill="1" applyBorder="1" applyAlignment="1">
      <alignment horizontal="center"/>
    </xf>
    <xf numFmtId="173" fontId="30" fillId="0" borderId="59" xfId="0" applyNumberFormat="1" applyFont="1" applyBorder="1"/>
    <xf numFmtId="173" fontId="30" fillId="0" borderId="30" xfId="34" applyFont="1" applyBorder="1"/>
    <xf numFmtId="2" fontId="30" fillId="0" borderId="18" xfId="0" applyNumberFormat="1" applyFont="1" applyBorder="1" applyAlignment="1">
      <alignment horizontal="center"/>
    </xf>
    <xf numFmtId="2" fontId="30" fillId="0" borderId="22" xfId="0" applyNumberFormat="1" applyFont="1" applyBorder="1" applyAlignment="1">
      <alignment horizontal="center"/>
    </xf>
    <xf numFmtId="0" fontId="43" fillId="24" borderId="35" xfId="0" applyFont="1" applyFill="1" applyBorder="1" applyAlignment="1">
      <alignment horizontal="center"/>
    </xf>
    <xf numFmtId="0" fontId="43" fillId="24" borderId="29" xfId="0" applyFont="1" applyFill="1" applyBorder="1"/>
    <xf numFmtId="173" fontId="30" fillId="0" borderId="40" xfId="34" applyFont="1" applyBorder="1"/>
    <xf numFmtId="0" fontId="30" fillId="0" borderId="20" xfId="0" applyFont="1" applyBorder="1"/>
    <xf numFmtId="2" fontId="30" fillId="0" borderId="18" xfId="0" applyNumberFormat="1" applyFont="1" applyBorder="1"/>
    <xf numFmtId="173" fontId="30" fillId="0" borderId="62" xfId="34" applyFont="1" applyBorder="1"/>
    <xf numFmtId="173" fontId="30" fillId="0" borderId="18" xfId="34" applyFont="1" applyBorder="1"/>
    <xf numFmtId="0" fontId="30" fillId="0" borderId="63" xfId="0" applyFont="1" applyBorder="1"/>
    <xf numFmtId="0" fontId="30" fillId="0" borderId="64" xfId="0" applyFont="1" applyBorder="1"/>
    <xf numFmtId="4" fontId="30" fillId="24" borderId="67" xfId="0" applyNumberFormat="1" applyFont="1" applyFill="1" applyBorder="1" applyAlignment="1">
      <alignment horizontal="center" vertical="center"/>
    </xf>
    <xf numFmtId="0" fontId="30" fillId="24" borderId="67" xfId="0" applyFont="1" applyFill="1" applyBorder="1" applyAlignment="1">
      <alignment horizontal="center" vertical="center"/>
    </xf>
    <xf numFmtId="0" fontId="30" fillId="0" borderId="68" xfId="0" applyFont="1" applyBorder="1"/>
    <xf numFmtId="0" fontId="46" fillId="0" borderId="70" xfId="0" applyFont="1" applyBorder="1" applyAlignment="1">
      <alignment horizontal="center"/>
    </xf>
    <xf numFmtId="0" fontId="46" fillId="0" borderId="54" xfId="0" applyFont="1" applyBorder="1" applyAlignment="1">
      <alignment horizontal="center"/>
    </xf>
    <xf numFmtId="0" fontId="46" fillId="0" borderId="71" xfId="0" applyFont="1" applyBorder="1" applyAlignment="1">
      <alignment horizontal="left"/>
    </xf>
    <xf numFmtId="1" fontId="46" fillId="0" borderId="12" xfId="0" applyNumberFormat="1" applyFont="1" applyBorder="1" applyAlignment="1">
      <alignment horizontal="center" vertical="center"/>
    </xf>
    <xf numFmtId="1" fontId="46" fillId="0" borderId="30" xfId="0" applyNumberFormat="1" applyFont="1" applyBorder="1" applyAlignment="1">
      <alignment horizontal="center" vertical="center"/>
    </xf>
    <xf numFmtId="1" fontId="46" fillId="0" borderId="18" xfId="0" applyNumberFormat="1" applyFont="1" applyBorder="1" applyAlignment="1">
      <alignment horizontal="center" vertical="center"/>
    </xf>
    <xf numFmtId="0" fontId="46" fillId="0" borderId="35" xfId="0" applyFont="1" applyBorder="1" applyAlignment="1">
      <alignment horizontal="center" vertical="center"/>
    </xf>
    <xf numFmtId="0" fontId="46" fillId="0" borderId="29" xfId="0" applyFont="1" applyBorder="1" applyAlignment="1">
      <alignment horizontal="center" vertical="center"/>
    </xf>
    <xf numFmtId="0" fontId="46" fillId="0" borderId="57" xfId="0" applyFont="1" applyBorder="1" applyAlignment="1">
      <alignment horizontal="right" vertical="center"/>
    </xf>
    <xf numFmtId="0" fontId="44" fillId="0" borderId="57" xfId="0" applyFont="1" applyBorder="1" applyAlignment="1">
      <alignment horizontal="center"/>
    </xf>
    <xf numFmtId="0" fontId="30" fillId="0" borderId="58" xfId="0" applyFont="1" applyBorder="1" applyAlignment="1">
      <alignment horizontal="center"/>
    </xf>
    <xf numFmtId="0" fontId="46" fillId="0" borderId="72" xfId="0" applyFont="1" applyBorder="1" applyAlignment="1">
      <alignment vertical="center"/>
    </xf>
    <xf numFmtId="0" fontId="46" fillId="0" borderId="53" xfId="0" applyFont="1" applyBorder="1" applyAlignment="1">
      <alignment vertical="center"/>
    </xf>
    <xf numFmtId="0" fontId="44" fillId="0" borderId="53" xfId="0" applyFont="1" applyBorder="1" applyAlignment="1">
      <alignment horizontal="center"/>
    </xf>
    <xf numFmtId="0" fontId="30" fillId="0" borderId="61" xfId="0" applyFont="1" applyBorder="1" applyAlignment="1">
      <alignment horizontal="center"/>
    </xf>
    <xf numFmtId="0" fontId="30" fillId="0" borderId="22" xfId="0" applyFont="1" applyBorder="1"/>
    <xf numFmtId="0" fontId="30" fillId="0" borderId="27" xfId="0" applyFont="1" applyBorder="1"/>
    <xf numFmtId="0" fontId="30" fillId="0" borderId="31" xfId="0" applyFont="1" applyBorder="1"/>
    <xf numFmtId="0" fontId="30" fillId="0" borderId="22" xfId="0" applyFont="1" applyBorder="1" applyAlignment="1">
      <alignment horizontal="center"/>
    </xf>
    <xf numFmtId="0" fontId="43" fillId="24" borderId="16" xfId="0" applyFont="1" applyFill="1" applyBorder="1" applyAlignment="1">
      <alignment horizontal="center"/>
    </xf>
    <xf numFmtId="0" fontId="43" fillId="24" borderId="17" xfId="0" applyFont="1" applyFill="1" applyBorder="1" applyAlignment="1">
      <alignment horizontal="center" wrapText="1"/>
    </xf>
    <xf numFmtId="0" fontId="43" fillId="24" borderId="44" xfId="0" applyFont="1" applyFill="1" applyBorder="1" applyAlignment="1">
      <alignment horizontal="center"/>
    </xf>
    <xf numFmtId="0" fontId="30" fillId="0" borderId="36" xfId="0" applyFont="1" applyBorder="1"/>
    <xf numFmtId="0" fontId="30" fillId="0" borderId="37" xfId="0" applyFont="1" applyBorder="1"/>
    <xf numFmtId="0" fontId="44" fillId="0" borderId="0" xfId="0" applyFont="1" applyAlignment="1">
      <alignment horizontal="center"/>
    </xf>
    <xf numFmtId="0" fontId="46" fillId="0" borderId="0" xfId="0" applyFont="1" applyAlignment="1">
      <alignment horizontal="right" vertical="center"/>
    </xf>
    <xf numFmtId="0" fontId="31" fillId="0" borderId="0" xfId="0" applyFont="1"/>
    <xf numFmtId="0" fontId="30" fillId="0" borderId="0" xfId="0" applyFont="1" applyAlignment="1">
      <alignment horizontal="center"/>
    </xf>
    <xf numFmtId="0" fontId="30" fillId="0" borderId="0" xfId="0" applyFont="1" applyAlignment="1">
      <alignment horizontal="left"/>
    </xf>
    <xf numFmtId="0" fontId="41" fillId="0" borderId="0" xfId="0" applyFont="1" applyAlignment="1">
      <alignment horizontal="left"/>
    </xf>
    <xf numFmtId="0" fontId="30" fillId="0" borderId="81" xfId="0" applyFont="1" applyBorder="1"/>
    <xf numFmtId="0" fontId="30" fillId="0" borderId="82" xfId="0" applyFont="1" applyBorder="1"/>
    <xf numFmtId="0" fontId="30" fillId="0" borderId="83" xfId="0" applyFont="1" applyBorder="1"/>
    <xf numFmtId="0" fontId="51" fillId="0" borderId="0" xfId="0" applyFont="1" applyAlignment="1">
      <alignment horizontal="left"/>
    </xf>
    <xf numFmtId="0" fontId="52" fillId="0" borderId="0" xfId="0" applyFont="1" applyAlignment="1">
      <alignment horizontal="left"/>
    </xf>
    <xf numFmtId="0" fontId="53" fillId="24" borderId="69" xfId="0" applyFont="1" applyFill="1" applyBorder="1" applyAlignment="1">
      <alignment horizontal="center" vertical="center"/>
    </xf>
    <xf numFmtId="0" fontId="51" fillId="0" borderId="36" xfId="0" applyFont="1" applyBorder="1" applyAlignment="1">
      <alignment horizontal="left"/>
    </xf>
    <xf numFmtId="0" fontId="54" fillId="0" borderId="85" xfId="0" applyFont="1" applyBorder="1" applyAlignment="1">
      <alignment horizontal="left"/>
    </xf>
    <xf numFmtId="0" fontId="55" fillId="0" borderId="85" xfId="0" applyFont="1" applyBorder="1" applyAlignment="1">
      <alignment horizontal="left"/>
    </xf>
    <xf numFmtId="0" fontId="56" fillId="0" borderId="0" xfId="0" applyFont="1" applyAlignment="1">
      <alignment horizontal="left"/>
    </xf>
    <xf numFmtId="0" fontId="57" fillId="0" borderId="0" xfId="0" applyFont="1" applyAlignment="1">
      <alignment horizontal="left"/>
    </xf>
    <xf numFmtId="0" fontId="30" fillId="0" borderId="0" xfId="89" applyFont="1"/>
    <xf numFmtId="0" fontId="30" fillId="0" borderId="36" xfId="89" applyFont="1" applyBorder="1"/>
    <xf numFmtId="0" fontId="30" fillId="0" borderId="37" xfId="89" applyFont="1" applyBorder="1"/>
    <xf numFmtId="0" fontId="56" fillId="0" borderId="84" xfId="0" applyFont="1" applyBorder="1" applyAlignment="1">
      <alignment horizontal="left"/>
    </xf>
    <xf numFmtId="0" fontId="30" fillId="0" borderId="84" xfId="0" applyFont="1" applyBorder="1" applyAlignment="1">
      <alignment horizontal="left"/>
    </xf>
    <xf numFmtId="0" fontId="44" fillId="0" borderId="20" xfId="126" applyFont="1" applyBorder="1" applyAlignment="1">
      <alignment horizontal="center" vertical="center" wrapText="1"/>
    </xf>
    <xf numFmtId="0" fontId="44" fillId="24" borderId="39" xfId="73" applyFont="1" applyFill="1" applyBorder="1" applyAlignment="1">
      <alignment horizontal="center" vertical="center"/>
    </xf>
    <xf numFmtId="0" fontId="44" fillId="24" borderId="41" xfId="73" applyFont="1" applyFill="1" applyBorder="1" applyAlignment="1">
      <alignment horizontal="center" vertical="center"/>
    </xf>
    <xf numFmtId="0" fontId="44" fillId="24" borderId="41" xfId="73" applyFont="1" applyFill="1" applyBorder="1" applyAlignment="1">
      <alignment vertical="center"/>
    </xf>
    <xf numFmtId="0" fontId="44" fillId="24" borderId="42" xfId="73" applyFont="1" applyFill="1" applyBorder="1" applyAlignment="1">
      <alignment vertical="center"/>
    </xf>
    <xf numFmtId="0" fontId="46" fillId="0" borderId="36" xfId="89" applyFont="1" applyBorder="1"/>
    <xf numFmtId="0" fontId="46" fillId="0" borderId="37" xfId="89" applyFont="1" applyBorder="1"/>
    <xf numFmtId="0" fontId="46" fillId="0" borderId="0" xfId="89" applyFont="1"/>
    <xf numFmtId="0" fontId="58" fillId="0" borderId="0" xfId="0" applyFont="1"/>
    <xf numFmtId="0" fontId="30" fillId="0" borderId="25" xfId="135" applyFont="1" applyBorder="1" applyAlignment="1">
      <alignment horizontal="center" vertical="center" wrapText="1"/>
    </xf>
    <xf numFmtId="0" fontId="30" fillId="0" borderId="25" xfId="135" applyFont="1" applyBorder="1" applyAlignment="1">
      <alignment horizontal="center" vertical="center"/>
    </xf>
    <xf numFmtId="0" fontId="30" fillId="0" borderId="25" xfId="135" applyFont="1" applyBorder="1" applyAlignment="1">
      <alignment horizontal="left" vertical="center" wrapText="1"/>
    </xf>
    <xf numFmtId="4" fontId="30" fillId="0" borderId="25" xfId="39" applyNumberFormat="1" applyFont="1" applyBorder="1" applyAlignment="1">
      <alignment vertical="center" wrapText="1"/>
    </xf>
    <xf numFmtId="167" fontId="30" fillId="0" borderId="25" xfId="62" applyNumberFormat="1" applyFont="1" applyBorder="1" applyAlignment="1">
      <alignment horizontal="right" vertical="center" wrapText="1"/>
    </xf>
    <xf numFmtId="167" fontId="30" fillId="0" borderId="45" xfId="62" applyNumberFormat="1" applyFont="1" applyBorder="1" applyAlignment="1">
      <alignment horizontal="right" vertical="center" wrapText="1"/>
    </xf>
    <xf numFmtId="0" fontId="30" fillId="0" borderId="25" xfId="74" applyFont="1" applyBorder="1" applyAlignment="1">
      <alignment horizontal="center" vertical="center"/>
    </xf>
    <xf numFmtId="0" fontId="30" fillId="0" borderId="25" xfId="74" applyFont="1" applyBorder="1" applyAlignment="1">
      <alignment horizontal="left" vertical="center" wrapText="1"/>
    </xf>
    <xf numFmtId="0" fontId="30" fillId="0" borderId="18" xfId="74" applyFont="1" applyBorder="1" applyAlignment="1">
      <alignment horizontal="center" vertical="center"/>
    </xf>
    <xf numFmtId="0" fontId="30" fillId="0" borderId="18" xfId="74" applyFont="1" applyBorder="1" applyAlignment="1">
      <alignment horizontal="left" vertical="center" wrapText="1"/>
    </xf>
    <xf numFmtId="4" fontId="30" fillId="0" borderId="18" xfId="39" applyNumberFormat="1" applyFont="1" applyBorder="1" applyAlignment="1">
      <alignment vertical="center" wrapText="1"/>
    </xf>
    <xf numFmtId="167" fontId="30" fillId="0" borderId="18" xfId="62" applyNumberFormat="1" applyFont="1" applyBorder="1" applyAlignment="1">
      <alignment horizontal="right" vertical="center" wrapText="1"/>
    </xf>
    <xf numFmtId="0" fontId="30" fillId="0" borderId="50" xfId="73" applyFont="1" applyBorder="1" applyAlignment="1">
      <alignment horizontal="center" vertical="center"/>
    </xf>
    <xf numFmtId="0" fontId="44" fillId="0" borderId="13" xfId="73" applyFont="1" applyBorder="1" applyAlignment="1">
      <alignment horizontal="left" vertical="center"/>
    </xf>
    <xf numFmtId="0" fontId="30" fillId="0" borderId="14" xfId="74" applyFont="1" applyBorder="1" applyAlignment="1">
      <alignment horizontal="center" vertical="center"/>
    </xf>
    <xf numFmtId="0" fontId="30" fillId="0" borderId="14" xfId="74" applyFont="1" applyBorder="1" applyAlignment="1">
      <alignment horizontal="left" vertical="center" wrapText="1"/>
    </xf>
    <xf numFmtId="4" fontId="30" fillId="0" borderId="20" xfId="39" applyNumberFormat="1" applyFont="1" applyBorder="1" applyAlignment="1">
      <alignment vertical="center" wrapText="1"/>
    </xf>
    <xf numFmtId="167" fontId="30" fillId="0" borderId="24" xfId="62" applyNumberFormat="1" applyFont="1" applyBorder="1" applyAlignment="1">
      <alignment horizontal="right" vertical="center" wrapText="1"/>
    </xf>
    <xf numFmtId="176" fontId="44" fillId="0" borderId="38" xfId="39" applyNumberFormat="1" applyFont="1" applyBorder="1" applyAlignment="1">
      <alignment horizontal="right" vertical="center"/>
    </xf>
    <xf numFmtId="0" fontId="30" fillId="0" borderId="11" xfId="73" applyFont="1" applyBorder="1" applyAlignment="1">
      <alignment horizontal="left" vertical="center"/>
    </xf>
    <xf numFmtId="2" fontId="30" fillId="0" borderId="0" xfId="73" applyNumberFormat="1" applyFont="1" applyAlignment="1">
      <alignment horizontal="center" vertical="center"/>
    </xf>
    <xf numFmtId="0" fontId="30" fillId="0" borderId="0" xfId="73" applyFont="1" applyAlignment="1">
      <alignment horizontal="left" vertical="center" wrapText="1"/>
    </xf>
    <xf numFmtId="0" fontId="30" fillId="0" borderId="0" xfId="73" applyFont="1" applyAlignment="1">
      <alignment horizontal="center" vertical="center"/>
    </xf>
    <xf numFmtId="4" fontId="30" fillId="0" borderId="0" xfId="39" applyNumberFormat="1" applyFont="1" applyBorder="1" applyAlignment="1">
      <alignment vertical="center" wrapText="1"/>
    </xf>
    <xf numFmtId="167" fontId="30" fillId="0" borderId="0" xfId="62" applyNumberFormat="1" applyFont="1" applyBorder="1" applyAlignment="1">
      <alignment horizontal="right" vertical="center" wrapText="1"/>
    </xf>
    <xf numFmtId="176" fontId="44" fillId="0" borderId="12" xfId="39" applyNumberFormat="1" applyFont="1" applyBorder="1" applyAlignment="1">
      <alignment horizontal="right" vertical="center"/>
    </xf>
    <xf numFmtId="0" fontId="30" fillId="0" borderId="36" xfId="90" applyFont="1" applyBorder="1"/>
    <xf numFmtId="187" fontId="44" fillId="24" borderId="42" xfId="73" applyNumberFormat="1" applyFont="1" applyFill="1" applyBorder="1" applyAlignment="1">
      <alignment vertical="center"/>
    </xf>
    <xf numFmtId="0" fontId="30" fillId="0" borderId="37" xfId="90" applyFont="1" applyBorder="1"/>
    <xf numFmtId="0" fontId="30" fillId="0" borderId="0" xfId="90" applyFont="1"/>
    <xf numFmtId="49" fontId="44" fillId="0" borderId="11" xfId="131" applyNumberFormat="1" applyFont="1" applyBorder="1" applyAlignment="1">
      <alignment horizontal="right" vertical="center"/>
    </xf>
    <xf numFmtId="49" fontId="44" fillId="0" borderId="0" xfId="131" applyNumberFormat="1" applyFont="1" applyAlignment="1">
      <alignment horizontal="right" vertical="center"/>
    </xf>
    <xf numFmtId="186" fontId="44" fillId="0" borderId="12" xfId="131" applyNumberFormat="1" applyFont="1" applyBorder="1" applyAlignment="1">
      <alignment vertical="center"/>
    </xf>
    <xf numFmtId="0" fontId="30" fillId="0" borderId="11" xfId="128" applyFont="1" applyBorder="1"/>
    <xf numFmtId="0" fontId="30" fillId="0" borderId="0" xfId="128" applyFont="1" applyAlignment="1">
      <alignment horizontal="center"/>
    </xf>
    <xf numFmtId="0" fontId="30" fillId="0" borderId="0" xfId="128" applyFont="1"/>
    <xf numFmtId="0" fontId="30" fillId="0" borderId="34" xfId="128" applyFont="1" applyBorder="1" applyAlignment="1">
      <alignment horizontal="left" vertical="center"/>
    </xf>
    <xf numFmtId="180" fontId="30" fillId="0" borderId="16" xfId="129" applyNumberFormat="1" applyFont="1" applyBorder="1" applyAlignment="1">
      <alignment horizontal="center" vertical="center"/>
    </xf>
    <xf numFmtId="0" fontId="44" fillId="0" borderId="16" xfId="128" applyFont="1" applyBorder="1" applyAlignment="1">
      <alignment vertical="center"/>
    </xf>
    <xf numFmtId="0" fontId="44" fillId="0" borderId="17" xfId="128" applyFont="1" applyBorder="1" applyAlignment="1">
      <alignment horizontal="right" vertical="center"/>
    </xf>
    <xf numFmtId="181" fontId="30" fillId="0" borderId="35" xfId="129" applyNumberFormat="1" applyFont="1" applyBorder="1" applyAlignment="1">
      <alignment vertical="center"/>
    </xf>
    <xf numFmtId="0" fontId="44" fillId="0" borderId="27" xfId="128" applyFont="1" applyBorder="1" applyAlignment="1">
      <alignment horizontal="left" vertical="center"/>
    </xf>
    <xf numFmtId="9" fontId="30" fillId="0" borderId="31" xfId="129" applyNumberFormat="1" applyFont="1" applyBorder="1" applyAlignment="1">
      <alignment horizontal="center" vertical="center"/>
    </xf>
    <xf numFmtId="181" fontId="44" fillId="0" borderId="31" xfId="129" applyNumberFormat="1" applyFont="1" applyBorder="1" applyAlignment="1">
      <alignment vertical="center"/>
    </xf>
    <xf numFmtId="0" fontId="30" fillId="0" borderId="28" xfId="128" applyFont="1" applyBorder="1" applyAlignment="1">
      <alignment vertical="center"/>
    </xf>
    <xf numFmtId="187" fontId="44" fillId="24" borderId="42" xfId="135" applyNumberFormat="1" applyFont="1" applyFill="1" applyBorder="1" applyAlignment="1">
      <alignment vertical="center"/>
    </xf>
    <xf numFmtId="2" fontId="30" fillId="0" borderId="0" xfId="128" applyNumberFormat="1" applyFont="1"/>
    <xf numFmtId="181" fontId="30" fillId="0" borderId="0" xfId="129" applyNumberFormat="1" applyFont="1" applyBorder="1"/>
    <xf numFmtId="39" fontId="44" fillId="0" borderId="12" xfId="129" applyNumberFormat="1" applyFont="1" applyBorder="1" applyAlignment="1">
      <alignment vertical="center"/>
    </xf>
    <xf numFmtId="0" fontId="44" fillId="0" borderId="34" xfId="79" applyFont="1" applyBorder="1" applyAlignment="1">
      <alignment vertical="center"/>
    </xf>
    <xf numFmtId="0" fontId="30" fillId="0" borderId="16" xfId="79" applyFont="1" applyBorder="1" applyAlignment="1">
      <alignment vertical="center"/>
    </xf>
    <xf numFmtId="0" fontId="30" fillId="0" borderId="26" xfId="79" applyFont="1" applyBorder="1" applyAlignment="1">
      <alignment vertical="center"/>
    </xf>
    <xf numFmtId="182" fontId="30" fillId="0" borderId="37" xfId="90" applyNumberFormat="1" applyFont="1" applyBorder="1"/>
    <xf numFmtId="186" fontId="44" fillId="26" borderId="45" xfId="60" applyNumberFormat="1" applyFont="1" applyFill="1" applyBorder="1" applyAlignment="1">
      <alignment horizontal="center" vertical="center"/>
    </xf>
    <xf numFmtId="184" fontId="30" fillId="0" borderId="37" xfId="90" applyNumberFormat="1" applyFont="1" applyBorder="1"/>
    <xf numFmtId="186" fontId="44" fillId="26" borderId="18" xfId="60" applyNumberFormat="1" applyFont="1" applyFill="1" applyBorder="1" applyAlignment="1">
      <alignment horizontal="center" vertical="center"/>
    </xf>
    <xf numFmtId="9" fontId="30" fillId="27" borderId="30" xfId="95" applyFont="1" applyFill="1" applyBorder="1" applyAlignment="1">
      <alignment horizontal="center" vertical="center"/>
    </xf>
    <xf numFmtId="204" fontId="30" fillId="0" borderId="0" xfId="90" applyNumberFormat="1" applyFont="1"/>
    <xf numFmtId="173" fontId="30" fillId="0" borderId="0" xfId="34" applyFont="1"/>
    <xf numFmtId="0" fontId="30" fillId="0" borderId="81" xfId="90" applyFont="1" applyBorder="1"/>
    <xf numFmtId="0" fontId="30" fillId="0" borderId="82" xfId="89" applyFont="1" applyBorder="1"/>
    <xf numFmtId="0" fontId="30" fillId="0" borderId="82" xfId="89" applyFont="1" applyBorder="1" applyAlignment="1">
      <alignment horizontal="center"/>
    </xf>
    <xf numFmtId="185" fontId="30" fillId="0" borderId="82" xfId="34" applyNumberFormat="1" applyFont="1" applyBorder="1"/>
    <xf numFmtId="0" fontId="30" fillId="0" borderId="83" xfId="89" applyFont="1" applyBorder="1"/>
    <xf numFmtId="0" fontId="30" fillId="0" borderId="0" xfId="89" applyFont="1" applyAlignment="1">
      <alignment horizontal="center"/>
    </xf>
    <xf numFmtId="0" fontId="44" fillId="24" borderId="93" xfId="73" applyFont="1" applyFill="1" applyBorder="1" applyAlignment="1">
      <alignment horizontal="center" vertical="center"/>
    </xf>
    <xf numFmtId="0" fontId="30" fillId="0" borderId="0" xfId="89" applyFont="1" applyAlignment="1">
      <alignment vertical="center"/>
    </xf>
    <xf numFmtId="0" fontId="30" fillId="0" borderId="50" xfId="135" applyFont="1" applyBorder="1" applyAlignment="1">
      <alignment horizontal="center" vertical="center"/>
    </xf>
    <xf numFmtId="2" fontId="30" fillId="0" borderId="50" xfId="135" applyNumberFormat="1" applyFont="1" applyBorder="1" applyAlignment="1">
      <alignment horizontal="center" vertical="center"/>
    </xf>
    <xf numFmtId="0" fontId="44" fillId="25" borderId="11" xfId="73" applyFont="1" applyFill="1" applyBorder="1" applyAlignment="1">
      <alignment horizontal="right" vertical="center"/>
    </xf>
    <xf numFmtId="0" fontId="44" fillId="25" borderId="0" xfId="73" applyFont="1" applyFill="1" applyAlignment="1">
      <alignment horizontal="right" vertical="center"/>
    </xf>
    <xf numFmtId="187" fontId="44" fillId="25" borderId="12" xfId="73" applyNumberFormat="1" applyFont="1" applyFill="1" applyBorder="1" applyAlignment="1">
      <alignment vertical="center"/>
    </xf>
    <xf numFmtId="4" fontId="30" fillId="0" borderId="25" xfId="39" applyNumberFormat="1" applyFont="1" applyBorder="1" applyAlignment="1">
      <alignment horizontal="center" vertical="center" wrapText="1"/>
    </xf>
    <xf numFmtId="4" fontId="30" fillId="0" borderId="18" xfId="39" applyNumberFormat="1" applyFont="1" applyBorder="1" applyAlignment="1">
      <alignment horizontal="center" vertical="center" wrapText="1"/>
    </xf>
    <xf numFmtId="0" fontId="30" fillId="0" borderId="89" xfId="89" applyFont="1" applyBorder="1" applyAlignment="1">
      <alignment horizontal="center"/>
    </xf>
    <xf numFmtId="0" fontId="30" fillId="0" borderId="79" xfId="89" applyFont="1" applyBorder="1" applyAlignment="1">
      <alignment horizontal="center"/>
    </xf>
    <xf numFmtId="0" fontId="30" fillId="0" borderId="80" xfId="89" applyFont="1" applyBorder="1" applyAlignment="1">
      <alignment horizontal="center"/>
    </xf>
    <xf numFmtId="0" fontId="44" fillId="25" borderId="29" xfId="73" applyFont="1" applyFill="1" applyBorder="1" applyAlignment="1">
      <alignment horizontal="center" vertical="center" wrapText="1"/>
    </xf>
    <xf numFmtId="0" fontId="44" fillId="25" borderId="20" xfId="73" applyFont="1" applyFill="1" applyBorder="1" applyAlignment="1">
      <alignment horizontal="center" vertical="center" wrapText="1"/>
    </xf>
    <xf numFmtId="4" fontId="44" fillId="25" borderId="29" xfId="73" applyNumberFormat="1" applyFont="1" applyFill="1" applyBorder="1" applyAlignment="1">
      <alignment horizontal="center" vertical="center" wrapText="1"/>
    </xf>
    <xf numFmtId="4" fontId="44" fillId="25" borderId="20" xfId="73" applyNumberFormat="1" applyFont="1" applyFill="1" applyBorder="1" applyAlignment="1">
      <alignment horizontal="center" vertical="center" wrapText="1"/>
    </xf>
    <xf numFmtId="4" fontId="44" fillId="25" borderId="35" xfId="73" applyNumberFormat="1" applyFont="1" applyFill="1" applyBorder="1" applyAlignment="1">
      <alignment horizontal="center" vertical="center" wrapText="1"/>
    </xf>
    <xf numFmtId="4" fontId="44" fillId="25" borderId="40" xfId="73" applyNumberFormat="1" applyFont="1" applyFill="1" applyBorder="1" applyAlignment="1">
      <alignment horizontal="center" vertical="center" wrapText="1"/>
    </xf>
    <xf numFmtId="0" fontId="44" fillId="25" borderId="32" xfId="73" applyFont="1" applyFill="1" applyBorder="1" applyAlignment="1">
      <alignment horizontal="center" vertical="center" wrapText="1"/>
    </xf>
    <xf numFmtId="0" fontId="44" fillId="25" borderId="46" xfId="73" applyFont="1" applyFill="1" applyBorder="1" applyAlignment="1">
      <alignment horizontal="center" vertical="center" wrapText="1"/>
    </xf>
    <xf numFmtId="0" fontId="44" fillId="0" borderId="29" xfId="126" applyFont="1" applyBorder="1" applyAlignment="1">
      <alignment horizontal="center" vertical="center" wrapText="1"/>
    </xf>
    <xf numFmtId="0" fontId="30" fillId="26" borderId="33" xfId="89" applyFont="1" applyFill="1" applyBorder="1" applyAlignment="1">
      <alignment horizontal="center" wrapText="1"/>
    </xf>
    <xf numFmtId="0" fontId="30" fillId="26" borderId="18" xfId="89" applyFont="1" applyFill="1" applyBorder="1" applyAlignment="1">
      <alignment horizontal="center" wrapText="1"/>
    </xf>
    <xf numFmtId="0" fontId="30" fillId="26" borderId="30" xfId="89" applyFont="1" applyFill="1" applyBorder="1" applyAlignment="1">
      <alignment horizontal="center" wrapText="1"/>
    </xf>
    <xf numFmtId="0" fontId="30" fillId="0" borderId="11" xfId="130" applyFont="1" applyBorder="1" applyAlignment="1">
      <alignment horizontal="center" vertical="center"/>
    </xf>
    <xf numFmtId="0" fontId="30" fillId="0" borderId="0" xfId="130" applyFont="1" applyAlignment="1">
      <alignment horizontal="center" vertical="center"/>
    </xf>
    <xf numFmtId="0" fontId="30" fillId="0" borderId="12" xfId="130" applyFont="1" applyBorder="1" applyAlignment="1">
      <alignment horizontal="center" vertical="center"/>
    </xf>
    <xf numFmtId="0" fontId="42" fillId="27" borderId="32" xfId="89" applyFont="1" applyFill="1" applyBorder="1" applyAlignment="1">
      <alignment horizontal="center" vertical="center" wrapText="1"/>
    </xf>
    <xf numFmtId="0" fontId="42" fillId="27" borderId="29" xfId="89" applyFont="1" applyFill="1" applyBorder="1" applyAlignment="1">
      <alignment horizontal="center" vertical="center" wrapText="1"/>
    </xf>
    <xf numFmtId="0" fontId="42" fillId="27" borderId="35" xfId="89" applyFont="1" applyFill="1" applyBorder="1" applyAlignment="1">
      <alignment horizontal="center" vertical="center" wrapText="1"/>
    </xf>
    <xf numFmtId="0" fontId="42" fillId="27" borderId="33" xfId="89" applyFont="1" applyFill="1" applyBorder="1" applyAlignment="1">
      <alignment horizontal="center" vertical="center" wrapText="1"/>
    </xf>
    <xf numFmtId="0" fontId="42" fillId="27" borderId="18" xfId="89" applyFont="1" applyFill="1" applyBorder="1" applyAlignment="1">
      <alignment horizontal="center" vertical="center" wrapText="1"/>
    </xf>
    <xf numFmtId="0" fontId="42" fillId="27" borderId="30" xfId="89" applyFont="1" applyFill="1" applyBorder="1" applyAlignment="1">
      <alignment horizontal="center" vertical="center" wrapText="1"/>
    </xf>
    <xf numFmtId="0" fontId="44" fillId="0" borderId="58" xfId="130" applyFont="1" applyBorder="1" applyAlignment="1">
      <alignment horizontal="center" vertical="center"/>
    </xf>
    <xf numFmtId="0" fontId="44" fillId="0" borderId="57" xfId="130" applyFont="1" applyBorder="1" applyAlignment="1">
      <alignment horizontal="center" vertical="center"/>
    </xf>
    <xf numFmtId="0" fontId="44" fillId="0" borderId="56" xfId="130" applyFont="1" applyBorder="1" applyAlignment="1">
      <alignment horizontal="center" vertical="center"/>
    </xf>
    <xf numFmtId="0" fontId="56" fillId="0" borderId="86" xfId="0" applyFont="1" applyBorder="1" applyAlignment="1">
      <alignment horizontal="center" wrapText="1"/>
    </xf>
    <xf numFmtId="0" fontId="56" fillId="0" borderId="87" xfId="0" applyFont="1" applyBorder="1" applyAlignment="1">
      <alignment horizontal="center" wrapText="1"/>
    </xf>
    <xf numFmtId="0" fontId="56" fillId="0" borderId="88" xfId="0" applyFont="1" applyBorder="1" applyAlignment="1">
      <alignment horizontal="center" wrapText="1"/>
    </xf>
    <xf numFmtId="0" fontId="30" fillId="25" borderId="20" xfId="130" applyFont="1" applyFill="1" applyBorder="1" applyAlignment="1">
      <alignment horizontal="center" vertical="center" wrapText="1"/>
    </xf>
    <xf numFmtId="0" fontId="30" fillId="25" borderId="40" xfId="130" applyFont="1" applyFill="1" applyBorder="1" applyAlignment="1">
      <alignment horizontal="center" vertical="center" wrapText="1"/>
    </xf>
    <xf numFmtId="0" fontId="30" fillId="26" borderId="33" xfId="130" applyFont="1" applyFill="1" applyBorder="1" applyAlignment="1">
      <alignment vertical="center" wrapText="1"/>
    </xf>
    <xf numFmtId="0" fontId="30" fillId="26" borderId="18" xfId="130" applyFont="1" applyFill="1" applyBorder="1" applyAlignment="1">
      <alignment vertical="center" wrapText="1"/>
    </xf>
    <xf numFmtId="3" fontId="44" fillId="26" borderId="18" xfId="130" applyNumberFormat="1" applyFont="1" applyFill="1" applyBorder="1" applyAlignment="1">
      <alignment horizontal="left" vertical="center"/>
    </xf>
    <xf numFmtId="0" fontId="30" fillId="0" borderId="61" xfId="0" applyFont="1" applyBorder="1" applyAlignment="1">
      <alignment horizontal="center" vertical="center" wrapText="1"/>
    </xf>
    <xf numFmtId="0" fontId="30" fillId="0" borderId="53" xfId="0" applyFont="1" applyBorder="1" applyAlignment="1">
      <alignment horizontal="center" vertical="center" wrapText="1"/>
    </xf>
    <xf numFmtId="0" fontId="30" fillId="0" borderId="63"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0" xfId="0" applyFont="1" applyAlignment="1">
      <alignment horizontal="center" vertical="center" wrapText="1"/>
    </xf>
    <xf numFmtId="0" fontId="30" fillId="0" borderId="43"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24" xfId="0" applyFont="1" applyBorder="1" applyAlignment="1">
      <alignment horizontal="center" vertical="center" wrapText="1"/>
    </xf>
    <xf numFmtId="0" fontId="44" fillId="24" borderId="39" xfId="73" applyFont="1" applyFill="1" applyBorder="1" applyAlignment="1">
      <alignment horizontal="right" vertical="center"/>
    </xf>
    <xf numFmtId="0" fontId="44" fillId="24" borderId="41" xfId="73" applyFont="1" applyFill="1" applyBorder="1" applyAlignment="1">
      <alignment horizontal="right" vertical="center"/>
    </xf>
    <xf numFmtId="0" fontId="44" fillId="24" borderId="51" xfId="73" applyFont="1" applyFill="1" applyBorder="1" applyAlignment="1">
      <alignment horizontal="right" vertical="center"/>
    </xf>
    <xf numFmtId="0" fontId="44" fillId="28" borderId="18" xfId="73" applyFont="1" applyFill="1" applyBorder="1" applyAlignment="1">
      <alignment horizontal="center" vertical="center"/>
    </xf>
    <xf numFmtId="0" fontId="44" fillId="24" borderId="13" xfId="73" applyFont="1" applyFill="1" applyBorder="1" applyAlignment="1">
      <alignment horizontal="left" vertical="center"/>
    </xf>
    <xf numFmtId="0" fontId="44" fillId="24" borderId="14" xfId="73" applyFont="1" applyFill="1" applyBorder="1" applyAlignment="1">
      <alignment horizontal="left" vertical="center"/>
    </xf>
    <xf numFmtId="0" fontId="44" fillId="24" borderId="15" xfId="73" applyFont="1" applyFill="1" applyBorder="1" applyAlignment="1">
      <alignment horizontal="left" vertical="center"/>
    </xf>
    <xf numFmtId="3" fontId="44" fillId="26" borderId="25" xfId="130" applyNumberFormat="1" applyFont="1" applyFill="1" applyBorder="1" applyAlignment="1">
      <alignment horizontal="center" vertical="center" wrapText="1"/>
    </xf>
    <xf numFmtId="0" fontId="30" fillId="0" borderId="31" xfId="74" applyFont="1" applyBorder="1" applyAlignment="1">
      <alignment horizontal="center" vertical="center" wrapText="1"/>
    </xf>
    <xf numFmtId="0" fontId="30" fillId="0" borderId="28" xfId="74" applyFont="1" applyBorder="1" applyAlignment="1">
      <alignment horizontal="center" vertic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54" fillId="0" borderId="92" xfId="0" applyFont="1" applyBorder="1" applyAlignment="1">
      <alignment horizontal="center" wrapText="1"/>
    </xf>
    <xf numFmtId="0" fontId="51" fillId="0" borderId="89" xfId="0" applyFont="1" applyBorder="1" applyAlignment="1">
      <alignment horizontal="center"/>
    </xf>
    <xf numFmtId="0" fontId="51" fillId="0" borderId="79" xfId="0" applyFont="1" applyBorder="1" applyAlignment="1">
      <alignment horizontal="center"/>
    </xf>
    <xf numFmtId="0" fontId="51" fillId="0" borderId="80" xfId="0" applyFont="1" applyBorder="1" applyAlignment="1">
      <alignment horizontal="center"/>
    </xf>
    <xf numFmtId="0" fontId="32" fillId="0" borderId="0" xfId="0" applyFont="1" applyAlignment="1">
      <alignment horizontal="right"/>
    </xf>
    <xf numFmtId="0" fontId="32" fillId="0" borderId="12" xfId="0" applyFont="1" applyBorder="1" applyAlignment="1">
      <alignment horizontal="right"/>
    </xf>
    <xf numFmtId="0" fontId="32" fillId="0" borderId="14" xfId="0" applyFont="1" applyBorder="1" applyAlignment="1">
      <alignment horizontal="right"/>
    </xf>
    <xf numFmtId="0" fontId="32" fillId="0" borderId="15" xfId="0" applyFont="1" applyBorder="1" applyAlignment="1">
      <alignment horizontal="right"/>
    </xf>
    <xf numFmtId="0" fontId="41" fillId="0" borderId="13" xfId="0" applyFont="1" applyBorder="1" applyAlignment="1">
      <alignment horizontal="left"/>
    </xf>
    <xf numFmtId="0" fontId="41"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0" fillId="0" borderId="21" xfId="0" applyFont="1" applyBorder="1" applyAlignment="1">
      <alignment horizontal="center"/>
    </xf>
    <xf numFmtId="0" fontId="30" fillId="0" borderId="22" xfId="0" applyFont="1" applyBorder="1" applyAlignment="1">
      <alignment horizontal="center"/>
    </xf>
    <xf numFmtId="0" fontId="30" fillId="0" borderId="55" xfId="0" applyFont="1" applyBorder="1" applyAlignment="1">
      <alignment horizontal="center"/>
    </xf>
    <xf numFmtId="0" fontId="30" fillId="0" borderId="21" xfId="0" applyFont="1" applyBorder="1"/>
    <xf numFmtId="0" fontId="30" fillId="0" borderId="22" xfId="0" applyFont="1" applyBorder="1"/>
    <xf numFmtId="43" fontId="30" fillId="0" borderId="19" xfId="34" applyNumberFormat="1" applyFont="1" applyBorder="1" applyAlignment="1">
      <alignment horizontal="center"/>
    </xf>
    <xf numFmtId="43" fontId="30" fillId="0" borderId="23" xfId="34" applyNumberFormat="1" applyFont="1" applyBorder="1" applyAlignment="1">
      <alignment horizontal="center"/>
    </xf>
    <xf numFmtId="43" fontId="30" fillId="0" borderId="60" xfId="34" applyNumberFormat="1" applyFont="1" applyBorder="1" applyAlignment="1">
      <alignment horizontal="center"/>
    </xf>
    <xf numFmtId="43" fontId="30" fillId="0" borderId="28" xfId="34" applyNumberFormat="1"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0" fontId="44" fillId="24" borderId="39" xfId="0" applyFont="1" applyFill="1" applyBorder="1" applyAlignment="1">
      <alignment horizontal="right"/>
    </xf>
    <xf numFmtId="0" fontId="44" fillId="24" borderId="41" xfId="0" applyFont="1" applyFill="1" applyBorder="1" applyAlignment="1">
      <alignment horizontal="right"/>
    </xf>
    <xf numFmtId="0" fontId="44" fillId="24" borderId="42" xfId="0" applyFont="1" applyFill="1" applyBorder="1" applyAlignment="1">
      <alignment horizontal="right"/>
    </xf>
    <xf numFmtId="0" fontId="30" fillId="0" borderId="27" xfId="0" applyFont="1" applyBorder="1"/>
    <xf numFmtId="0" fontId="30" fillId="0" borderId="31" xfId="0" applyFont="1" applyBorder="1"/>
    <xf numFmtId="0" fontId="30" fillId="0" borderId="60" xfId="0" applyFont="1" applyBorder="1" applyAlignment="1">
      <alignment horizontal="center"/>
    </xf>
    <xf numFmtId="0" fontId="30" fillId="0" borderId="28" xfId="0" applyFont="1" applyBorder="1" applyAlignment="1">
      <alignment horizontal="center"/>
    </xf>
    <xf numFmtId="0" fontId="43" fillId="24" borderId="34" xfId="0" applyFont="1" applyFill="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30" fillId="0" borderId="19" xfId="0" applyNumberFormat="1" applyFont="1" applyBorder="1" applyAlignment="1">
      <alignment horizontal="center"/>
    </xf>
    <xf numFmtId="2" fontId="30" fillId="0" borderId="23" xfId="0" applyNumberFormat="1" applyFont="1" applyBorder="1" applyAlignment="1">
      <alignment horizontal="center"/>
    </xf>
    <xf numFmtId="0" fontId="43" fillId="24" borderId="44" xfId="0" applyFont="1" applyFill="1" applyBorder="1" applyAlignment="1">
      <alignment horizontal="center"/>
    </xf>
    <xf numFmtId="0" fontId="43" fillId="24" borderId="17" xfId="0" applyFont="1" applyFill="1" applyBorder="1" applyAlignment="1">
      <alignment horizontal="center"/>
    </xf>
    <xf numFmtId="2" fontId="30" fillId="0" borderId="19" xfId="0" applyNumberFormat="1" applyFont="1" applyBorder="1" applyAlignment="1">
      <alignment horizontal="center" wrapText="1"/>
    </xf>
    <xf numFmtId="2" fontId="30" fillId="0" borderId="23" xfId="0" applyNumberFormat="1" applyFont="1" applyBorder="1" applyAlignment="1">
      <alignment horizontal="center" wrapText="1"/>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30" fillId="24" borderId="27" xfId="0" applyFont="1" applyFill="1" applyBorder="1" applyAlignment="1">
      <alignment horizontal="center" vertical="center"/>
    </xf>
    <xf numFmtId="0" fontId="30" fillId="24" borderId="31" xfId="0" applyFont="1" applyFill="1" applyBorder="1" applyAlignment="1">
      <alignment horizontal="center" vertical="center"/>
    </xf>
    <xf numFmtId="0" fontId="30" fillId="24" borderId="68" xfId="0" applyFont="1" applyFill="1" applyBorder="1" applyAlignment="1">
      <alignment horizontal="center" vertical="center"/>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30" fillId="0" borderId="28" xfId="0" applyFont="1" applyBorder="1"/>
    <xf numFmtId="0" fontId="30" fillId="0" borderId="60" xfId="0" applyFont="1" applyBorder="1"/>
    <xf numFmtId="2" fontId="30" fillId="0" borderId="60" xfId="0" applyNumberFormat="1" applyFont="1" applyBorder="1" applyAlignment="1">
      <alignment horizontal="center"/>
    </xf>
    <xf numFmtId="2" fontId="30" fillId="0" borderId="28" xfId="0" applyNumberFormat="1" applyFont="1" applyBorder="1" applyAlignment="1">
      <alignment horizontal="center"/>
    </xf>
    <xf numFmtId="0" fontId="30" fillId="0" borderId="19" xfId="0" applyFont="1" applyBorder="1" applyAlignment="1">
      <alignment horizontal="center"/>
    </xf>
    <xf numFmtId="0" fontId="30" fillId="0" borderId="23" xfId="0" applyFont="1" applyBorder="1" applyAlignment="1">
      <alignment horizontal="center"/>
    </xf>
    <xf numFmtId="0" fontId="30" fillId="0" borderId="23" xfId="0" applyFont="1" applyBorder="1"/>
    <xf numFmtId="0" fontId="49" fillId="0" borderId="78" xfId="256" applyFont="1" applyBorder="1" applyAlignment="1" applyProtection="1">
      <alignment horizontal="center"/>
    </xf>
    <xf numFmtId="0" fontId="49" fillId="0" borderId="49" xfId="256" applyFont="1" applyBorder="1" applyAlignment="1" applyProtection="1">
      <alignment horizontal="center"/>
    </xf>
    <xf numFmtId="0" fontId="50" fillId="0" borderId="76" xfId="0" applyFont="1" applyBorder="1" applyAlignment="1">
      <alignment horizontal="center"/>
    </xf>
    <xf numFmtId="0" fontId="50" fillId="0" borderId="57" xfId="0" applyFont="1" applyBorder="1" applyAlignment="1">
      <alignment horizontal="center"/>
    </xf>
    <xf numFmtId="0" fontId="50" fillId="0" borderId="77" xfId="0" applyFont="1" applyBorder="1" applyAlignment="1">
      <alignment horizont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6" fillId="0" borderId="75" xfId="255" applyFont="1" applyBorder="1" applyAlignment="1">
      <alignment horizontal="center" vertical="center"/>
    </xf>
    <xf numFmtId="0" fontId="46" fillId="0" borderId="25" xfId="0" applyFont="1" applyBorder="1" applyAlignment="1">
      <alignment horizontal="center" vertical="center"/>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46" fillId="0" borderId="74" xfId="255" applyFont="1" applyBorder="1" applyAlignment="1">
      <alignment horizontal="center" vertical="center"/>
    </xf>
    <xf numFmtId="0" fontId="46" fillId="0" borderId="48" xfId="255" applyFont="1" applyBorder="1" applyAlignment="1">
      <alignment horizontal="center" vertical="center"/>
    </xf>
    <xf numFmtId="0" fontId="46" fillId="0" borderId="76" xfId="255" applyFont="1" applyBorder="1" applyAlignment="1">
      <alignment horizontal="center" vertical="center"/>
    </xf>
    <xf numFmtId="0" fontId="46" fillId="0" borderId="57" xfId="255" applyFont="1" applyBorder="1" applyAlignment="1">
      <alignment horizontal="center" vertical="center"/>
    </xf>
    <xf numFmtId="0" fontId="46" fillId="0" borderId="56" xfId="255" applyFont="1" applyBorder="1" applyAlignment="1">
      <alignment horizontal="center" vertical="center"/>
    </xf>
    <xf numFmtId="0" fontId="46" fillId="0" borderId="66" xfId="255" applyFont="1" applyBorder="1" applyAlignment="1">
      <alignment horizontal="center" vertical="center"/>
    </xf>
    <xf numFmtId="0" fontId="46" fillId="0" borderId="54" xfId="255" applyFont="1" applyBorder="1" applyAlignment="1">
      <alignment horizontal="center" vertical="center"/>
    </xf>
    <xf numFmtId="0" fontId="46" fillId="0" borderId="70" xfId="255" applyFont="1" applyBorder="1" applyAlignment="1">
      <alignment horizontal="center" vertical="center"/>
    </xf>
    <xf numFmtId="0" fontId="46" fillId="0" borderId="64" xfId="255" applyFont="1" applyBorder="1" applyAlignment="1">
      <alignment horizontal="center" vertical="center"/>
    </xf>
    <xf numFmtId="0" fontId="46" fillId="0" borderId="53" xfId="255" applyFont="1" applyBorder="1" applyAlignment="1">
      <alignment horizontal="center" vertical="center"/>
    </xf>
    <xf numFmtId="0" fontId="46" fillId="0" borderId="72" xfId="255" applyFont="1" applyBorder="1" applyAlignment="1">
      <alignment horizontal="center" vertical="center"/>
    </xf>
    <xf numFmtId="0" fontId="46" fillId="0" borderId="66" xfId="0" applyFont="1" applyBorder="1" applyAlignment="1">
      <alignment horizontal="center" vertical="center"/>
    </xf>
    <xf numFmtId="0" fontId="46" fillId="0" borderId="54" xfId="0" applyFont="1" applyBorder="1" applyAlignment="1">
      <alignment horizontal="center" vertical="center"/>
    </xf>
    <xf numFmtId="0" fontId="46" fillId="0" borderId="70" xfId="0" applyFont="1" applyBorder="1" applyAlignment="1">
      <alignment horizontal="center" vertical="center"/>
    </xf>
    <xf numFmtId="0" fontId="46" fillId="0" borderId="47" xfId="255" applyFont="1" applyBorder="1" applyAlignment="1">
      <alignment horizontal="center" vertical="center"/>
    </xf>
    <xf numFmtId="173" fontId="30" fillId="0" borderId="19" xfId="34" applyFont="1" applyBorder="1" applyAlignment="1">
      <alignment horizontal="center"/>
    </xf>
    <xf numFmtId="173" fontId="30" fillId="0" borderId="23" xfId="34" applyFont="1" applyBorder="1" applyAlignment="1">
      <alignment horizontal="center"/>
    </xf>
    <xf numFmtId="0" fontId="30" fillId="24" borderId="16" xfId="0" applyFont="1" applyFill="1" applyBorder="1" applyAlignment="1">
      <alignment horizontal="center"/>
    </xf>
    <xf numFmtId="0" fontId="30" fillId="24" borderId="17" xfId="0" applyFont="1" applyFill="1" applyBorder="1" applyAlignment="1">
      <alignment horizontal="center"/>
    </xf>
    <xf numFmtId="0" fontId="32" fillId="27" borderId="18" xfId="0" applyFont="1" applyFill="1" applyBorder="1" applyAlignment="1">
      <alignment horizontal="center" wrapText="1"/>
    </xf>
    <xf numFmtId="0" fontId="44" fillId="0" borderId="73" xfId="0" applyFont="1" applyBorder="1" applyAlignment="1">
      <alignment horizontal="center" vertical="center" wrapText="1"/>
    </xf>
    <xf numFmtId="0" fontId="44" fillId="0" borderId="0" xfId="0" applyFont="1" applyAlignment="1">
      <alignment horizontal="center" vertical="center" wrapText="1"/>
    </xf>
    <xf numFmtId="0" fontId="44" fillId="0" borderId="43" xfId="0" applyFont="1" applyBorder="1" applyAlignment="1">
      <alignment horizontal="center" vertical="center" wrapText="1"/>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30"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70"/>
  <sheetViews>
    <sheetView showGridLines="0" tabSelected="1" view="pageBreakPreview" zoomScale="110" zoomScaleNormal="55" zoomScaleSheetLayoutView="110" zoomScalePageLayoutView="70" workbookViewId="0">
      <selection activeCell="I48" sqref="I48:I49"/>
    </sheetView>
  </sheetViews>
  <sheetFormatPr baseColWidth="10" defaultColWidth="11.44140625" defaultRowHeight="13.8"/>
  <cols>
    <col min="1" max="1" width="4.44140625" style="103" customWidth="1"/>
    <col min="2" max="2" width="10" style="103" customWidth="1"/>
    <col min="3" max="3" width="9" style="103" customWidth="1"/>
    <col min="4" max="4" width="11.5546875" style="181" customWidth="1"/>
    <col min="5" max="5" width="9.109375" style="103" customWidth="1"/>
    <col min="6" max="6" width="67.88671875" style="103" customWidth="1"/>
    <col min="7" max="7" width="8.6640625" style="103" customWidth="1"/>
    <col min="8" max="8" width="9.88671875" style="103" customWidth="1"/>
    <col min="9" max="9" width="21" style="103" customWidth="1"/>
    <col min="10" max="10" width="22.88671875" style="103" customWidth="1"/>
    <col min="11" max="12" width="4.44140625" style="103" customWidth="1"/>
    <col min="13" max="13" width="30.5546875" style="103" customWidth="1"/>
    <col min="14" max="14" width="21.6640625" style="103" customWidth="1"/>
    <col min="15" max="16384" width="11.44140625" style="103"/>
  </cols>
  <sheetData>
    <row r="1" spans="1:12" ht="14.4" thickBot="1">
      <c r="A1" s="101"/>
      <c r="B1" s="102"/>
      <c r="C1" s="101"/>
      <c r="D1" s="102"/>
    </row>
    <row r="2" spans="1:12" ht="14.4" thickTop="1">
      <c r="A2" s="191"/>
      <c r="B2" s="192"/>
      <c r="C2" s="192"/>
      <c r="D2" s="192"/>
      <c r="E2" s="192"/>
      <c r="F2" s="192"/>
      <c r="G2" s="192"/>
      <c r="H2" s="192"/>
      <c r="I2" s="192"/>
      <c r="J2" s="192"/>
      <c r="K2" s="193"/>
    </row>
    <row r="3" spans="1:12" ht="30.75" customHeight="1">
      <c r="A3" s="104"/>
      <c r="B3" s="218" t="s">
        <v>74</v>
      </c>
      <c r="C3" s="219"/>
      <c r="D3" s="219"/>
      <c r="E3" s="220"/>
      <c r="K3" s="105"/>
    </row>
    <row r="4" spans="1:12">
      <c r="A4" s="104"/>
      <c r="B4" s="106" t="s">
        <v>0</v>
      </c>
      <c r="C4" s="107" t="s">
        <v>1</v>
      </c>
      <c r="D4" s="106" t="s">
        <v>2</v>
      </c>
      <c r="E4" s="107">
        <v>2</v>
      </c>
      <c r="K4" s="105"/>
    </row>
    <row r="5" spans="1:12" ht="14.4" thickBot="1">
      <c r="A5" s="104"/>
      <c r="B5" s="101"/>
      <c r="C5" s="102"/>
      <c r="D5" s="101"/>
      <c r="E5" s="102"/>
      <c r="K5" s="105"/>
    </row>
    <row r="6" spans="1:12" ht="19.5" customHeight="1">
      <c r="A6" s="104"/>
      <c r="B6" s="215" t="s">
        <v>3</v>
      </c>
      <c r="C6" s="216"/>
      <c r="D6" s="216"/>
      <c r="E6" s="216"/>
      <c r="F6" s="216"/>
      <c r="G6" s="216"/>
      <c r="H6" s="216"/>
      <c r="I6" s="216"/>
      <c r="J6" s="217"/>
      <c r="K6" s="105"/>
    </row>
    <row r="7" spans="1:12" ht="13.5" customHeight="1" thickBot="1">
      <c r="A7" s="104"/>
      <c r="B7" s="206" t="s">
        <v>4</v>
      </c>
      <c r="C7" s="207"/>
      <c r="D7" s="207"/>
      <c r="E7" s="207"/>
      <c r="F7" s="207"/>
      <c r="G7" s="207"/>
      <c r="H7" s="207"/>
      <c r="I7" s="207"/>
      <c r="J7" s="208"/>
      <c r="K7" s="105"/>
    </row>
    <row r="8" spans="1:12" ht="30" customHeight="1">
      <c r="A8" s="104"/>
      <c r="B8" s="209" t="s">
        <v>99</v>
      </c>
      <c r="C8" s="210"/>
      <c r="D8" s="210"/>
      <c r="E8" s="210"/>
      <c r="F8" s="210"/>
      <c r="G8" s="210"/>
      <c r="H8" s="210"/>
      <c r="I8" s="210"/>
      <c r="J8" s="211"/>
      <c r="K8" s="105"/>
    </row>
    <row r="9" spans="1:12" s="1" customFormat="1" ht="37.5" customHeight="1">
      <c r="A9" s="3"/>
      <c r="B9" s="212"/>
      <c r="C9" s="213"/>
      <c r="D9" s="213"/>
      <c r="E9" s="213"/>
      <c r="F9" s="213"/>
      <c r="G9" s="213"/>
      <c r="H9" s="213"/>
      <c r="I9" s="213"/>
      <c r="J9" s="214"/>
      <c r="K9" s="4"/>
      <c r="L9" s="2"/>
    </row>
    <row r="10" spans="1:12" ht="34.5" customHeight="1">
      <c r="A10" s="104"/>
      <c r="B10" s="203" t="s">
        <v>5</v>
      </c>
      <c r="C10" s="204"/>
      <c r="D10" s="204"/>
      <c r="E10" s="204"/>
      <c r="F10" s="204"/>
      <c r="G10" s="204"/>
      <c r="H10" s="204"/>
      <c r="I10" s="204"/>
      <c r="J10" s="205"/>
      <c r="K10" s="105"/>
    </row>
    <row r="11" spans="1:12" ht="14.25" customHeight="1" thickBot="1">
      <c r="A11" s="104"/>
      <c r="B11" s="239"/>
      <c r="C11" s="240"/>
      <c r="D11" s="240"/>
      <c r="E11" s="240"/>
      <c r="F11" s="240"/>
      <c r="G11" s="240"/>
      <c r="H11" s="240"/>
      <c r="I11" s="240"/>
      <c r="J11" s="241"/>
      <c r="K11" s="105"/>
    </row>
    <row r="12" spans="1:12" ht="30" customHeight="1">
      <c r="A12" s="104"/>
      <c r="B12" s="194" t="s">
        <v>6</v>
      </c>
      <c r="C12" s="194" t="s">
        <v>79</v>
      </c>
      <c r="D12" s="202" t="s">
        <v>7</v>
      </c>
      <c r="E12" s="202"/>
      <c r="F12" s="200" t="s">
        <v>8</v>
      </c>
      <c r="G12" s="194" t="s">
        <v>9</v>
      </c>
      <c r="H12" s="194" t="s">
        <v>10</v>
      </c>
      <c r="I12" s="196" t="s">
        <v>11</v>
      </c>
      <c r="J12" s="198" t="s">
        <v>12</v>
      </c>
      <c r="K12" s="105"/>
    </row>
    <row r="13" spans="1:12" ht="34.5" customHeight="1" thickBot="1">
      <c r="A13" s="104"/>
      <c r="B13" s="195"/>
      <c r="C13" s="195"/>
      <c r="D13" s="108" t="s">
        <v>13</v>
      </c>
      <c r="E13" s="108" t="s">
        <v>14</v>
      </c>
      <c r="F13" s="201"/>
      <c r="G13" s="195"/>
      <c r="H13" s="195"/>
      <c r="I13" s="197"/>
      <c r="J13" s="199"/>
      <c r="K13" s="105"/>
    </row>
    <row r="14" spans="1:12" s="116" customFormat="1" ht="31.2" customHeight="1" thickBot="1">
      <c r="A14" s="113"/>
      <c r="B14" s="109">
        <v>1</v>
      </c>
      <c r="C14" s="110"/>
      <c r="D14" s="111"/>
      <c r="E14" s="111"/>
      <c r="F14" s="182" t="s">
        <v>77</v>
      </c>
      <c r="G14" s="111"/>
      <c r="H14" s="111"/>
      <c r="I14" s="111"/>
      <c r="J14" s="112"/>
      <c r="K14" s="114"/>
      <c r="L14" s="115"/>
    </row>
    <row r="15" spans="1:12" s="116" customFormat="1" ht="36.75" customHeight="1">
      <c r="A15" s="113"/>
      <c r="B15" s="184">
        <v>1.1000000000000001</v>
      </c>
      <c r="C15" s="117"/>
      <c r="D15" s="118"/>
      <c r="E15" s="118"/>
      <c r="F15" s="119" t="s">
        <v>113</v>
      </c>
      <c r="G15" s="118" t="s">
        <v>76</v>
      </c>
      <c r="H15" s="120">
        <v>2200</v>
      </c>
      <c r="I15" s="121"/>
      <c r="J15" s="122">
        <f>I15*H15</f>
        <v>0</v>
      </c>
      <c r="K15" s="114"/>
      <c r="L15" s="115"/>
    </row>
    <row r="16" spans="1:12" s="116" customFormat="1" ht="42" customHeight="1">
      <c r="A16" s="113"/>
      <c r="B16" s="184">
        <v>1.2</v>
      </c>
      <c r="C16" s="117" t="s">
        <v>89</v>
      </c>
      <c r="D16" s="118" t="s">
        <v>90</v>
      </c>
      <c r="E16" s="118"/>
      <c r="F16" s="119" t="s">
        <v>98</v>
      </c>
      <c r="G16" s="118" t="s">
        <v>80</v>
      </c>
      <c r="H16" s="120">
        <f>2200*1.2</f>
        <v>2640</v>
      </c>
      <c r="I16" s="121"/>
      <c r="J16" s="122">
        <f t="shared" ref="J16:J17" si="0">ROUND((H16*I16),0)</f>
        <v>0</v>
      </c>
      <c r="K16" s="114"/>
      <c r="L16" s="115"/>
    </row>
    <row r="17" spans="1:12" s="116" customFormat="1" ht="58.5" customHeight="1">
      <c r="A17" s="113"/>
      <c r="B17" s="184">
        <v>1.3</v>
      </c>
      <c r="C17" s="117" t="s">
        <v>91</v>
      </c>
      <c r="D17" s="118" t="s">
        <v>92</v>
      </c>
      <c r="E17" s="118"/>
      <c r="F17" s="119" t="s">
        <v>96</v>
      </c>
      <c r="G17" s="118" t="s">
        <v>76</v>
      </c>
      <c r="H17" s="120">
        <v>2200</v>
      </c>
      <c r="I17" s="121"/>
      <c r="J17" s="122">
        <f t="shared" si="0"/>
        <v>0</v>
      </c>
      <c r="K17" s="114"/>
      <c r="L17" s="115"/>
    </row>
    <row r="18" spans="1:12" s="116" customFormat="1" ht="42.75" customHeight="1">
      <c r="A18" s="113"/>
      <c r="B18" s="184">
        <v>1.4</v>
      </c>
      <c r="C18" s="117" t="s">
        <v>88</v>
      </c>
      <c r="D18" s="118" t="s">
        <v>87</v>
      </c>
      <c r="E18" s="118"/>
      <c r="F18" s="119" t="s">
        <v>97</v>
      </c>
      <c r="G18" s="118" t="s">
        <v>80</v>
      </c>
      <c r="H18" s="120">
        <f>2200*0.6</f>
        <v>1320</v>
      </c>
      <c r="I18" s="121"/>
      <c r="J18" s="122">
        <f>ROUND((I18*H18),0)</f>
        <v>0</v>
      </c>
      <c r="K18" s="114"/>
      <c r="L18" s="115"/>
    </row>
    <row r="19" spans="1:12" s="116" customFormat="1" ht="55.2">
      <c r="A19" s="113"/>
      <c r="B19" s="184">
        <v>1.5</v>
      </c>
      <c r="C19" s="117">
        <v>230.1</v>
      </c>
      <c r="D19" s="118" t="s">
        <v>128</v>
      </c>
      <c r="E19" s="118"/>
      <c r="F19" s="119" t="s">
        <v>129</v>
      </c>
      <c r="G19" s="118" t="s">
        <v>80</v>
      </c>
      <c r="H19" s="120">
        <f>2200*0.3</f>
        <v>660</v>
      </c>
      <c r="I19" s="121"/>
      <c r="J19" s="122">
        <f>ROUND((I19*H19),0)</f>
        <v>0</v>
      </c>
      <c r="K19" s="114"/>
      <c r="L19" s="115"/>
    </row>
    <row r="20" spans="1:12" s="116" customFormat="1" ht="56.25" customHeight="1">
      <c r="A20" s="113"/>
      <c r="B20" s="184">
        <v>1.6</v>
      </c>
      <c r="C20" s="118" t="s">
        <v>84</v>
      </c>
      <c r="D20" s="118" t="s">
        <v>83</v>
      </c>
      <c r="E20" s="118"/>
      <c r="F20" s="119" t="s">
        <v>85</v>
      </c>
      <c r="G20" s="118" t="s">
        <v>76</v>
      </c>
      <c r="H20" s="120">
        <v>2200</v>
      </c>
      <c r="I20" s="121"/>
      <c r="J20" s="122">
        <f>ROUND((I20*H20),0)</f>
        <v>0</v>
      </c>
      <c r="K20" s="114"/>
      <c r="L20" s="115"/>
    </row>
    <row r="21" spans="1:12" ht="81" customHeight="1">
      <c r="A21" s="104"/>
      <c r="B21" s="184">
        <v>1.7</v>
      </c>
      <c r="C21" s="123" t="s">
        <v>82</v>
      </c>
      <c r="D21" s="123" t="s">
        <v>81</v>
      </c>
      <c r="E21" s="123"/>
      <c r="F21" s="124" t="s">
        <v>86</v>
      </c>
      <c r="G21" s="123" t="s">
        <v>80</v>
      </c>
      <c r="H21" s="120">
        <f>2200*0.09</f>
        <v>198</v>
      </c>
      <c r="I21" s="121"/>
      <c r="J21" s="122">
        <f>ROUND((H21*I21),0)</f>
        <v>0</v>
      </c>
      <c r="K21" s="105"/>
    </row>
    <row r="22" spans="1:12" s="116" customFormat="1" ht="71.25" customHeight="1">
      <c r="A22" s="113"/>
      <c r="B22" s="185">
        <v>1.8</v>
      </c>
      <c r="C22" s="118"/>
      <c r="D22" s="118"/>
      <c r="E22" s="118"/>
      <c r="F22" s="119" t="s">
        <v>109</v>
      </c>
      <c r="G22" s="118" t="s">
        <v>110</v>
      </c>
      <c r="H22" s="120">
        <v>10</v>
      </c>
      <c r="I22" s="121"/>
      <c r="J22" s="122">
        <f t="shared" ref="J22:J27" si="1">I22*H22</f>
        <v>0</v>
      </c>
      <c r="K22" s="114"/>
      <c r="L22" s="115"/>
    </row>
    <row r="23" spans="1:12" ht="66.75" customHeight="1">
      <c r="A23" s="104"/>
      <c r="B23" s="184">
        <v>1.9</v>
      </c>
      <c r="C23" s="123" t="s">
        <v>82</v>
      </c>
      <c r="D23" s="123" t="s">
        <v>81</v>
      </c>
      <c r="E23" s="123"/>
      <c r="F23" s="124" t="s">
        <v>111</v>
      </c>
      <c r="G23" s="123" t="s">
        <v>112</v>
      </c>
      <c r="H23" s="120">
        <v>146</v>
      </c>
      <c r="I23" s="121"/>
      <c r="J23" s="122">
        <f t="shared" si="1"/>
        <v>0</v>
      </c>
      <c r="K23" s="105"/>
    </row>
    <row r="24" spans="1:12" s="116" customFormat="1" ht="50.25" customHeight="1">
      <c r="A24" s="113"/>
      <c r="B24" s="185">
        <v>1.1000000000000001</v>
      </c>
      <c r="C24" s="118" t="s">
        <v>114</v>
      </c>
      <c r="D24" s="118"/>
      <c r="E24" s="118"/>
      <c r="F24" s="119" t="s">
        <v>117</v>
      </c>
      <c r="G24" s="118" t="s">
        <v>112</v>
      </c>
      <c r="H24" s="120">
        <v>80</v>
      </c>
      <c r="I24" s="121"/>
      <c r="J24" s="122">
        <f t="shared" si="1"/>
        <v>0</v>
      </c>
      <c r="K24" s="114"/>
      <c r="L24" s="115"/>
    </row>
    <row r="25" spans="1:12" s="116" customFormat="1" ht="50.25" customHeight="1">
      <c r="A25" s="113"/>
      <c r="B25" s="184">
        <v>1.1100000000000001</v>
      </c>
      <c r="C25" s="118" t="s">
        <v>115</v>
      </c>
      <c r="D25" s="118"/>
      <c r="E25" s="118"/>
      <c r="F25" s="119" t="s">
        <v>116</v>
      </c>
      <c r="G25" s="118" t="s">
        <v>80</v>
      </c>
      <c r="H25" s="120">
        <v>3.2</v>
      </c>
      <c r="I25" s="121"/>
      <c r="J25" s="122">
        <f t="shared" si="1"/>
        <v>0</v>
      </c>
      <c r="K25" s="114"/>
      <c r="L25" s="115"/>
    </row>
    <row r="26" spans="1:12" s="116" customFormat="1" ht="68.25" customHeight="1">
      <c r="A26" s="113"/>
      <c r="B26" s="185">
        <v>1.1200000000000001</v>
      </c>
      <c r="C26" s="123" t="s">
        <v>119</v>
      </c>
      <c r="D26" s="123"/>
      <c r="E26" s="123"/>
      <c r="F26" s="124" t="s">
        <v>118</v>
      </c>
      <c r="G26" s="123" t="s">
        <v>112</v>
      </c>
      <c r="H26" s="120">
        <v>16</v>
      </c>
      <c r="I26" s="121"/>
      <c r="J26" s="122">
        <f t="shared" si="1"/>
        <v>0</v>
      </c>
      <c r="K26" s="114"/>
      <c r="L26" s="115"/>
    </row>
    <row r="27" spans="1:12" ht="63.75" customHeight="1">
      <c r="A27" s="104"/>
      <c r="B27" s="184">
        <v>1.1299999999999999</v>
      </c>
      <c r="C27" s="123" t="s">
        <v>121</v>
      </c>
      <c r="D27" s="123"/>
      <c r="E27" s="123"/>
      <c r="F27" s="124" t="s">
        <v>120</v>
      </c>
      <c r="G27" s="123" t="s">
        <v>112</v>
      </c>
      <c r="H27" s="120">
        <v>16</v>
      </c>
      <c r="I27" s="121"/>
      <c r="J27" s="122">
        <f t="shared" si="1"/>
        <v>0</v>
      </c>
      <c r="K27" s="105"/>
    </row>
    <row r="28" spans="1:12" ht="30" customHeight="1" thickBot="1">
      <c r="A28" s="104"/>
      <c r="B28" s="130" t="s">
        <v>78</v>
      </c>
      <c r="C28" s="131"/>
      <c r="D28" s="131"/>
      <c r="E28" s="131"/>
      <c r="F28" s="243"/>
      <c r="G28" s="243"/>
      <c r="H28" s="243"/>
      <c r="I28" s="244"/>
      <c r="J28" s="135">
        <f>+SUM(J15:J27)</f>
        <v>0</v>
      </c>
      <c r="K28" s="105"/>
    </row>
    <row r="29" spans="1:12" ht="30" customHeight="1" thickBot="1">
      <c r="A29" s="104"/>
      <c r="B29" s="109">
        <v>2</v>
      </c>
      <c r="C29" s="110"/>
      <c r="D29" s="111"/>
      <c r="E29" s="111"/>
      <c r="F29" s="182" t="s">
        <v>100</v>
      </c>
      <c r="G29" s="111"/>
      <c r="H29" s="111"/>
      <c r="I29" s="111"/>
      <c r="J29" s="112"/>
      <c r="K29" s="105"/>
    </row>
    <row r="30" spans="1:12" ht="30.6" customHeight="1">
      <c r="A30" s="104"/>
      <c r="B30" s="129">
        <v>2.1</v>
      </c>
      <c r="C30" s="125"/>
      <c r="D30" s="125"/>
      <c r="E30" s="125"/>
      <c r="F30" s="126" t="s">
        <v>101</v>
      </c>
      <c r="G30" s="125" t="s">
        <v>76</v>
      </c>
      <c r="H30" s="127">
        <v>220</v>
      </c>
      <c r="I30" s="128"/>
      <c r="J30" s="122">
        <f>I30*H30</f>
        <v>0</v>
      </c>
      <c r="K30" s="105"/>
    </row>
    <row r="31" spans="1:12" ht="23.25" customHeight="1">
      <c r="A31" s="104"/>
      <c r="B31" s="129">
        <v>2.2000000000000002</v>
      </c>
      <c r="C31" s="125"/>
      <c r="D31" s="125"/>
      <c r="E31" s="125"/>
      <c r="F31" s="126" t="s">
        <v>102</v>
      </c>
      <c r="G31" s="125" t="s">
        <v>103</v>
      </c>
      <c r="H31" s="127">
        <v>2</v>
      </c>
      <c r="I31" s="128"/>
      <c r="J31" s="122">
        <f>H31*I31</f>
        <v>0</v>
      </c>
      <c r="K31" s="105"/>
    </row>
    <row r="32" spans="1:12" ht="41.25" customHeight="1">
      <c r="A32" s="104"/>
      <c r="B32" s="129">
        <v>2.2999999999999998</v>
      </c>
      <c r="C32" s="125" t="s">
        <v>126</v>
      </c>
      <c r="D32" s="125"/>
      <c r="E32" s="125"/>
      <c r="F32" s="126" t="s">
        <v>127</v>
      </c>
      <c r="G32" s="125" t="s">
        <v>76</v>
      </c>
      <c r="H32" s="127">
        <f>18*0.6</f>
        <v>10.799999999999999</v>
      </c>
      <c r="I32" s="128"/>
      <c r="J32" s="122">
        <f>H32*I32</f>
        <v>0</v>
      </c>
      <c r="K32" s="105"/>
    </row>
    <row r="33" spans="1:13" ht="37.5" customHeight="1">
      <c r="A33" s="104"/>
      <c r="B33" s="129">
        <v>2.4</v>
      </c>
      <c r="C33" s="125"/>
      <c r="D33" s="125"/>
      <c r="E33" s="125"/>
      <c r="F33" s="126" t="s">
        <v>132</v>
      </c>
      <c r="G33" s="125" t="s">
        <v>76</v>
      </c>
      <c r="H33" s="127">
        <f>9*3.5</f>
        <v>31.5</v>
      </c>
      <c r="I33" s="128"/>
      <c r="J33" s="122">
        <f>H33*I33</f>
        <v>0</v>
      </c>
      <c r="K33" s="105"/>
    </row>
    <row r="34" spans="1:13" ht="37.5" customHeight="1">
      <c r="A34" s="104"/>
      <c r="B34" s="129">
        <v>2.5</v>
      </c>
      <c r="C34" s="125" t="s">
        <v>124</v>
      </c>
      <c r="D34" s="125"/>
      <c r="E34" s="125"/>
      <c r="F34" s="126" t="s">
        <v>143</v>
      </c>
      <c r="G34" s="125" t="s">
        <v>125</v>
      </c>
      <c r="H34" s="127">
        <v>630</v>
      </c>
      <c r="I34" s="128"/>
      <c r="J34" s="122">
        <f>H34*I34</f>
        <v>0</v>
      </c>
      <c r="K34" s="105"/>
      <c r="M34" s="183"/>
    </row>
    <row r="35" spans="1:13" ht="68.25" customHeight="1">
      <c r="A35" s="104"/>
      <c r="B35" s="129">
        <v>2.6</v>
      </c>
      <c r="C35" s="125" t="s">
        <v>122</v>
      </c>
      <c r="D35" s="125"/>
      <c r="E35" s="125"/>
      <c r="F35" s="126" t="s">
        <v>104</v>
      </c>
      <c r="G35" s="125" t="s">
        <v>76</v>
      </c>
      <c r="H35" s="127">
        <v>16</v>
      </c>
      <c r="I35" s="128"/>
      <c r="J35" s="122">
        <f>H35*I35</f>
        <v>0</v>
      </c>
      <c r="K35" s="105"/>
    </row>
    <row r="36" spans="1:13" ht="32.4" customHeight="1">
      <c r="A36" s="104"/>
      <c r="B36" s="129">
        <v>2.7</v>
      </c>
      <c r="C36" s="125"/>
      <c r="D36" s="125"/>
      <c r="E36" s="125"/>
      <c r="F36" s="126" t="s">
        <v>105</v>
      </c>
      <c r="G36" s="125" t="s">
        <v>76</v>
      </c>
      <c r="H36" s="127">
        <v>12</v>
      </c>
      <c r="I36" s="128"/>
      <c r="J36" s="122">
        <f>+H36*I36</f>
        <v>0</v>
      </c>
      <c r="K36" s="105"/>
    </row>
    <row r="37" spans="1:13" ht="18.75" customHeight="1">
      <c r="A37" s="104"/>
      <c r="B37" s="129">
        <v>2.8</v>
      </c>
      <c r="C37" s="125"/>
      <c r="D37" s="125"/>
      <c r="E37" s="125"/>
      <c r="F37" s="126" t="s">
        <v>106</v>
      </c>
      <c r="G37" s="125" t="s">
        <v>76</v>
      </c>
      <c r="H37" s="127">
        <v>19.95</v>
      </c>
      <c r="I37" s="128"/>
      <c r="J37" s="122">
        <f>H37*I37</f>
        <v>0</v>
      </c>
      <c r="K37" s="105"/>
    </row>
    <row r="38" spans="1:13" ht="17.25" customHeight="1">
      <c r="A38" s="104"/>
      <c r="B38" s="129">
        <v>2.9</v>
      </c>
      <c r="C38" s="125"/>
      <c r="D38" s="125"/>
      <c r="E38" s="125"/>
      <c r="F38" s="126" t="s">
        <v>107</v>
      </c>
      <c r="G38" s="125" t="s">
        <v>76</v>
      </c>
      <c r="H38" s="127">
        <v>33.770000000000003</v>
      </c>
      <c r="I38" s="128"/>
      <c r="J38" s="122">
        <f>H38*I38</f>
        <v>0</v>
      </c>
      <c r="K38" s="105"/>
    </row>
    <row r="39" spans="1:13" ht="87.6" customHeight="1">
      <c r="A39" s="104"/>
      <c r="B39" s="129">
        <v>2.1</v>
      </c>
      <c r="C39" s="125" t="s">
        <v>123</v>
      </c>
      <c r="D39" s="125"/>
      <c r="E39" s="125"/>
      <c r="F39" s="126" t="s">
        <v>108</v>
      </c>
      <c r="G39" s="125" t="s">
        <v>76</v>
      </c>
      <c r="H39" s="127">
        <v>330</v>
      </c>
      <c r="I39" s="128"/>
      <c r="J39" s="122">
        <f>H39*I39</f>
        <v>0</v>
      </c>
      <c r="K39" s="105"/>
    </row>
    <row r="40" spans="1:13" ht="15.75" customHeight="1">
      <c r="A40" s="104"/>
      <c r="B40" s="129"/>
      <c r="C40" s="125"/>
      <c r="D40" s="125"/>
      <c r="E40" s="125"/>
      <c r="F40" s="126"/>
      <c r="G40" s="125"/>
      <c r="H40" s="127"/>
      <c r="I40" s="128"/>
      <c r="J40" s="122"/>
      <c r="K40" s="105"/>
    </row>
    <row r="41" spans="1:13" ht="30" customHeight="1" thickBot="1">
      <c r="A41" s="104"/>
      <c r="B41" s="130" t="s">
        <v>133</v>
      </c>
      <c r="C41" s="131"/>
      <c r="D41" s="131"/>
      <c r="E41" s="131"/>
      <c r="F41" s="132"/>
      <c r="G41" s="131"/>
      <c r="H41" s="133"/>
      <c r="I41" s="134"/>
      <c r="J41" s="135">
        <f>+SUM(J30:J40)</f>
        <v>0</v>
      </c>
      <c r="K41" s="105"/>
    </row>
    <row r="42" spans="1:13" ht="8.25" customHeight="1" thickBot="1">
      <c r="A42" s="104"/>
      <c r="B42" s="136"/>
      <c r="C42" s="137"/>
      <c r="D42" s="137"/>
      <c r="E42" s="137"/>
      <c r="F42" s="138"/>
      <c r="G42" s="139"/>
      <c r="H42" s="140"/>
      <c r="I42" s="141"/>
      <c r="J42" s="142"/>
      <c r="K42" s="105"/>
    </row>
    <row r="43" spans="1:13" s="146" customFormat="1" ht="30" customHeight="1" thickBot="1">
      <c r="A43" s="143"/>
      <c r="B43" s="235" t="s">
        <v>134</v>
      </c>
      <c r="C43" s="236"/>
      <c r="D43" s="236"/>
      <c r="E43" s="236"/>
      <c r="F43" s="236"/>
      <c r="G43" s="236"/>
      <c r="H43" s="236"/>
      <c r="I43" s="237"/>
      <c r="J43" s="144">
        <f>+J41+J28</f>
        <v>0</v>
      </c>
      <c r="K43" s="145"/>
    </row>
    <row r="44" spans="1:13" s="146" customFormat="1" ht="30" customHeight="1" thickBot="1">
      <c r="A44" s="143"/>
      <c r="B44" s="235" t="s">
        <v>139</v>
      </c>
      <c r="C44" s="236"/>
      <c r="D44" s="236"/>
      <c r="E44" s="236"/>
      <c r="F44" s="236"/>
      <c r="G44" s="236"/>
      <c r="H44" s="236"/>
      <c r="I44" s="237"/>
      <c r="J44" s="144">
        <f>ROUND(((J43/1.26)*5%*19%),0)</f>
        <v>0</v>
      </c>
      <c r="K44" s="145"/>
    </row>
    <row r="45" spans="1:13" s="146" customFormat="1" ht="30" customHeight="1" thickBot="1">
      <c r="A45" s="143"/>
      <c r="B45" s="235" t="s">
        <v>140</v>
      </c>
      <c r="C45" s="236"/>
      <c r="D45" s="236"/>
      <c r="E45" s="236"/>
      <c r="F45" s="236"/>
      <c r="G45" s="236"/>
      <c r="H45" s="236"/>
      <c r="I45" s="237"/>
      <c r="J45" s="144">
        <f>+J43+J44</f>
        <v>0</v>
      </c>
      <c r="K45" s="145"/>
    </row>
    <row r="46" spans="1:13" s="146" customFormat="1" ht="18" customHeight="1">
      <c r="A46" s="143"/>
      <c r="B46" s="186"/>
      <c r="C46" s="187"/>
      <c r="D46" s="187"/>
      <c r="E46" s="187"/>
      <c r="F46" s="187"/>
      <c r="G46" s="187"/>
      <c r="H46" s="187"/>
      <c r="I46" s="187"/>
      <c r="J46" s="188"/>
      <c r="K46" s="145"/>
    </row>
    <row r="47" spans="1:13" s="146" customFormat="1" ht="30" customHeight="1">
      <c r="A47" s="143"/>
      <c r="B47" s="238" t="s">
        <v>141</v>
      </c>
      <c r="C47" s="238"/>
      <c r="D47" s="238"/>
      <c r="E47" s="238"/>
      <c r="F47" s="238"/>
      <c r="G47" s="238"/>
      <c r="H47" s="238"/>
      <c r="I47" s="238"/>
      <c r="J47" s="238"/>
      <c r="K47" s="145"/>
    </row>
    <row r="48" spans="1:13" s="146" customFormat="1" ht="40.799999999999997" customHeight="1">
      <c r="A48" s="143"/>
      <c r="B48" s="129"/>
      <c r="C48" s="123"/>
      <c r="D48" s="123"/>
      <c r="E48" s="123"/>
      <c r="F48" s="119" t="s">
        <v>130</v>
      </c>
      <c r="G48" s="123" t="s">
        <v>142</v>
      </c>
      <c r="H48" s="189">
        <v>1</v>
      </c>
      <c r="I48" s="121"/>
      <c r="J48" s="122">
        <f t="shared" ref="J48:J49" si="2">I48*H48</f>
        <v>0</v>
      </c>
      <c r="K48" s="145"/>
    </row>
    <row r="49" spans="1:14" s="146" customFormat="1" ht="48" customHeight="1">
      <c r="A49" s="143"/>
      <c r="B49" s="129"/>
      <c r="C49" s="125"/>
      <c r="D49" s="125"/>
      <c r="E49" s="125"/>
      <c r="F49" s="119" t="s">
        <v>131</v>
      </c>
      <c r="G49" s="125" t="s">
        <v>142</v>
      </c>
      <c r="H49" s="190">
        <v>1</v>
      </c>
      <c r="I49" s="121"/>
      <c r="J49" s="122">
        <f t="shared" si="2"/>
        <v>0</v>
      </c>
      <c r="K49" s="145"/>
    </row>
    <row r="50" spans="1:14" s="146" customFormat="1" ht="30" customHeight="1" thickBot="1">
      <c r="A50" s="143"/>
      <c r="B50" s="186"/>
      <c r="C50" s="187"/>
      <c r="D50" s="187"/>
      <c r="E50" s="187"/>
      <c r="F50" s="187"/>
      <c r="G50" s="187"/>
      <c r="H50" s="187"/>
      <c r="I50" s="187"/>
      <c r="J50" s="188"/>
      <c r="K50" s="145"/>
    </row>
    <row r="51" spans="1:14" s="146" customFormat="1" ht="30" customHeight="1" thickBot="1">
      <c r="A51" s="143"/>
      <c r="B51" s="235" t="s">
        <v>135</v>
      </c>
      <c r="C51" s="236"/>
      <c r="D51" s="236"/>
      <c r="E51" s="236"/>
      <c r="F51" s="236"/>
      <c r="G51" s="236"/>
      <c r="H51" s="236"/>
      <c r="I51" s="237"/>
      <c r="J51" s="144">
        <f>J48+J49</f>
        <v>0</v>
      </c>
      <c r="K51" s="145"/>
    </row>
    <row r="52" spans="1:14" s="146" customFormat="1" ht="30" customHeight="1" thickBot="1">
      <c r="A52" s="143"/>
      <c r="B52" s="235" t="s">
        <v>136</v>
      </c>
      <c r="C52" s="236"/>
      <c r="D52" s="236"/>
      <c r="E52" s="236"/>
      <c r="F52" s="236"/>
      <c r="G52" s="236"/>
      <c r="H52" s="236"/>
      <c r="I52" s="237"/>
      <c r="J52" s="144">
        <f>+J51*19%</f>
        <v>0</v>
      </c>
      <c r="K52" s="145"/>
    </row>
    <row r="53" spans="1:14" s="146" customFormat="1" ht="30" customHeight="1" thickBot="1">
      <c r="A53" s="143"/>
      <c r="B53" s="235" t="s">
        <v>137</v>
      </c>
      <c r="C53" s="236"/>
      <c r="D53" s="236"/>
      <c r="E53" s="236"/>
      <c r="F53" s="236"/>
      <c r="G53" s="236"/>
      <c r="H53" s="236"/>
      <c r="I53" s="237"/>
      <c r="J53" s="144">
        <f>+J51+J52</f>
        <v>0</v>
      </c>
      <c r="K53" s="145"/>
    </row>
    <row r="54" spans="1:14" s="146" customFormat="1" ht="14.4" thickBot="1">
      <c r="A54" s="143"/>
      <c r="B54" s="147"/>
      <c r="C54" s="148"/>
      <c r="D54" s="148"/>
      <c r="E54" s="148"/>
      <c r="F54" s="148"/>
      <c r="G54" s="148"/>
      <c r="H54" s="148"/>
      <c r="I54" s="148"/>
      <c r="J54" s="149"/>
      <c r="K54" s="145"/>
    </row>
    <row r="55" spans="1:14" s="146" customFormat="1" ht="15" customHeight="1" thickBot="1">
      <c r="A55" s="143"/>
      <c r="B55" s="150"/>
      <c r="C55" s="151"/>
      <c r="D55" s="152"/>
      <c r="E55" s="152"/>
      <c r="F55" s="153"/>
      <c r="G55" s="154"/>
      <c r="H55" s="155"/>
      <c r="I55" s="156"/>
      <c r="J55" s="157"/>
      <c r="K55" s="145"/>
    </row>
    <row r="56" spans="1:14" s="146" customFormat="1" ht="30" customHeight="1" thickBot="1">
      <c r="A56" s="143"/>
      <c r="B56" s="150"/>
      <c r="C56" s="151"/>
      <c r="D56" s="152"/>
      <c r="E56" s="152"/>
      <c r="F56" s="158" t="s">
        <v>138</v>
      </c>
      <c r="G56" s="159"/>
      <c r="H56" s="160"/>
      <c r="I56" s="161"/>
      <c r="J56" s="162">
        <f>J45+J53</f>
        <v>0</v>
      </c>
      <c r="K56" s="145"/>
    </row>
    <row r="57" spans="1:14" s="146" customFormat="1" ht="14.4" thickBot="1">
      <c r="A57" s="143"/>
      <c r="B57" s="150"/>
      <c r="C57" s="151"/>
      <c r="D57" s="151"/>
      <c r="E57" s="151"/>
      <c r="F57" s="152"/>
      <c r="G57" s="152"/>
      <c r="H57" s="163"/>
      <c r="I57" s="164"/>
      <c r="J57" s="165"/>
      <c r="K57" s="145"/>
    </row>
    <row r="58" spans="1:14" s="146" customFormat="1">
      <c r="A58" s="143"/>
      <c r="B58" s="166"/>
      <c r="C58" s="167"/>
      <c r="D58" s="167"/>
      <c r="E58" s="167"/>
      <c r="F58" s="167"/>
      <c r="G58" s="167"/>
      <c r="H58" s="167"/>
      <c r="I58" s="167"/>
      <c r="J58" s="168"/>
      <c r="K58" s="169"/>
    </row>
    <row r="59" spans="1:14" s="146" customFormat="1" ht="46.5" customHeight="1">
      <c r="A59" s="143"/>
      <c r="B59" s="223" t="s">
        <v>93</v>
      </c>
      <c r="C59" s="224"/>
      <c r="D59" s="224"/>
      <c r="E59" s="224"/>
      <c r="F59" s="224"/>
      <c r="G59" s="242" t="s">
        <v>8</v>
      </c>
      <c r="H59" s="242"/>
      <c r="I59" s="242"/>
      <c r="J59" s="170" t="s">
        <v>15</v>
      </c>
      <c r="K59" s="171"/>
    </row>
    <row r="60" spans="1:14" s="146" customFormat="1" ht="32.25" customHeight="1">
      <c r="A60" s="143"/>
      <c r="B60" s="223" t="s">
        <v>94</v>
      </c>
      <c r="C60" s="224"/>
      <c r="D60" s="224"/>
      <c r="E60" s="224"/>
      <c r="F60" s="224"/>
      <c r="G60" s="225" t="s">
        <v>16</v>
      </c>
      <c r="H60" s="225"/>
      <c r="I60" s="172">
        <f>ROUND(+(((J$43/(J$63+1))*J60)),0)</f>
        <v>0</v>
      </c>
      <c r="J60" s="173">
        <v>0.2</v>
      </c>
      <c r="K60" s="171"/>
      <c r="N60" s="174"/>
    </row>
    <row r="61" spans="1:14" s="146" customFormat="1" ht="29.25" customHeight="1">
      <c r="A61" s="143"/>
      <c r="B61" s="223" t="s">
        <v>95</v>
      </c>
      <c r="C61" s="224"/>
      <c r="D61" s="224"/>
      <c r="E61" s="224"/>
      <c r="F61" s="224"/>
      <c r="G61" s="225" t="s">
        <v>17</v>
      </c>
      <c r="H61" s="225"/>
      <c r="I61" s="172">
        <f>ROUND(+(((J$43/(J$63+1))*J61)),0)</f>
        <v>0</v>
      </c>
      <c r="J61" s="173">
        <v>0.01</v>
      </c>
      <c r="K61" s="171"/>
    </row>
    <row r="62" spans="1:14" s="146" customFormat="1" ht="25.5" customHeight="1">
      <c r="A62" s="143"/>
      <c r="B62" s="226"/>
      <c r="C62" s="227"/>
      <c r="D62" s="227"/>
      <c r="E62" s="227"/>
      <c r="F62" s="228"/>
      <c r="G62" s="225" t="s">
        <v>62</v>
      </c>
      <c r="H62" s="225"/>
      <c r="I62" s="172">
        <f>ROUND(+(((J$43/(J$63+1))*J62)),0)</f>
        <v>0</v>
      </c>
      <c r="J62" s="173">
        <v>0.05</v>
      </c>
      <c r="K62" s="145"/>
    </row>
    <row r="63" spans="1:14" ht="39" customHeight="1">
      <c r="A63" s="104"/>
      <c r="B63" s="229"/>
      <c r="C63" s="230"/>
      <c r="D63" s="230"/>
      <c r="E63" s="230"/>
      <c r="F63" s="231"/>
      <c r="G63" s="225" t="s">
        <v>18</v>
      </c>
      <c r="H63" s="225"/>
      <c r="I63" s="172">
        <f>SUM(I60:I62)</f>
        <v>0</v>
      </c>
      <c r="J63" s="173">
        <f>+J60+J61+J62</f>
        <v>0.26</v>
      </c>
      <c r="K63" s="105"/>
      <c r="N63" s="175"/>
    </row>
    <row r="64" spans="1:14" ht="14.25" customHeight="1" thickBot="1">
      <c r="A64" s="104"/>
      <c r="B64" s="232"/>
      <c r="C64" s="233"/>
      <c r="D64" s="233"/>
      <c r="E64" s="233"/>
      <c r="F64" s="234"/>
      <c r="G64" s="221"/>
      <c r="H64" s="221"/>
      <c r="I64" s="221"/>
      <c r="J64" s="222"/>
      <c r="K64" s="105"/>
    </row>
    <row r="65" spans="1:11" ht="14.4" thickBot="1">
      <c r="A65" s="176"/>
      <c r="B65" s="177"/>
      <c r="C65" s="177"/>
      <c r="D65" s="178"/>
      <c r="E65" s="177"/>
      <c r="F65" s="179"/>
      <c r="G65" s="177"/>
      <c r="H65" s="177"/>
      <c r="I65" s="177"/>
      <c r="J65" s="177"/>
      <c r="K65" s="180"/>
    </row>
    <row r="66" spans="1:11" ht="14.4" thickTop="1"/>
    <row r="70" spans="1:11">
      <c r="H70" s="103">
        <v>700000000</v>
      </c>
    </row>
  </sheetData>
  <mergeCells count="33">
    <mergeCell ref="B44:I44"/>
    <mergeCell ref="B45:I45"/>
    <mergeCell ref="B47:J47"/>
    <mergeCell ref="B60:F60"/>
    <mergeCell ref="B11:J11"/>
    <mergeCell ref="B43:I43"/>
    <mergeCell ref="B59:F59"/>
    <mergeCell ref="G59:I59"/>
    <mergeCell ref="G60:H60"/>
    <mergeCell ref="F28:I28"/>
    <mergeCell ref="B51:I51"/>
    <mergeCell ref="B52:I52"/>
    <mergeCell ref="B53:I53"/>
    <mergeCell ref="G64:J64"/>
    <mergeCell ref="B61:F61"/>
    <mergeCell ref="G61:H61"/>
    <mergeCell ref="G62:H62"/>
    <mergeCell ref="G63:H63"/>
    <mergeCell ref="B62:F64"/>
    <mergeCell ref="A2:K2"/>
    <mergeCell ref="H12:H13"/>
    <mergeCell ref="I12:I13"/>
    <mergeCell ref="J12:J13"/>
    <mergeCell ref="B12:B13"/>
    <mergeCell ref="C12:C13"/>
    <mergeCell ref="F12:F13"/>
    <mergeCell ref="G12:G13"/>
    <mergeCell ref="D12:E12"/>
    <mergeCell ref="B10:J10"/>
    <mergeCell ref="B7:J7"/>
    <mergeCell ref="B8:J9"/>
    <mergeCell ref="B6:J6"/>
    <mergeCell ref="B3:E3"/>
  </mergeCells>
  <pageMargins left="0.11811023622047245" right="0.11811023622047245" top="0.15748031496062992" bottom="0.15748031496062992" header="0.31496062992125984" footer="0.31496062992125984"/>
  <pageSetup scale="42" orientation="portrait" horizontalDpi="1200" verticalDpi="1200" r:id="rId1"/>
  <rowBreaks count="1" manualBreakCount="1">
    <brk id="54"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80" zoomScaleNormal="80" zoomScaleSheetLayoutView="80" zoomScalePageLayoutView="85" workbookViewId="0">
      <selection activeCell="T22" sqref="T22"/>
    </sheetView>
  </sheetViews>
  <sheetFormatPr baseColWidth="10" defaultColWidth="11.44140625" defaultRowHeight="13.8"/>
  <cols>
    <col min="1" max="2" width="3.109375" style="5" customWidth="1"/>
    <col min="3" max="3" width="14.6640625" style="5" customWidth="1"/>
    <col min="4" max="4" width="15.5546875" style="5" customWidth="1"/>
    <col min="5" max="11" width="11.44140625" style="5"/>
    <col min="12" max="12" width="12.88671875" style="5" customWidth="1"/>
    <col min="13" max="14" width="11.44140625" style="5"/>
    <col min="15" max="15" width="13" style="5" customWidth="1"/>
    <col min="16" max="17" width="3.109375" style="5" customWidth="1"/>
    <col min="18" max="16384" width="11.44140625" style="5"/>
  </cols>
  <sheetData>
    <row r="1" spans="2:16" ht="14.4" thickBot="1"/>
    <row r="2" spans="2:16" ht="25.5" customHeight="1" thickTop="1">
      <c r="B2" s="248"/>
      <c r="C2" s="249"/>
      <c r="D2" s="249"/>
      <c r="E2" s="249"/>
      <c r="F2" s="249"/>
      <c r="G2" s="249"/>
      <c r="H2" s="249"/>
      <c r="I2" s="249"/>
      <c r="J2" s="249"/>
      <c r="K2" s="249"/>
      <c r="L2" s="249"/>
      <c r="M2" s="249"/>
      <c r="N2" s="249"/>
      <c r="O2" s="249"/>
      <c r="P2" s="250"/>
    </row>
    <row r="3" spans="2:16" ht="25.5" customHeight="1">
      <c r="B3" s="98"/>
      <c r="C3" s="245" t="s">
        <v>75</v>
      </c>
      <c r="D3" s="246"/>
      <c r="E3" s="246"/>
      <c r="F3" s="247"/>
      <c r="P3" s="85"/>
    </row>
    <row r="4" spans="2:16" ht="25.5" customHeight="1">
      <c r="B4" s="98"/>
      <c r="C4" s="99" t="s">
        <v>0</v>
      </c>
      <c r="D4" s="100" t="s">
        <v>1</v>
      </c>
      <c r="E4" s="99" t="s">
        <v>2</v>
      </c>
      <c r="F4" s="100">
        <v>3</v>
      </c>
      <c r="P4" s="85"/>
    </row>
    <row r="5" spans="2:16" ht="25.5" customHeight="1">
      <c r="B5" s="98"/>
      <c r="C5" s="95"/>
      <c r="D5" s="96"/>
      <c r="E5" s="95"/>
      <c r="F5" s="96"/>
      <c r="P5" s="85"/>
    </row>
    <row r="6" spans="2:16" ht="36.75" customHeight="1">
      <c r="B6" s="84"/>
      <c r="C6" s="347" t="s">
        <v>19</v>
      </c>
      <c r="D6" s="347"/>
      <c r="E6" s="347"/>
      <c r="F6" s="347"/>
      <c r="G6" s="347"/>
      <c r="H6" s="347"/>
      <c r="I6" s="347"/>
      <c r="J6" s="347"/>
      <c r="K6" s="347"/>
      <c r="L6" s="347"/>
      <c r="M6" s="347"/>
      <c r="N6" s="347"/>
      <c r="O6" s="347"/>
      <c r="P6" s="85"/>
    </row>
    <row r="7" spans="2:16" ht="14.4" thickBot="1">
      <c r="B7" s="84"/>
      <c r="P7" s="85"/>
    </row>
    <row r="8" spans="2:16">
      <c r="B8" s="84"/>
      <c r="C8" s="312"/>
      <c r="D8" s="314"/>
      <c r="E8" s="315"/>
      <c r="F8" s="315"/>
      <c r="G8" s="315"/>
      <c r="H8" s="315"/>
      <c r="I8" s="315"/>
      <c r="J8" s="315"/>
      <c r="K8" s="316"/>
      <c r="L8" s="330"/>
      <c r="M8" s="331"/>
      <c r="N8" s="331"/>
      <c r="O8" s="332"/>
      <c r="P8" s="85"/>
    </row>
    <row r="9" spans="2:16">
      <c r="B9" s="84"/>
      <c r="C9" s="313"/>
      <c r="D9" s="317" t="s">
        <v>20</v>
      </c>
      <c r="E9" s="318"/>
      <c r="F9" s="318"/>
      <c r="G9" s="318"/>
      <c r="H9" s="318"/>
      <c r="I9" s="318"/>
      <c r="J9" s="318"/>
      <c r="K9" s="319"/>
      <c r="L9" s="333"/>
      <c r="M9" s="334"/>
      <c r="N9" s="334"/>
      <c r="O9" s="335"/>
      <c r="P9" s="85"/>
    </row>
    <row r="10" spans="2:16">
      <c r="B10" s="84"/>
      <c r="C10" s="313"/>
      <c r="D10" s="320"/>
      <c r="E10" s="321"/>
      <c r="F10" s="321"/>
      <c r="G10" s="321"/>
      <c r="H10" s="321"/>
      <c r="I10" s="321"/>
      <c r="J10" s="321"/>
      <c r="K10" s="322"/>
      <c r="L10" s="323" t="s">
        <v>21</v>
      </c>
      <c r="M10" s="336"/>
      <c r="N10" s="337"/>
      <c r="O10" s="338"/>
      <c r="P10" s="85"/>
    </row>
    <row r="11" spans="2:16">
      <c r="B11" s="84"/>
      <c r="C11" s="313"/>
      <c r="D11" s="317" t="s">
        <v>22</v>
      </c>
      <c r="E11" s="318"/>
      <c r="F11" s="318"/>
      <c r="G11" s="318"/>
      <c r="H11" s="318"/>
      <c r="I11" s="318"/>
      <c r="J11" s="318"/>
      <c r="K11" s="319"/>
      <c r="L11" s="324"/>
      <c r="M11" s="339"/>
      <c r="N11" s="340"/>
      <c r="O11" s="341"/>
      <c r="P11" s="85"/>
    </row>
    <row r="12" spans="2:16" ht="12.75" customHeight="1">
      <c r="B12" s="84"/>
      <c r="C12" s="313"/>
      <c r="D12" s="348"/>
      <c r="E12" s="349"/>
      <c r="F12" s="349"/>
      <c r="G12" s="349"/>
      <c r="H12" s="349"/>
      <c r="I12" s="349"/>
      <c r="J12" s="349"/>
      <c r="K12" s="350"/>
      <c r="L12" s="323" t="s">
        <v>23</v>
      </c>
      <c r="M12" s="323">
        <v>1</v>
      </c>
      <c r="N12" s="323" t="s">
        <v>24</v>
      </c>
      <c r="O12" s="328">
        <v>1</v>
      </c>
      <c r="P12" s="85"/>
    </row>
    <row r="13" spans="2:16">
      <c r="B13" s="84"/>
      <c r="C13" s="313"/>
      <c r="D13" s="348"/>
      <c r="E13" s="349"/>
      <c r="F13" s="349"/>
      <c r="G13" s="349"/>
      <c r="H13" s="349"/>
      <c r="I13" s="349"/>
      <c r="J13" s="349"/>
      <c r="K13" s="350"/>
      <c r="L13" s="342"/>
      <c r="M13" s="342"/>
      <c r="N13" s="342"/>
      <c r="O13" s="329"/>
      <c r="P13" s="85"/>
    </row>
    <row r="14" spans="2:16">
      <c r="B14" s="84"/>
      <c r="C14" s="313"/>
      <c r="D14" s="317" t="s">
        <v>25</v>
      </c>
      <c r="E14" s="318"/>
      <c r="F14" s="318"/>
      <c r="G14" s="318"/>
      <c r="H14" s="318"/>
      <c r="I14" s="318"/>
      <c r="J14" s="318"/>
      <c r="K14" s="319"/>
      <c r="L14" s="342"/>
      <c r="M14" s="342"/>
      <c r="N14" s="342"/>
      <c r="O14" s="329"/>
      <c r="P14" s="85"/>
    </row>
    <row r="15" spans="2:16" ht="14.4" thickBot="1">
      <c r="B15" s="84"/>
      <c r="C15" s="76"/>
      <c r="D15" s="75"/>
      <c r="E15" s="75"/>
      <c r="F15" s="75"/>
      <c r="G15" s="75"/>
      <c r="H15" s="75"/>
      <c r="I15" s="75"/>
      <c r="J15" s="75"/>
      <c r="K15" s="75"/>
      <c r="L15" s="75"/>
      <c r="M15" s="74"/>
      <c r="N15" s="74"/>
      <c r="O15" s="73"/>
      <c r="P15" s="85"/>
    </row>
    <row r="16" spans="2:16">
      <c r="B16" s="84"/>
      <c r="C16" s="72"/>
      <c r="D16" s="71"/>
      <c r="E16" s="71"/>
      <c r="F16" s="71"/>
      <c r="G16" s="71"/>
      <c r="H16" s="71"/>
      <c r="I16" s="71"/>
      <c r="J16" s="71"/>
      <c r="K16" s="71"/>
      <c r="L16" s="70" t="s">
        <v>26</v>
      </c>
      <c r="M16" s="69" t="s">
        <v>27</v>
      </c>
      <c r="N16" s="69" t="s">
        <v>28</v>
      </c>
      <c r="O16" s="68" t="s">
        <v>29</v>
      </c>
      <c r="P16" s="85"/>
    </row>
    <row r="17" spans="2:16">
      <c r="B17" s="84"/>
      <c r="C17" s="14"/>
      <c r="D17" s="86"/>
      <c r="E17" s="86"/>
      <c r="F17" s="86"/>
      <c r="G17" s="86"/>
      <c r="H17" s="86"/>
      <c r="I17" s="86"/>
      <c r="J17" s="86"/>
      <c r="K17" s="86"/>
      <c r="L17" s="87"/>
      <c r="M17" s="67"/>
      <c r="N17" s="67"/>
      <c r="O17" s="66"/>
      <c r="P17" s="85"/>
    </row>
    <row r="18" spans="2:16" ht="18" customHeight="1">
      <c r="B18" s="84"/>
      <c r="C18" s="257" t="s">
        <v>30</v>
      </c>
      <c r="D18" s="258"/>
      <c r="E18" s="258"/>
      <c r="F18" s="258"/>
      <c r="G18" s="86"/>
      <c r="H18" s="86"/>
      <c r="I18" s="86" t="s">
        <v>31</v>
      </c>
      <c r="K18" s="86"/>
      <c r="L18" s="87"/>
      <c r="O18" s="65"/>
      <c r="P18" s="85"/>
    </row>
    <row r="19" spans="2:16">
      <c r="B19" s="84"/>
      <c r="C19" s="64"/>
      <c r="D19" s="63"/>
      <c r="E19" s="63"/>
      <c r="F19" s="63"/>
      <c r="G19" s="63"/>
      <c r="H19" s="63"/>
      <c r="I19" s="63"/>
      <c r="J19" s="63"/>
      <c r="K19" s="63"/>
      <c r="L19" s="63"/>
      <c r="M19" s="63"/>
      <c r="N19" s="63"/>
      <c r="O19" s="62"/>
      <c r="P19" s="85"/>
    </row>
    <row r="20" spans="2:16" ht="14.4" thickBot="1">
      <c r="B20" s="84"/>
      <c r="C20" s="78"/>
      <c r="D20" s="79"/>
      <c r="E20" s="79"/>
      <c r="F20" s="79"/>
      <c r="G20" s="79"/>
      <c r="H20" s="79"/>
      <c r="I20" s="79"/>
      <c r="J20" s="79"/>
      <c r="K20" s="79"/>
      <c r="L20" s="79"/>
      <c r="M20" s="79"/>
      <c r="N20" s="79"/>
      <c r="O20" s="61"/>
      <c r="P20" s="85"/>
    </row>
    <row r="21" spans="2:16" ht="14.4" thickBot="1">
      <c r="B21" s="84"/>
      <c r="C21" s="22"/>
      <c r="D21" s="21"/>
      <c r="E21" s="21"/>
      <c r="F21" s="21"/>
      <c r="G21" s="21"/>
      <c r="H21" s="21"/>
      <c r="K21" s="21"/>
      <c r="L21" s="21"/>
      <c r="M21" s="21"/>
      <c r="N21" s="21"/>
      <c r="O21" s="20"/>
      <c r="P21" s="85"/>
    </row>
    <row r="22" spans="2:16">
      <c r="B22" s="84"/>
      <c r="C22" s="353" t="s">
        <v>32</v>
      </c>
      <c r="D22" s="354"/>
      <c r="E22" s="354"/>
      <c r="F22" s="354"/>
      <c r="G22" s="354"/>
      <c r="H22" s="354"/>
      <c r="I22" s="354"/>
      <c r="J22" s="354"/>
      <c r="K22" s="354"/>
      <c r="L22" s="354"/>
      <c r="M22" s="354"/>
      <c r="N22" s="354"/>
      <c r="O22" s="355"/>
      <c r="P22" s="85"/>
    </row>
    <row r="23" spans="2:16" ht="14.4" thickBot="1">
      <c r="B23" s="84"/>
      <c r="C23" s="11"/>
      <c r="O23" s="10"/>
      <c r="P23" s="85"/>
    </row>
    <row r="24" spans="2:16">
      <c r="B24" s="84"/>
      <c r="C24" s="97" t="s">
        <v>33</v>
      </c>
      <c r="D24" s="325" t="s">
        <v>34</v>
      </c>
      <c r="E24" s="326"/>
      <c r="F24" s="326"/>
      <c r="G24" s="326"/>
      <c r="H24" s="326"/>
      <c r="I24" s="326"/>
      <c r="J24" s="326"/>
      <c r="K24" s="326"/>
      <c r="L24" s="327"/>
      <c r="M24" s="351" t="s">
        <v>35</v>
      </c>
      <c r="N24" s="352"/>
      <c r="O24" s="97" t="s">
        <v>10</v>
      </c>
      <c r="P24" s="85"/>
    </row>
    <row r="25" spans="2:16" ht="14.4" thickBot="1">
      <c r="B25" s="84"/>
      <c r="C25" s="60"/>
      <c r="D25" s="293"/>
      <c r="E25" s="294"/>
      <c r="F25" s="294"/>
      <c r="G25" s="294"/>
      <c r="H25" s="294"/>
      <c r="I25" s="294"/>
      <c r="J25" s="294"/>
      <c r="K25" s="294"/>
      <c r="L25" s="295"/>
      <c r="M25" s="293"/>
      <c r="N25" s="295"/>
      <c r="O25" s="59"/>
      <c r="P25" s="85"/>
    </row>
    <row r="26" spans="2:16">
      <c r="B26" s="84"/>
      <c r="C26" s="296" t="s">
        <v>36</v>
      </c>
      <c r="D26" s="297"/>
      <c r="E26" s="297"/>
      <c r="F26" s="297"/>
      <c r="G26" s="297"/>
      <c r="H26" s="297"/>
      <c r="I26" s="297"/>
      <c r="J26" s="297"/>
      <c r="K26" s="297"/>
      <c r="L26" s="297"/>
      <c r="M26" s="297"/>
      <c r="N26" s="297"/>
      <c r="O26" s="298"/>
      <c r="P26" s="85"/>
    </row>
    <row r="27" spans="2:16">
      <c r="B27" s="84"/>
      <c r="C27" s="299"/>
      <c r="D27" s="300"/>
      <c r="E27" s="300"/>
      <c r="F27" s="300"/>
      <c r="G27" s="300"/>
      <c r="H27" s="300"/>
      <c r="I27" s="300"/>
      <c r="J27" s="300"/>
      <c r="K27" s="300"/>
      <c r="L27" s="300"/>
      <c r="M27" s="300"/>
      <c r="N27" s="300"/>
      <c r="O27" s="301"/>
      <c r="P27" s="85"/>
    </row>
    <row r="28" spans="2:16" ht="14.4" thickBot="1">
      <c r="B28" s="84"/>
      <c r="C28" s="302"/>
      <c r="D28" s="303"/>
      <c r="E28" s="303"/>
      <c r="F28" s="303"/>
      <c r="G28" s="303"/>
      <c r="H28" s="303"/>
      <c r="I28" s="303"/>
      <c r="J28" s="303"/>
      <c r="K28" s="303"/>
      <c r="L28" s="303"/>
      <c r="M28" s="303"/>
      <c r="N28" s="303"/>
      <c r="O28" s="304"/>
      <c r="P28" s="85"/>
    </row>
    <row r="29" spans="2:16">
      <c r="B29" s="84"/>
      <c r="C29" s="281" t="s">
        <v>34</v>
      </c>
      <c r="D29" s="345"/>
      <c r="E29" s="345"/>
      <c r="F29" s="345"/>
      <c r="G29" s="346"/>
      <c r="H29" s="287" t="s">
        <v>37</v>
      </c>
      <c r="I29" s="345"/>
      <c r="J29" s="291" t="s">
        <v>38</v>
      </c>
      <c r="K29" s="292"/>
      <c r="L29" s="45" t="s">
        <v>39</v>
      </c>
      <c r="M29" s="287" t="s">
        <v>40</v>
      </c>
      <c r="N29" s="288"/>
      <c r="O29" s="50" t="s">
        <v>41</v>
      </c>
      <c r="P29" s="85"/>
    </row>
    <row r="30" spans="2:16">
      <c r="B30" s="84"/>
      <c r="C30" s="265"/>
      <c r="D30" s="266"/>
      <c r="E30" s="266"/>
      <c r="F30" s="266"/>
      <c r="G30" s="311"/>
      <c r="H30" s="356"/>
      <c r="I30" s="311"/>
      <c r="J30" s="356"/>
      <c r="K30" s="311"/>
      <c r="L30" s="56"/>
      <c r="M30" s="309"/>
      <c r="N30" s="310"/>
      <c r="O30" s="47"/>
      <c r="P30" s="85"/>
    </row>
    <row r="31" spans="2:16">
      <c r="B31" s="84"/>
      <c r="C31" s="31"/>
      <c r="D31" s="12"/>
      <c r="E31" s="12"/>
      <c r="F31" s="12"/>
      <c r="G31" s="57"/>
      <c r="H31" s="58"/>
      <c r="I31" s="57"/>
      <c r="J31" s="58"/>
      <c r="K31" s="57"/>
      <c r="L31" s="56"/>
      <c r="M31" s="309"/>
      <c r="N31" s="310"/>
      <c r="O31" s="47"/>
      <c r="P31" s="85"/>
    </row>
    <row r="32" spans="2:16" ht="14.4" thickBot="1">
      <c r="B32" s="84"/>
      <c r="C32" s="277"/>
      <c r="D32" s="278"/>
      <c r="E32" s="278"/>
      <c r="F32" s="278"/>
      <c r="G32" s="305"/>
      <c r="H32" s="306"/>
      <c r="I32" s="305"/>
      <c r="J32" s="306"/>
      <c r="K32" s="305"/>
      <c r="L32" s="55"/>
      <c r="M32" s="307"/>
      <c r="N32" s="308"/>
      <c r="O32" s="47"/>
      <c r="P32" s="85"/>
    </row>
    <row r="33" spans="2:16" ht="14.4" thickBot="1">
      <c r="B33" s="84"/>
      <c r="C33" s="271" t="s">
        <v>42</v>
      </c>
      <c r="D33" s="272"/>
      <c r="E33" s="272"/>
      <c r="F33" s="272"/>
      <c r="G33" s="272"/>
      <c r="H33" s="272"/>
      <c r="I33" s="272"/>
      <c r="J33" s="272"/>
      <c r="K33" s="272"/>
      <c r="L33" s="272"/>
      <c r="M33" s="272"/>
      <c r="N33" s="273"/>
      <c r="O33" s="46"/>
      <c r="P33" s="85"/>
    </row>
    <row r="34" spans="2:16" ht="13.5" customHeight="1">
      <c r="B34" s="84"/>
      <c r="C34" s="296" t="s">
        <v>43</v>
      </c>
      <c r="D34" s="297"/>
      <c r="E34" s="297"/>
      <c r="F34" s="297"/>
      <c r="G34" s="297"/>
      <c r="H34" s="297"/>
      <c r="I34" s="297"/>
      <c r="J34" s="297"/>
      <c r="K34" s="297"/>
      <c r="L34" s="297"/>
      <c r="M34" s="297"/>
      <c r="N34" s="297"/>
      <c r="O34" s="298"/>
      <c r="P34" s="85"/>
    </row>
    <row r="35" spans="2:16">
      <c r="B35" s="84"/>
      <c r="C35" s="299"/>
      <c r="D35" s="300"/>
      <c r="E35" s="300"/>
      <c r="F35" s="300"/>
      <c r="G35" s="300"/>
      <c r="H35" s="300"/>
      <c r="I35" s="300"/>
      <c r="J35" s="300"/>
      <c r="K35" s="300"/>
      <c r="L35" s="300"/>
      <c r="M35" s="300"/>
      <c r="N35" s="300"/>
      <c r="O35" s="301"/>
      <c r="P35" s="85"/>
    </row>
    <row r="36" spans="2:16" ht="14.4" thickBot="1">
      <c r="B36" s="84"/>
      <c r="C36" s="302"/>
      <c r="D36" s="303"/>
      <c r="E36" s="303"/>
      <c r="F36" s="303"/>
      <c r="G36" s="303"/>
      <c r="H36" s="303"/>
      <c r="I36" s="303"/>
      <c r="J36" s="303"/>
      <c r="K36" s="303"/>
      <c r="L36" s="303"/>
      <c r="M36" s="303"/>
      <c r="N36" s="303"/>
      <c r="O36" s="304"/>
      <c r="P36" s="85"/>
    </row>
    <row r="37" spans="2:16">
      <c r="B37" s="84"/>
      <c r="C37" s="281" t="s">
        <v>34</v>
      </c>
      <c r="D37" s="282"/>
      <c r="E37" s="282"/>
      <c r="F37" s="282"/>
      <c r="G37" s="282"/>
      <c r="H37" s="282"/>
      <c r="I37" s="282"/>
      <c r="J37" s="288"/>
      <c r="K37" s="83" t="s">
        <v>35</v>
      </c>
      <c r="L37" s="45" t="s">
        <v>10</v>
      </c>
      <c r="M37" s="287" t="s">
        <v>44</v>
      </c>
      <c r="N37" s="288"/>
      <c r="O37" s="50" t="s">
        <v>41</v>
      </c>
      <c r="P37" s="85"/>
    </row>
    <row r="38" spans="2:16">
      <c r="B38" s="84"/>
      <c r="C38" s="265"/>
      <c r="D38" s="266"/>
      <c r="E38" s="266"/>
      <c r="F38" s="266"/>
      <c r="G38" s="266"/>
      <c r="H38" s="266"/>
      <c r="I38" s="266"/>
      <c r="J38" s="311"/>
      <c r="K38" s="80"/>
      <c r="L38" s="54"/>
      <c r="M38" s="343"/>
      <c r="N38" s="344"/>
      <c r="O38" s="47"/>
      <c r="P38" s="85"/>
    </row>
    <row r="39" spans="2:16" ht="14.4" thickBot="1">
      <c r="B39" s="84"/>
      <c r="C39" s="277"/>
      <c r="D39" s="278"/>
      <c r="E39" s="278"/>
      <c r="F39" s="278"/>
      <c r="G39" s="278"/>
      <c r="H39" s="278"/>
      <c r="I39" s="278"/>
      <c r="J39" s="305"/>
      <c r="K39" s="12"/>
      <c r="L39" s="53"/>
      <c r="M39" s="279"/>
      <c r="N39" s="280"/>
      <c r="O39" s="52"/>
      <c r="P39" s="85"/>
    </row>
    <row r="40" spans="2:16" ht="14.4" thickBot="1">
      <c r="B40" s="84"/>
      <c r="C40" s="271" t="s">
        <v>42</v>
      </c>
      <c r="D40" s="272"/>
      <c r="E40" s="272"/>
      <c r="F40" s="272"/>
      <c r="G40" s="272"/>
      <c r="H40" s="272"/>
      <c r="I40" s="272"/>
      <c r="J40" s="272"/>
      <c r="K40" s="272"/>
      <c r="L40" s="272"/>
      <c r="M40" s="272"/>
      <c r="N40" s="273"/>
      <c r="O40" s="35">
        <v>0</v>
      </c>
      <c r="P40" s="85"/>
    </row>
    <row r="41" spans="2:16">
      <c r="B41" s="84"/>
      <c r="C41" s="296" t="s">
        <v>45</v>
      </c>
      <c r="D41" s="297"/>
      <c r="E41" s="297"/>
      <c r="F41" s="297"/>
      <c r="G41" s="297"/>
      <c r="H41" s="297"/>
      <c r="I41" s="297"/>
      <c r="J41" s="297"/>
      <c r="K41" s="297"/>
      <c r="L41" s="297"/>
      <c r="M41" s="297"/>
      <c r="N41" s="297"/>
      <c r="O41" s="298"/>
      <c r="P41" s="85"/>
    </row>
    <row r="42" spans="2:16">
      <c r="B42" s="84"/>
      <c r="C42" s="299"/>
      <c r="D42" s="300"/>
      <c r="E42" s="300"/>
      <c r="F42" s="300"/>
      <c r="G42" s="300"/>
      <c r="H42" s="300"/>
      <c r="I42" s="300"/>
      <c r="J42" s="300"/>
      <c r="K42" s="300"/>
      <c r="L42" s="300"/>
      <c r="M42" s="300"/>
      <c r="N42" s="300"/>
      <c r="O42" s="301"/>
      <c r="P42" s="85"/>
    </row>
    <row r="43" spans="2:16" ht="14.4" thickBot="1">
      <c r="B43" s="84"/>
      <c r="C43" s="302"/>
      <c r="D43" s="303"/>
      <c r="E43" s="303"/>
      <c r="F43" s="303"/>
      <c r="G43" s="303"/>
      <c r="H43" s="303"/>
      <c r="I43" s="303"/>
      <c r="J43" s="303"/>
      <c r="K43" s="303"/>
      <c r="L43" s="303"/>
      <c r="M43" s="303"/>
      <c r="N43" s="303"/>
      <c r="O43" s="304"/>
      <c r="P43" s="85"/>
    </row>
    <row r="44" spans="2:16">
      <c r="B44" s="84"/>
      <c r="C44" s="281" t="s">
        <v>46</v>
      </c>
      <c r="D44" s="282"/>
      <c r="E44" s="282"/>
      <c r="F44" s="282"/>
      <c r="G44" s="282"/>
      <c r="H44" s="282"/>
      <c r="I44" s="282"/>
      <c r="J44" s="45" t="s">
        <v>47</v>
      </c>
      <c r="K44" s="81" t="s">
        <v>48</v>
      </c>
      <c r="L44" s="51" t="s">
        <v>49</v>
      </c>
      <c r="M44" s="287" t="s">
        <v>50</v>
      </c>
      <c r="N44" s="288"/>
      <c r="O44" s="50" t="s">
        <v>41</v>
      </c>
      <c r="P44" s="85"/>
    </row>
    <row r="45" spans="2:16">
      <c r="B45" s="84"/>
      <c r="C45" s="265"/>
      <c r="D45" s="266"/>
      <c r="E45" s="266"/>
      <c r="F45" s="266"/>
      <c r="G45" s="266"/>
      <c r="H45" s="266"/>
      <c r="I45" s="266"/>
      <c r="J45" s="48"/>
      <c r="K45" s="49"/>
      <c r="L45" s="48"/>
      <c r="M45" s="285"/>
      <c r="N45" s="286"/>
      <c r="O45" s="47"/>
      <c r="P45" s="85"/>
    </row>
    <row r="46" spans="2:16" ht="14.4" thickBot="1">
      <c r="B46" s="84"/>
      <c r="C46" s="277"/>
      <c r="D46" s="278"/>
      <c r="E46" s="278"/>
      <c r="F46" s="278"/>
      <c r="G46" s="278"/>
      <c r="H46" s="278"/>
      <c r="I46" s="278"/>
      <c r="J46" s="37"/>
      <c r="K46" s="6"/>
      <c r="L46" s="37"/>
      <c r="M46" s="279"/>
      <c r="N46" s="280"/>
      <c r="O46" s="36"/>
      <c r="P46" s="85"/>
    </row>
    <row r="47" spans="2:16" ht="14.4" thickBot="1">
      <c r="B47" s="84"/>
      <c r="C47" s="271" t="s">
        <v>42</v>
      </c>
      <c r="D47" s="272"/>
      <c r="E47" s="272"/>
      <c r="F47" s="272"/>
      <c r="G47" s="272"/>
      <c r="H47" s="272"/>
      <c r="I47" s="272"/>
      <c r="J47" s="272"/>
      <c r="K47" s="272"/>
      <c r="L47" s="272"/>
      <c r="M47" s="272"/>
      <c r="N47" s="273"/>
      <c r="O47" s="46"/>
      <c r="P47" s="85"/>
    </row>
    <row r="48" spans="2:16">
      <c r="B48" s="84"/>
      <c r="C48" s="296" t="s">
        <v>51</v>
      </c>
      <c r="D48" s="297"/>
      <c r="E48" s="297"/>
      <c r="F48" s="297"/>
      <c r="G48" s="297"/>
      <c r="H48" s="297"/>
      <c r="I48" s="297"/>
      <c r="J48" s="297"/>
      <c r="K48" s="297"/>
      <c r="L48" s="297"/>
      <c r="M48" s="297"/>
      <c r="N48" s="297"/>
      <c r="O48" s="298"/>
      <c r="P48" s="85"/>
    </row>
    <row r="49" spans="2:16">
      <c r="B49" s="84"/>
      <c r="C49" s="299"/>
      <c r="D49" s="300"/>
      <c r="E49" s="300"/>
      <c r="F49" s="300"/>
      <c r="G49" s="300"/>
      <c r="H49" s="300"/>
      <c r="I49" s="300"/>
      <c r="J49" s="300"/>
      <c r="K49" s="300"/>
      <c r="L49" s="300"/>
      <c r="M49" s="300"/>
      <c r="N49" s="300"/>
      <c r="O49" s="301"/>
      <c r="P49" s="85"/>
    </row>
    <row r="50" spans="2:16" ht="14.4" thickBot="1">
      <c r="B50" s="84"/>
      <c r="C50" s="302"/>
      <c r="D50" s="303"/>
      <c r="E50" s="303"/>
      <c r="F50" s="303"/>
      <c r="G50" s="303"/>
      <c r="H50" s="303"/>
      <c r="I50" s="303"/>
      <c r="J50" s="303"/>
      <c r="K50" s="303"/>
      <c r="L50" s="303"/>
      <c r="M50" s="303"/>
      <c r="N50" s="303"/>
      <c r="O50" s="304"/>
      <c r="P50" s="85"/>
    </row>
    <row r="51" spans="2:16">
      <c r="B51" s="84"/>
      <c r="C51" s="281" t="s">
        <v>52</v>
      </c>
      <c r="D51" s="282"/>
      <c r="E51" s="282"/>
      <c r="F51" s="282"/>
      <c r="G51" s="282"/>
      <c r="H51" s="282"/>
      <c r="I51" s="282"/>
      <c r="J51" s="45" t="s">
        <v>53</v>
      </c>
      <c r="K51" s="44" t="s">
        <v>54</v>
      </c>
      <c r="L51" s="33" t="s">
        <v>55</v>
      </c>
      <c r="M51" s="283" t="s">
        <v>40</v>
      </c>
      <c r="N51" s="284"/>
      <c r="O51" s="32" t="s">
        <v>41</v>
      </c>
      <c r="P51" s="85"/>
    </row>
    <row r="52" spans="2:16">
      <c r="B52" s="84"/>
      <c r="C52" s="43"/>
      <c r="D52" s="42"/>
      <c r="E52" s="42"/>
      <c r="F52" s="42"/>
      <c r="G52" s="42"/>
      <c r="H52" s="42"/>
      <c r="I52" s="42"/>
      <c r="J52" s="41"/>
      <c r="K52" s="40"/>
      <c r="L52" s="39"/>
      <c r="M52" s="289"/>
      <c r="N52" s="290"/>
      <c r="O52" s="38"/>
      <c r="P52" s="85"/>
    </row>
    <row r="53" spans="2:16">
      <c r="B53" s="84"/>
      <c r="C53" s="43"/>
      <c r="D53" s="42"/>
      <c r="E53" s="42"/>
      <c r="F53" s="42"/>
      <c r="G53" s="42"/>
      <c r="H53" s="42"/>
      <c r="I53" s="42"/>
      <c r="J53" s="41"/>
      <c r="K53" s="40"/>
      <c r="L53" s="39"/>
      <c r="M53" s="289"/>
      <c r="N53" s="290"/>
      <c r="O53" s="38"/>
      <c r="P53" s="85"/>
    </row>
    <row r="54" spans="2:16">
      <c r="B54" s="84"/>
      <c r="C54" s="43"/>
      <c r="D54" s="42"/>
      <c r="E54" s="42"/>
      <c r="F54" s="42"/>
      <c r="G54" s="42"/>
      <c r="H54" s="42"/>
      <c r="I54" s="42"/>
      <c r="J54" s="41"/>
      <c r="K54" s="40"/>
      <c r="L54" s="39"/>
      <c r="M54" s="285"/>
      <c r="N54" s="286"/>
      <c r="O54" s="38"/>
      <c r="P54" s="85"/>
    </row>
    <row r="55" spans="2:16" ht="14.4" thickBot="1">
      <c r="B55" s="84"/>
      <c r="C55" s="277"/>
      <c r="D55" s="278"/>
      <c r="E55" s="278"/>
      <c r="F55" s="278"/>
      <c r="G55" s="278"/>
      <c r="H55" s="278"/>
      <c r="I55" s="278"/>
      <c r="J55" s="37"/>
      <c r="K55" s="6"/>
      <c r="L55" s="37"/>
      <c r="M55" s="279"/>
      <c r="N55" s="280"/>
      <c r="O55" s="36"/>
      <c r="P55" s="85"/>
    </row>
    <row r="56" spans="2:16" ht="14.4" thickBot="1">
      <c r="B56" s="84"/>
      <c r="C56" s="271" t="s">
        <v>42</v>
      </c>
      <c r="D56" s="272"/>
      <c r="E56" s="272"/>
      <c r="F56" s="272"/>
      <c r="G56" s="272"/>
      <c r="H56" s="272"/>
      <c r="I56" s="272"/>
      <c r="J56" s="272"/>
      <c r="K56" s="272"/>
      <c r="L56" s="272"/>
      <c r="M56" s="272"/>
      <c r="N56" s="273"/>
      <c r="O56" s="35"/>
      <c r="P56" s="85"/>
    </row>
    <row r="57" spans="2:16" ht="14.4" thickBot="1">
      <c r="B57" s="84"/>
      <c r="C57" s="11"/>
      <c r="O57" s="10"/>
      <c r="P57" s="85"/>
    </row>
    <row r="58" spans="2:16" ht="14.4" thickBot="1">
      <c r="B58" s="84"/>
      <c r="C58" s="274" t="s">
        <v>56</v>
      </c>
      <c r="D58" s="275"/>
      <c r="E58" s="275"/>
      <c r="F58" s="275"/>
      <c r="G58" s="275"/>
      <c r="H58" s="275"/>
      <c r="I58" s="275"/>
      <c r="J58" s="275"/>
      <c r="K58" s="275"/>
      <c r="L58" s="275"/>
      <c r="M58" s="275"/>
      <c r="N58" s="276"/>
      <c r="O58" s="34"/>
      <c r="P58" s="85"/>
    </row>
    <row r="59" spans="2:16">
      <c r="B59" s="84"/>
      <c r="C59" s="296" t="s">
        <v>57</v>
      </c>
      <c r="D59" s="297"/>
      <c r="E59" s="297"/>
      <c r="F59" s="297"/>
      <c r="G59" s="297"/>
      <c r="H59" s="297"/>
      <c r="I59" s="297"/>
      <c r="J59" s="297"/>
      <c r="K59" s="297"/>
      <c r="L59" s="297"/>
      <c r="M59" s="297"/>
      <c r="N59" s="297"/>
      <c r="O59" s="298"/>
      <c r="P59" s="85"/>
    </row>
    <row r="60" spans="2:16">
      <c r="B60" s="84"/>
      <c r="C60" s="299"/>
      <c r="D60" s="300"/>
      <c r="E60" s="300"/>
      <c r="F60" s="300"/>
      <c r="G60" s="300"/>
      <c r="H60" s="300"/>
      <c r="I60" s="300"/>
      <c r="J60" s="300"/>
      <c r="K60" s="300"/>
      <c r="L60" s="300"/>
      <c r="M60" s="300"/>
      <c r="N60" s="300"/>
      <c r="O60" s="301"/>
      <c r="P60" s="85"/>
    </row>
    <row r="61" spans="2:16" ht="14.4" thickBot="1">
      <c r="B61" s="84"/>
      <c r="C61" s="302"/>
      <c r="D61" s="303"/>
      <c r="E61" s="303"/>
      <c r="F61" s="303"/>
      <c r="G61" s="303"/>
      <c r="H61" s="303"/>
      <c r="I61" s="303"/>
      <c r="J61" s="303"/>
      <c r="K61" s="303"/>
      <c r="L61" s="303"/>
      <c r="M61" s="303"/>
      <c r="N61" s="303"/>
      <c r="O61" s="304"/>
      <c r="P61" s="85"/>
    </row>
    <row r="62" spans="2:16">
      <c r="B62" s="84"/>
      <c r="C62" s="281" t="s">
        <v>58</v>
      </c>
      <c r="D62" s="282"/>
      <c r="E62" s="282"/>
      <c r="F62" s="282"/>
      <c r="G62" s="282"/>
      <c r="H62" s="282"/>
      <c r="I62" s="282"/>
      <c r="J62" s="81"/>
      <c r="K62" s="82"/>
      <c r="L62" s="33" t="s">
        <v>59</v>
      </c>
      <c r="M62" s="283" t="s">
        <v>60</v>
      </c>
      <c r="N62" s="284"/>
      <c r="O62" s="32"/>
      <c r="P62" s="85"/>
    </row>
    <row r="63" spans="2:16">
      <c r="B63" s="84"/>
      <c r="C63" s="265" t="s">
        <v>16</v>
      </c>
      <c r="D63" s="266"/>
      <c r="E63" s="266"/>
      <c r="F63" s="266"/>
      <c r="G63" s="266"/>
      <c r="H63" s="266"/>
      <c r="I63" s="266"/>
      <c r="J63" s="30"/>
      <c r="K63" s="29"/>
      <c r="L63" s="26"/>
      <c r="M63" s="267"/>
      <c r="N63" s="268"/>
      <c r="O63" s="25"/>
      <c r="P63" s="85"/>
    </row>
    <row r="64" spans="2:16">
      <c r="B64" s="84"/>
      <c r="C64" s="31" t="s">
        <v>61</v>
      </c>
      <c r="D64" s="12"/>
      <c r="E64" s="12"/>
      <c r="F64" s="12"/>
      <c r="G64" s="12"/>
      <c r="H64" s="12"/>
      <c r="I64" s="12"/>
      <c r="J64" s="30"/>
      <c r="K64" s="29"/>
      <c r="L64" s="26"/>
      <c r="M64" s="267"/>
      <c r="N64" s="268"/>
      <c r="O64" s="25"/>
      <c r="P64" s="85"/>
    </row>
    <row r="65" spans="2:16" ht="14.4" thickBot="1">
      <c r="B65" s="84"/>
      <c r="C65" s="78" t="s">
        <v>62</v>
      </c>
      <c r="D65" s="79"/>
      <c r="E65" s="79"/>
      <c r="F65" s="79"/>
      <c r="G65" s="79"/>
      <c r="H65" s="79"/>
      <c r="I65" s="79"/>
      <c r="J65" s="28"/>
      <c r="K65" s="27"/>
      <c r="L65" s="26"/>
      <c r="M65" s="269"/>
      <c r="N65" s="270"/>
      <c r="O65" s="25"/>
      <c r="P65" s="85"/>
    </row>
    <row r="66" spans="2:16" ht="14.4" thickBot="1">
      <c r="B66" s="84"/>
      <c r="C66" s="271" t="s">
        <v>42</v>
      </c>
      <c r="D66" s="272"/>
      <c r="E66" s="272"/>
      <c r="F66" s="272"/>
      <c r="G66" s="272"/>
      <c r="H66" s="272"/>
      <c r="I66" s="272"/>
      <c r="J66" s="272"/>
      <c r="K66" s="272"/>
      <c r="L66" s="272"/>
      <c r="M66" s="272"/>
      <c r="N66" s="273"/>
      <c r="O66" s="24"/>
      <c r="P66" s="85"/>
    </row>
    <row r="67" spans="2:16" ht="14.4" thickBot="1">
      <c r="B67" s="84"/>
      <c r="C67" s="11"/>
      <c r="O67" s="10"/>
      <c r="P67" s="85"/>
    </row>
    <row r="68" spans="2:16" ht="14.4" thickBot="1">
      <c r="B68" s="84"/>
      <c r="C68" s="274" t="s">
        <v>63</v>
      </c>
      <c r="D68" s="275"/>
      <c r="E68" s="275"/>
      <c r="F68" s="275"/>
      <c r="G68" s="275"/>
      <c r="H68" s="275"/>
      <c r="I68" s="275"/>
      <c r="J68" s="275"/>
      <c r="K68" s="275"/>
      <c r="L68" s="275"/>
      <c r="M68" s="275"/>
      <c r="N68" s="276"/>
      <c r="O68" s="23"/>
      <c r="P68" s="85"/>
    </row>
    <row r="69" spans="2:16">
      <c r="B69" s="84"/>
      <c r="C69" s="22"/>
      <c r="D69" s="21"/>
      <c r="E69" s="21"/>
      <c r="F69" s="21"/>
      <c r="G69" s="21"/>
      <c r="H69" s="21"/>
      <c r="I69" s="21"/>
      <c r="J69" s="21"/>
      <c r="K69" s="21"/>
      <c r="L69" s="21"/>
      <c r="M69" s="21"/>
      <c r="N69" s="21"/>
      <c r="O69" s="20"/>
      <c r="P69" s="85"/>
    </row>
    <row r="70" spans="2:16">
      <c r="B70" s="84"/>
      <c r="C70" s="11"/>
      <c r="O70" s="10"/>
      <c r="P70" s="85"/>
    </row>
    <row r="71" spans="2:16">
      <c r="B71" s="84"/>
      <c r="C71" s="11"/>
      <c r="O71" s="10"/>
      <c r="P71" s="85"/>
    </row>
    <row r="72" spans="2:16">
      <c r="B72" s="84"/>
      <c r="C72" s="11"/>
      <c r="H72" s="13" t="s">
        <v>64</v>
      </c>
      <c r="I72" s="13"/>
      <c r="J72" s="13"/>
      <c r="K72" s="13"/>
      <c r="O72" s="10"/>
      <c r="P72" s="85"/>
    </row>
    <row r="73" spans="2:16">
      <c r="B73" s="84"/>
      <c r="C73" s="19"/>
      <c r="D73" s="88"/>
      <c r="E73" s="88"/>
      <c r="F73" s="88"/>
      <c r="G73" s="88"/>
      <c r="H73" s="13" t="s">
        <v>65</v>
      </c>
      <c r="I73" s="88"/>
      <c r="J73" s="88"/>
      <c r="K73" s="88"/>
      <c r="L73" s="88"/>
      <c r="M73" s="88"/>
      <c r="N73" s="88"/>
      <c r="O73" s="18"/>
      <c r="P73" s="85"/>
    </row>
    <row r="74" spans="2:16">
      <c r="B74" s="84"/>
      <c r="C74" s="19"/>
      <c r="D74" s="88"/>
      <c r="E74" s="88"/>
      <c r="F74" s="88"/>
      <c r="G74" s="88"/>
      <c r="H74" s="13" t="s">
        <v>66</v>
      </c>
      <c r="K74" s="88"/>
      <c r="L74" s="88"/>
      <c r="M74" s="88"/>
      <c r="N74" s="88"/>
      <c r="O74" s="18"/>
      <c r="P74" s="85"/>
    </row>
    <row r="75" spans="2:16">
      <c r="B75" s="84"/>
      <c r="C75" s="14"/>
      <c r="D75" s="89"/>
      <c r="E75" s="89"/>
      <c r="F75" s="89"/>
      <c r="G75" s="89"/>
      <c r="H75" s="13" t="s">
        <v>67</v>
      </c>
      <c r="I75" s="89"/>
      <c r="J75" s="89"/>
      <c r="K75" s="89"/>
      <c r="L75" s="89"/>
      <c r="M75" s="89"/>
      <c r="N75" s="89"/>
      <c r="O75" s="8"/>
      <c r="P75" s="85"/>
    </row>
    <row r="76" spans="2:16">
      <c r="B76" s="84"/>
      <c r="C76" s="11"/>
      <c r="H76" s="5" t="s">
        <v>68</v>
      </c>
      <c r="O76" s="10"/>
      <c r="P76" s="85"/>
    </row>
    <row r="77" spans="2:16">
      <c r="B77" s="84"/>
      <c r="C77" s="17" t="s">
        <v>69</v>
      </c>
      <c r="D77" s="77"/>
      <c r="E77" s="77"/>
      <c r="F77" s="77"/>
      <c r="G77" s="77"/>
      <c r="H77" s="77"/>
      <c r="I77" s="77"/>
      <c r="J77" s="77"/>
      <c r="K77" s="77"/>
      <c r="L77" s="77"/>
      <c r="M77" s="77"/>
      <c r="N77" s="77"/>
      <c r="O77" s="16"/>
      <c r="P77" s="85"/>
    </row>
    <row r="78" spans="2:16">
      <c r="B78" s="84"/>
      <c r="C78" s="262"/>
      <c r="D78" s="263"/>
      <c r="E78" s="263"/>
      <c r="F78" s="263"/>
      <c r="G78" s="263"/>
      <c r="H78" s="263"/>
      <c r="I78" s="263"/>
      <c r="J78" s="263"/>
      <c r="K78" s="263"/>
      <c r="L78" s="263"/>
      <c r="M78" s="263"/>
      <c r="N78" s="263"/>
      <c r="O78" s="264"/>
      <c r="P78" s="85"/>
    </row>
    <row r="79" spans="2:16">
      <c r="B79" s="84"/>
      <c r="C79" s="262"/>
      <c r="D79" s="263"/>
      <c r="E79" s="263"/>
      <c r="F79" s="263"/>
      <c r="G79" s="263"/>
      <c r="H79" s="263"/>
      <c r="I79" s="263"/>
      <c r="J79" s="263"/>
      <c r="K79" s="263"/>
      <c r="L79" s="263"/>
      <c r="M79" s="263"/>
      <c r="N79" s="263"/>
      <c r="O79" s="264"/>
      <c r="P79" s="85"/>
    </row>
    <row r="80" spans="2:16">
      <c r="B80" s="84"/>
      <c r="C80" s="14"/>
      <c r="D80" s="89"/>
      <c r="E80" s="89"/>
      <c r="F80" s="89"/>
      <c r="G80" s="89"/>
      <c r="H80" s="89"/>
      <c r="I80" s="89"/>
      <c r="J80" s="89"/>
      <c r="K80" s="89"/>
      <c r="L80" s="89"/>
      <c r="M80" s="89"/>
      <c r="N80" s="89"/>
      <c r="O80" s="8"/>
      <c r="P80" s="85"/>
    </row>
    <row r="81" spans="2:16">
      <c r="B81" s="84"/>
      <c r="C81" s="15" t="s">
        <v>70</v>
      </c>
      <c r="D81" s="89"/>
      <c r="E81" s="89"/>
      <c r="F81" s="89"/>
      <c r="G81" s="89"/>
      <c r="H81" s="89"/>
      <c r="I81" s="89"/>
      <c r="J81" s="89"/>
      <c r="K81" s="89"/>
      <c r="L81" s="89"/>
      <c r="M81" s="89"/>
      <c r="N81" s="89"/>
      <c r="O81" s="8"/>
      <c r="P81" s="85"/>
    </row>
    <row r="82" spans="2:16" ht="12.75" customHeight="1">
      <c r="B82" s="84"/>
      <c r="C82" s="259" t="s">
        <v>71</v>
      </c>
      <c r="D82" s="260"/>
      <c r="E82" s="260"/>
      <c r="F82" s="260"/>
      <c r="G82" s="260"/>
      <c r="H82" s="260"/>
      <c r="I82" s="260"/>
      <c r="J82" s="260"/>
      <c r="K82" s="260"/>
      <c r="L82" s="260"/>
      <c r="M82" s="260"/>
      <c r="N82" s="260"/>
      <c r="O82" s="261"/>
      <c r="P82" s="85"/>
    </row>
    <row r="83" spans="2:16">
      <c r="B83" s="84"/>
      <c r="C83" s="259"/>
      <c r="D83" s="260"/>
      <c r="E83" s="260"/>
      <c r="F83" s="260"/>
      <c r="G83" s="260"/>
      <c r="H83" s="260"/>
      <c r="I83" s="260"/>
      <c r="J83" s="260"/>
      <c r="K83" s="260"/>
      <c r="L83" s="260"/>
      <c r="M83" s="260"/>
      <c r="N83" s="260"/>
      <c r="O83" s="261"/>
      <c r="P83" s="85"/>
    </row>
    <row r="84" spans="2:16" ht="12.9" customHeight="1">
      <c r="B84" s="84"/>
      <c r="C84" s="259" t="s">
        <v>72</v>
      </c>
      <c r="D84" s="260"/>
      <c r="E84" s="260"/>
      <c r="F84" s="260"/>
      <c r="G84" s="260"/>
      <c r="H84" s="260"/>
      <c r="I84" s="260"/>
      <c r="J84" s="260"/>
      <c r="K84" s="260"/>
      <c r="L84" s="260"/>
      <c r="M84" s="260"/>
      <c r="N84" s="260"/>
      <c r="O84" s="261"/>
      <c r="P84" s="85"/>
    </row>
    <row r="85" spans="2:16">
      <c r="B85" s="84"/>
      <c r="C85" s="259"/>
      <c r="D85" s="260"/>
      <c r="E85" s="260"/>
      <c r="F85" s="260"/>
      <c r="G85" s="260"/>
      <c r="H85" s="260"/>
      <c r="I85" s="260"/>
      <c r="J85" s="260"/>
      <c r="K85" s="260"/>
      <c r="L85" s="260"/>
      <c r="M85" s="260"/>
      <c r="N85" s="260"/>
      <c r="O85" s="261"/>
      <c r="P85" s="85"/>
    </row>
    <row r="86" spans="2:16">
      <c r="B86" s="84"/>
      <c r="C86" s="14"/>
      <c r="D86" s="89"/>
      <c r="E86" s="89"/>
      <c r="F86" s="89"/>
      <c r="G86" s="89"/>
      <c r="H86" s="89"/>
      <c r="I86" s="89"/>
      <c r="J86" s="89"/>
      <c r="K86" s="89"/>
      <c r="L86" s="89"/>
      <c r="M86" s="89"/>
      <c r="N86" s="89"/>
      <c r="O86" s="8"/>
      <c r="P86" s="85"/>
    </row>
    <row r="87" spans="2:16">
      <c r="B87" s="84"/>
      <c r="C87" s="11"/>
      <c r="H87" s="13" t="s">
        <v>64</v>
      </c>
      <c r="O87" s="10"/>
      <c r="P87" s="85"/>
    </row>
    <row r="88" spans="2:16">
      <c r="B88" s="84"/>
      <c r="C88" s="11"/>
      <c r="H88" s="5" t="s">
        <v>65</v>
      </c>
      <c r="I88" s="12"/>
      <c r="J88" s="12"/>
      <c r="K88" s="12"/>
      <c r="O88" s="10"/>
      <c r="P88" s="85"/>
    </row>
    <row r="89" spans="2:16">
      <c r="B89" s="84"/>
      <c r="C89" s="11"/>
      <c r="H89" s="5" t="s">
        <v>73</v>
      </c>
      <c r="I89" s="90"/>
      <c r="J89" s="90"/>
      <c r="K89" s="90"/>
      <c r="O89" s="10"/>
      <c r="P89" s="85"/>
    </row>
    <row r="90" spans="2:16">
      <c r="B90" s="84"/>
      <c r="C90" s="9"/>
      <c r="D90" s="89"/>
      <c r="E90" s="89"/>
      <c r="F90" s="89"/>
      <c r="G90" s="89"/>
      <c r="H90" s="5" t="s">
        <v>67</v>
      </c>
      <c r="L90" s="89"/>
      <c r="M90" s="89"/>
      <c r="N90" s="89"/>
      <c r="O90" s="8"/>
      <c r="P90" s="85"/>
    </row>
    <row r="91" spans="2:16" ht="17.25" customHeight="1">
      <c r="B91" s="84"/>
      <c r="C91" s="7"/>
      <c r="D91" s="91"/>
      <c r="E91" s="91"/>
      <c r="K91" s="251"/>
      <c r="L91" s="251"/>
      <c r="M91" s="251"/>
      <c r="N91" s="251"/>
      <c r="O91" s="252"/>
      <c r="P91" s="85"/>
    </row>
    <row r="92" spans="2:16" ht="18.75" customHeight="1" thickBot="1">
      <c r="B92" s="84"/>
      <c r="C92" s="255"/>
      <c r="D92" s="256"/>
      <c r="E92" s="256"/>
      <c r="F92" s="6"/>
      <c r="G92" s="6"/>
      <c r="H92" s="6"/>
      <c r="I92" s="6"/>
      <c r="J92" s="6"/>
      <c r="K92" s="253"/>
      <c r="L92" s="253"/>
      <c r="M92" s="253"/>
      <c r="N92" s="253"/>
      <c r="O92" s="254"/>
      <c r="P92" s="85"/>
    </row>
    <row r="93" spans="2:16" ht="14.4" thickBot="1">
      <c r="B93" s="92"/>
      <c r="C93" s="93"/>
      <c r="D93" s="93"/>
      <c r="E93" s="93"/>
      <c r="F93" s="93"/>
      <c r="G93" s="93"/>
      <c r="H93" s="93"/>
      <c r="I93" s="93"/>
      <c r="J93" s="93"/>
      <c r="K93" s="93"/>
      <c r="L93" s="93"/>
      <c r="M93" s="93"/>
      <c r="N93" s="93"/>
      <c r="O93" s="93"/>
      <c r="P93" s="94"/>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ECONOMICA(OFERNTES)</vt:lpstr>
      <vt:lpstr>INDICAR CÓDIGO DEL ITEM DE PAGO</vt:lpstr>
      <vt:lpstr>'INDICAR CÓDIGO DEL ITEM DE PAGO'!Área_de_impresión</vt:lpstr>
      <vt:lpstr>'PRESUPUESTO ECONOMICA(OFERNTES)'!Área_de_impresión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Manuel Bello Rodriguez</cp:lastModifiedBy>
  <cp:revision/>
  <cp:lastPrinted>2026-04-26T21:44:25Z</cp:lastPrinted>
  <dcterms:created xsi:type="dcterms:W3CDTF">2006-06-27T16:47:25Z</dcterms:created>
  <dcterms:modified xsi:type="dcterms:W3CDTF">2026-04-30T16:37:29Z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