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comer\Downloads\"/>
    </mc:Choice>
  </mc:AlternateContent>
  <xr:revisionPtr revIDLastSave="0" documentId="13_ncr:1_{4947FD6F-E90B-47FC-B411-28612CEA4EDD}" xr6:coauthVersionLast="47" xr6:coauthVersionMax="47" xr10:uidLastSave="{00000000-0000-0000-0000-000000000000}"/>
  <bookViews>
    <workbookView xWindow="-108" yWindow="-108" windowWidth="23256" windowHeight="13896" xr2:uid="{00000000-000D-0000-FFFF-FFFF00000000}"/>
  </bookViews>
  <sheets>
    <sheet name="COTIZACION" sheetId="1" r:id="rId1"/>
    <sheet name="Borrador" sheetId="2" state="hidden" r:id="rId2"/>
  </sheets>
  <definedNames>
    <definedName name="_xlnm._FilterDatabase" localSheetId="0" hidden="1">COTIZACION!$C$1:$C$181</definedName>
  </definedNames>
  <calcPr calcId="191029"/>
  <extLst>
    <ext uri="GoogleSheetsCustomDataVersion2">
      <go:sheetsCustomData xmlns:go="http://customooxmlschemas.google.com/" r:id="rId6" roundtripDataChecksum="lzvERQuWLPIar2TepiCHexX1K4YfbAzMzXUS+1PLNXo="/>
    </ext>
  </extLst>
</workbook>
</file>

<file path=xl/calcChain.xml><?xml version="1.0" encoding="utf-8"?>
<calcChain xmlns="http://schemas.openxmlformats.org/spreadsheetml/2006/main">
  <c r="F29" i="2" l="1"/>
  <c r="D29" i="2"/>
  <c r="F28" i="2"/>
  <c r="F27" i="2"/>
  <c r="F26" i="2"/>
  <c r="F25" i="2"/>
  <c r="F24" i="2"/>
  <c r="F23" i="2"/>
  <c r="F22" i="2"/>
  <c r="F21" i="2"/>
  <c r="F20" i="2"/>
  <c r="AA15" i="2"/>
  <c r="Q15" i="2"/>
  <c r="N15" i="2"/>
  <c r="D15" i="2"/>
  <c r="AE14" i="2"/>
  <c r="AB14" i="2"/>
  <c r="AC14" i="2" s="1"/>
  <c r="W14" i="2"/>
  <c r="X14" i="2" s="1"/>
  <c r="Y14" i="2" s="1"/>
  <c r="S14" i="2"/>
  <c r="T14" i="2" s="1"/>
  <c r="U14" i="2" s="1"/>
  <c r="K14" i="2"/>
  <c r="AE13" i="2"/>
  <c r="AB13" i="2"/>
  <c r="AC13" i="2" s="1"/>
  <c r="W13" i="2"/>
  <c r="X13" i="2" s="1"/>
  <c r="Y13" i="2" s="1"/>
  <c r="S13" i="2"/>
  <c r="T13" i="2" s="1"/>
  <c r="U13" i="2" s="1"/>
  <c r="K13" i="2"/>
  <c r="AE12" i="2"/>
  <c r="AB12" i="2"/>
  <c r="AC12" i="2" s="1"/>
  <c r="W12" i="2"/>
  <c r="X12" i="2" s="1"/>
  <c r="Y12" i="2" s="1"/>
  <c r="S12" i="2"/>
  <c r="T12" i="2" s="1"/>
  <c r="U12" i="2" s="1"/>
  <c r="K12" i="2"/>
  <c r="AE11" i="2"/>
  <c r="AB11" i="2"/>
  <c r="AC11" i="2" s="1"/>
  <c r="W11" i="2"/>
  <c r="X11" i="2" s="1"/>
  <c r="Y11" i="2" s="1"/>
  <c r="S11" i="2"/>
  <c r="T11" i="2" s="1"/>
  <c r="U11" i="2" s="1"/>
  <c r="K11" i="2"/>
  <c r="AE10" i="2"/>
  <c r="AB10" i="2"/>
  <c r="AC10" i="2" s="1"/>
  <c r="W10" i="2"/>
  <c r="X10" i="2" s="1"/>
  <c r="Y10" i="2" s="1"/>
  <c r="S10" i="2"/>
  <c r="T10" i="2" s="1"/>
  <c r="U10" i="2" s="1"/>
  <c r="K10" i="2"/>
  <c r="AE9" i="2"/>
  <c r="AB9" i="2"/>
  <c r="AC9" i="2" s="1"/>
  <c r="W9" i="2"/>
  <c r="X9" i="2" s="1"/>
  <c r="Y9" i="2" s="1"/>
  <c r="S9" i="2"/>
  <c r="T9" i="2" s="1"/>
  <c r="U9" i="2" s="1"/>
  <c r="K9" i="2"/>
  <c r="AE8" i="2"/>
  <c r="AB8" i="2"/>
  <c r="AC8" i="2" s="1"/>
  <c r="W8" i="2"/>
  <c r="X8" i="2" s="1"/>
  <c r="Y8" i="2" s="1"/>
  <c r="S8" i="2"/>
  <c r="T8" i="2" s="1"/>
  <c r="U8" i="2" s="1"/>
  <c r="K8" i="2"/>
  <c r="AE7" i="2"/>
  <c r="AB7" i="2"/>
  <c r="AC7" i="2" s="1"/>
  <c r="W7" i="2"/>
  <c r="X7" i="2" s="1"/>
  <c r="Y7" i="2" s="1"/>
  <c r="S7" i="2"/>
  <c r="T7" i="2" s="1"/>
  <c r="U7" i="2" s="1"/>
  <c r="K7" i="2"/>
  <c r="AE6" i="2"/>
  <c r="AE15" i="2" s="1"/>
  <c r="AB6" i="2"/>
  <c r="AB15" i="2" s="1"/>
  <c r="W6" i="2"/>
  <c r="W15" i="2" s="1"/>
  <c r="S6" i="2"/>
  <c r="T6" i="2" s="1"/>
  <c r="K6" i="2"/>
  <c r="K15" i="2" s="1"/>
  <c r="E94" i="1"/>
  <c r="H93" i="1"/>
  <c r="I93" i="1" s="1"/>
  <c r="H92" i="1"/>
  <c r="I92" i="1" s="1"/>
  <c r="I91" i="1"/>
  <c r="H91" i="1"/>
  <c r="H90" i="1"/>
  <c r="I90" i="1" s="1"/>
  <c r="H89" i="1"/>
  <c r="I89" i="1" s="1"/>
  <c r="H88" i="1"/>
  <c r="I88" i="1" s="1"/>
  <c r="H87" i="1"/>
  <c r="I87" i="1" s="1"/>
  <c r="H86" i="1"/>
  <c r="I86" i="1" s="1"/>
  <c r="I85" i="1"/>
  <c r="H85" i="1"/>
  <c r="H84" i="1"/>
  <c r="I84" i="1" s="1"/>
  <c r="H83" i="1"/>
  <c r="I83" i="1" s="1"/>
  <c r="H82" i="1"/>
  <c r="I82" i="1" s="1"/>
  <c r="H81" i="1"/>
  <c r="I81" i="1" s="1"/>
  <c r="H80" i="1"/>
  <c r="I80" i="1" s="1"/>
  <c r="I79" i="1"/>
  <c r="H79" i="1"/>
  <c r="H78" i="1"/>
  <c r="I78" i="1" s="1"/>
  <c r="H77" i="1"/>
  <c r="I77" i="1" s="1"/>
  <c r="H76" i="1"/>
  <c r="I76" i="1" s="1"/>
  <c r="H75" i="1"/>
  <c r="I75" i="1" s="1"/>
  <c r="H74" i="1"/>
  <c r="I74" i="1" s="1"/>
  <c r="I73" i="1"/>
  <c r="H73" i="1"/>
  <c r="H72" i="1"/>
  <c r="I72" i="1" s="1"/>
  <c r="H71" i="1"/>
  <c r="I71" i="1" s="1"/>
  <c r="H70" i="1"/>
  <c r="I70" i="1" s="1"/>
  <c r="H69" i="1"/>
  <c r="I69" i="1" s="1"/>
  <c r="H68" i="1"/>
  <c r="I68" i="1" s="1"/>
  <c r="I67" i="1"/>
  <c r="H67" i="1"/>
  <c r="H66" i="1"/>
  <c r="I66" i="1" s="1"/>
  <c r="H65" i="1"/>
  <c r="I65" i="1" s="1"/>
  <c r="H64" i="1"/>
  <c r="I64" i="1" s="1"/>
  <c r="H63" i="1"/>
  <c r="I63" i="1" s="1"/>
  <c r="H62" i="1"/>
  <c r="I62" i="1" s="1"/>
  <c r="I61" i="1"/>
  <c r="H61" i="1"/>
  <c r="H60" i="1"/>
  <c r="I60" i="1" s="1"/>
  <c r="H59" i="1"/>
  <c r="I59" i="1" s="1"/>
  <c r="H58" i="1"/>
  <c r="I58" i="1" s="1"/>
  <c r="H57" i="1"/>
  <c r="I57" i="1" s="1"/>
  <c r="H56" i="1"/>
  <c r="I56" i="1" s="1"/>
  <c r="I55" i="1"/>
  <c r="H55" i="1"/>
  <c r="H54" i="1"/>
  <c r="I54" i="1" s="1"/>
  <c r="H53" i="1"/>
  <c r="I53" i="1" s="1"/>
  <c r="H52" i="1"/>
  <c r="I52" i="1" s="1"/>
  <c r="H51" i="1"/>
  <c r="I51" i="1" s="1"/>
  <c r="H50" i="1"/>
  <c r="I50" i="1" s="1"/>
  <c r="I49" i="1"/>
  <c r="H49" i="1"/>
  <c r="H48" i="1"/>
  <c r="I48" i="1" s="1"/>
  <c r="H47" i="1"/>
  <c r="I47" i="1" s="1"/>
  <c r="H46" i="1"/>
  <c r="I46" i="1" s="1"/>
  <c r="H45" i="1"/>
  <c r="I45" i="1" s="1"/>
  <c r="H44" i="1"/>
  <c r="I44" i="1" s="1"/>
  <c r="I43" i="1"/>
  <c r="H43" i="1"/>
  <c r="H42" i="1"/>
  <c r="I42" i="1" s="1"/>
  <c r="H41" i="1"/>
  <c r="I41" i="1" s="1"/>
  <c r="H40" i="1"/>
  <c r="I40" i="1" s="1"/>
  <c r="H39" i="1"/>
  <c r="I39" i="1" s="1"/>
  <c r="E37" i="1"/>
  <c r="I36" i="1"/>
  <c r="H36" i="1"/>
  <c r="H35" i="1"/>
  <c r="I35" i="1" s="1"/>
  <c r="H34" i="1"/>
  <c r="I34" i="1" s="1"/>
  <c r="H33" i="1"/>
  <c r="I33" i="1" s="1"/>
  <c r="H32" i="1"/>
  <c r="I32" i="1" s="1"/>
  <c r="H31" i="1"/>
  <c r="I31" i="1" s="1"/>
  <c r="I30" i="1"/>
  <c r="H30" i="1"/>
  <c r="H29" i="1"/>
  <c r="I29" i="1" s="1"/>
  <c r="H28" i="1"/>
  <c r="I28" i="1" s="1"/>
  <c r="H27" i="1"/>
  <c r="I27" i="1" s="1"/>
  <c r="H26" i="1"/>
  <c r="I26" i="1" s="1"/>
  <c r="H25" i="1"/>
  <c r="I25" i="1" s="1"/>
  <c r="I24" i="1"/>
  <c r="H24" i="1"/>
  <c r="H23" i="1"/>
  <c r="I23" i="1" s="1"/>
  <c r="H22" i="1"/>
  <c r="I22" i="1" s="1"/>
  <c r="H21" i="1"/>
  <c r="I21" i="1" s="1"/>
  <c r="I37" i="1" s="1"/>
  <c r="T15" i="2" l="1"/>
  <c r="U6" i="2"/>
  <c r="U15" i="2" s="1"/>
  <c r="I94" i="1"/>
  <c r="I95" i="1" s="1"/>
  <c r="S15" i="2"/>
  <c r="X6" i="2"/>
  <c r="AC6" i="2"/>
  <c r="AC15" i="2" s="1"/>
  <c r="AF14" i="2"/>
  <c r="AF6" i="2"/>
  <c r="AF8" i="2"/>
  <c r="AF10" i="2"/>
  <c r="AF12" i="2"/>
  <c r="AF7" i="2"/>
  <c r="AF9" i="2"/>
  <c r="AF11" i="2"/>
  <c r="AF13" i="2"/>
  <c r="AG6" i="2"/>
  <c r="AG7" i="2"/>
  <c r="AG8" i="2"/>
  <c r="AG9" i="2"/>
  <c r="AG10" i="2"/>
  <c r="AG11" i="2"/>
  <c r="AG12" i="2"/>
  <c r="AG13" i="2"/>
  <c r="AG14" i="2"/>
  <c r="X15" i="2" l="1"/>
  <c r="Y6" i="2"/>
  <c r="Y15" i="2" s="1"/>
  <c r="AF15" i="2"/>
  <c r="AG15" i="2"/>
</calcChain>
</file>

<file path=xl/sharedStrings.xml><?xml version="1.0" encoding="utf-8"?>
<sst xmlns="http://schemas.openxmlformats.org/spreadsheetml/2006/main" count="279" uniqueCount="104">
  <si>
    <t>República de Colombia
Instituto Colombiano de Bienestar Familiar
Cecilia de la Fuente de Lleras 
Grupo Administrativo Regional Meta</t>
  </si>
  <si>
    <t>CLASIFICACIÓN DE LA INFORMACIÓN 
PÚBLICA</t>
  </si>
  <si>
    <t>OFERTA ECONOMICA - MANTENIMIENTO DE AIRES ACONDICIONADOS</t>
  </si>
  <si>
    <t>Objeto</t>
  </si>
  <si>
    <t>PRESTAR SERVICIO DE MANTENIMIENTO PREVENTIVO Y CORRECTIVO DE AIRES ACONDICIONADOS DE LA REGIONAL META Y LOS CENTROS ZONALES</t>
  </si>
  <si>
    <t xml:space="preserve">EMPRESA: </t>
  </si>
  <si>
    <t>M&amp;M ENERGY SOLUTIONS SAS</t>
  </si>
  <si>
    <t>NIT:</t>
  </si>
  <si>
    <t>900556510-6</t>
  </si>
  <si>
    <t>FECHA:</t>
  </si>
  <si>
    <t>CONTACTO:</t>
  </si>
  <si>
    <t>MILTON JESUS MOSQUERA GUTIERREZ</t>
  </si>
  <si>
    <t>CARGO:</t>
  </si>
  <si>
    <t>REPRESENTANTE LEGAL</t>
  </si>
  <si>
    <t>TEL. CELULAR:</t>
  </si>
  <si>
    <t>E-MAIL:</t>
  </si>
  <si>
    <t>comercial@mymenergysolutions.com.co</t>
  </si>
  <si>
    <t>DIRECCIÓN:</t>
  </si>
  <si>
    <t>CALLE 5B #33B-16</t>
  </si>
  <si>
    <t>TELEFONO FIJO:</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</si>
  <si>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</si>
  <si>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</si>
  <si>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r>
      <rPr>
        <b/>
        <sz val="10"/>
        <color rgb="FFFF0000"/>
        <rFont val="Arial"/>
      </rPr>
      <t xml:space="preserve">(1) </t>
    </r>
    <r>
      <rPr>
        <sz val="10"/>
        <color theme="1"/>
        <rFont val="Arial"/>
      </rPr>
      <t>Tener en cuenta para ofertar que el plazo de ejecución es estimado y podrá ser inferior. Los precios cotizados se deberán mantener.</t>
    </r>
    <r>
      <rPr>
        <b/>
        <sz val="10"/>
        <color rgb="FFFF0000"/>
        <rFont val="Arial"/>
      </rPr>
      <t xml:space="preserve">
(2)</t>
    </r>
    <r>
      <rPr>
        <sz val="10"/>
        <color rgb="FFFF0000"/>
        <rFont val="Arial"/>
      </rPr>
      <t xml:space="preserve"> Asignar precio sin incluir el IVA en las celdas de la columna "Precio unitario antes de IVA" y asignar la tarifa de IVA que corresponda en la casilla "Tarifa IVA%".</t>
    </r>
    <r>
      <rPr>
        <b/>
        <sz val="10"/>
        <color rgb="FFFF0000"/>
        <rFont val="Arial"/>
      </rPr>
      <t xml:space="preserve">
(3) </t>
    </r>
    <r>
      <rPr>
        <sz val="10"/>
        <color theme="1"/>
        <rFont val="Arial"/>
      </rPr>
      <t>En caso de remitir su cotización mediante el módulo Solicitud de Información a Proveedores del SECOP II; el Precio Total para el periodo de ejecución estimado (IVA incluido) celda I95 debe ser diligenciado en la pregunta 1 del "Cuestionario".</t>
    </r>
  </si>
  <si>
    <t>Tiempo de Ejecución HASTA EL 30/12/2026</t>
  </si>
  <si>
    <r>
      <rPr>
        <b/>
        <sz val="10"/>
        <color theme="1"/>
        <rFont val="Arial"/>
      </rPr>
      <t>Tarifa IVA</t>
    </r>
    <r>
      <rPr>
        <b/>
        <sz val="10"/>
        <color rgb="FFFF0000"/>
        <rFont val="Arial"/>
      </rPr>
      <t xml:space="preserve"> 
(nota 2)</t>
    </r>
  </si>
  <si>
    <r>
      <rPr>
        <b/>
        <sz val="10"/>
        <color theme="1"/>
        <rFont val="Arial"/>
      </rPr>
      <t xml:space="preserve">Plazo estimado de ejecución (en días calendario) </t>
    </r>
    <r>
      <rPr>
        <b/>
        <sz val="10"/>
        <color rgb="FFFF0000"/>
        <rFont val="Arial"/>
      </rPr>
      <t>(nota 1)</t>
    </r>
  </si>
  <si>
    <t xml:space="preserve">LUGAR </t>
  </si>
  <si>
    <t>DESCRIPCIÓN DEL SERVICIO Y/O BIEN</t>
  </si>
  <si>
    <t>UNIDAD DE MEDIDA</t>
  </si>
  <si>
    <t>CANTIDAD AIRES ACONDICIONADOS</t>
  </si>
  <si>
    <t xml:space="preserve">CANTIDAD DE MANTENIMIEN-TOS </t>
  </si>
  <si>
    <r>
      <rPr>
        <b/>
        <sz val="10"/>
        <color theme="1"/>
        <rFont val="Arial"/>
      </rPr>
      <t xml:space="preserve">Precio unitario antes de IVA
</t>
    </r>
    <r>
      <rPr>
        <b/>
        <sz val="10"/>
        <color rgb="FFFF0000"/>
        <rFont val="Arial"/>
      </rPr>
      <t>(notas 2,Y 3)</t>
    </r>
  </si>
  <si>
    <t>Precio unitario IVA incluido</t>
  </si>
  <si>
    <t>Precio total IVA inlcuido</t>
  </si>
  <si>
    <t>MANTENIMIENTO PREVENTIVO (CADA 3 MESES)</t>
  </si>
  <si>
    <t>CENTRO ZONAL VILLAVICENCIO  1</t>
  </si>
  <si>
    <t xml:space="preserve">Aire Acondicionado MINI SPLIT de 12.000 BTU Realizar la limpieza general de condensadora, manejadora, tarjeta electrónica, bandejas, desagues, blower, filtros, ajuste de tornillería, engrase de motores y carga de gas refrigerante. </t>
  </si>
  <si>
    <t>UN</t>
  </si>
  <si>
    <t xml:space="preserve">Aire Acondicionado MINI SPLIT de 18.000 BTU Realizar la limpieza general de condensadora, manejadora, tarjeta electrónica, bandejas, desagues, blower, filtros, ajuste de tornillería, engrase de motores y carga de gas refrigerante. </t>
  </si>
  <si>
    <t>CENTRO ZONAL VILLAVICENCIO  2</t>
  </si>
  <si>
    <t xml:space="preserve">Aire Acondicionado MINI SPLIT de 9.000 BTU. Realizar la limpieza general de condensadora, manejadora, tarjeta electrónica, bandejas, desagues, blower, filtros, ajuste de tornillería, engrase de motores y carga de gas refrigerante. </t>
  </si>
  <si>
    <t>Aire Acondicionado PORTATIL marca ELECTROLUX. Limpieza general, lavado de serpentina presión. Ajuste de carcasas y ajuste de presiones</t>
  </si>
  <si>
    <t xml:space="preserve">Aire Acondicionado MINI SPLIT de 12.000 BTU. Realizar la limpieza general de condensadora, manejadora, tarjeta electrónica, bandejas, desagues, blower, filtros, ajuste de tornillería, engrase de motores y carga de gas refrigerante. </t>
  </si>
  <si>
    <t xml:space="preserve">Aire Acondicionado MINI SPLIT de 24.000 BTU. Realizar la limpieza general de condensadora, manejadora, tarjeta electrónica, bandejas, desagues, blower, filtros, ajuste de tornillería, engrase de motores y carga de gas refrigerante. </t>
  </si>
  <si>
    <t xml:space="preserve">Aire Acondicionado MINI SPLIT de 36.000 BTU. Realizar la limpieza general de condensadora, manejadora, tarjeta electrónica, bandejas, desagues, blower, filtros, ajuste de tornillería, engrase de motores y carga de gas refrigerante. </t>
  </si>
  <si>
    <t xml:space="preserve"> CENTRO ZONAL  GRANADA 3</t>
  </si>
  <si>
    <t>CENTRO ZONAL ACACIAS  4</t>
  </si>
  <si>
    <t>CENTRO ZONAL PUERTO LOPEZ  5</t>
  </si>
  <si>
    <t>OFICINAS GRUPOS DE LA REGIONAL</t>
  </si>
  <si>
    <r>
      <rPr>
        <b/>
        <sz val="10"/>
        <color theme="1"/>
        <rFont val="Arial"/>
      </rPr>
      <t>SUBTOTAL MANTENIMIENTO PREVENTIVO</t>
    </r>
    <r>
      <rPr>
        <b/>
        <sz val="10"/>
        <color rgb="FFFF0000"/>
        <rFont val="Arial"/>
      </rPr>
      <t xml:space="preserve"> (A)</t>
    </r>
  </si>
  <si>
    <t>MANTENIMIENTO CORRECTIVO</t>
  </si>
  <si>
    <t>Cambio de capacitor</t>
  </si>
  <si>
    <t>Aire de 36.000 BTU</t>
  </si>
  <si>
    <t>Aire de 24.000 BTU</t>
  </si>
  <si>
    <t>Aire de 18.000 BTU</t>
  </si>
  <si>
    <t>Aire de 12.000 BTU</t>
  </si>
  <si>
    <t>Aire de 9.000 BTU</t>
  </si>
  <si>
    <t>Cambio de temporizador</t>
  </si>
  <si>
    <t>Cambio de contactores</t>
  </si>
  <si>
    <t>Corrección de fuga y suministro de gas refrigerante</t>
  </si>
  <si>
    <t>Cambio de presostato alta y baja</t>
  </si>
  <si>
    <t>Cambio de rodamientos</t>
  </si>
  <si>
    <t>Cambio de motor de condensadora</t>
  </si>
  <si>
    <t>Cambio de motor de evaporadora</t>
  </si>
  <si>
    <t>Cambio de compresor</t>
  </si>
  <si>
    <t>Cambio de motor ventilador de manejadora</t>
  </si>
  <si>
    <t>Reparación de tarjeta y sistema de control</t>
  </si>
  <si>
    <r>
      <rPr>
        <b/>
        <sz val="10"/>
        <color theme="1"/>
        <rFont val="Arial"/>
      </rPr>
      <t xml:space="preserve">SUBTOTAL MANTENIMIENTO CORRECTIVO </t>
    </r>
    <r>
      <rPr>
        <b/>
        <sz val="10"/>
        <color rgb="FFFF0000"/>
        <rFont val="Arial"/>
      </rPr>
      <t>(B)</t>
    </r>
  </si>
  <si>
    <r>
      <rPr>
        <b/>
        <sz val="10"/>
        <color theme="1"/>
        <rFont val="Arial"/>
      </rPr>
      <t xml:space="preserve">VALOR TOTAL PROPUESTA </t>
    </r>
    <r>
      <rPr>
        <b/>
        <sz val="10"/>
        <color rgb="FFFF0000"/>
        <rFont val="Arial"/>
      </rPr>
      <t>(A+B)</t>
    </r>
  </si>
  <si>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</si>
  <si>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</si>
  <si>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</si>
  <si>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LOS DATOS PROPORCIONADOS SERÁN TRATADOS DE ACUERDO A LA POLÍTICA DE TRATAMIENTO DE DATOS PERSONALES DEL ICBF Y A LA LEY 1581 DE 2012</t>
  </si>
  <si>
    <t xml:space="preserve">Razón social M&amp;M ENERGY SOLUTIONS SAS
NIT 900556510-6
Nombre del Representante Legal MILTON MOSQUERA GUTIERREZ
C.C. Nº 86012141 de Granada 
Dirección: Calle 5B Nº 33B-16   
Ciudad: Villavicencio Teléfono: 6624446 
Celular: 3115545605 
Correo: comercial@mymenergysolutions.com.co
Régimen común
</t>
  </si>
  <si>
    <t>IVA</t>
  </si>
  <si>
    <t>Tipo de examén</t>
  </si>
  <si>
    <t>Cantidades aproximadas</t>
  </si>
  <si>
    <t>PRECIO UNITARIO IVA INCLUIDO</t>
  </si>
  <si>
    <t>PRECIO TOTAL IVA INCLUIDO</t>
  </si>
  <si>
    <t>SOCIEDAD ENTORNO &amp; COMPAÑÍA LTDA</t>
  </si>
  <si>
    <t>CAJA DE COMPENSACION FAMILIAR CAFAM</t>
  </si>
  <si>
    <t>UNIDAD MEDICA TOLCOROMA</t>
  </si>
  <si>
    <t>PROMEDIO MEDICION</t>
  </si>
  <si>
    <t>MEDIA GEOMETRICA</t>
  </si>
  <si>
    <t>PROMEDIO DE LAS 3 MAS BAJAS</t>
  </si>
  <si>
    <t>DESVIACIÓN</t>
  </si>
  <si>
    <t>Precio unitario sin IVA</t>
  </si>
  <si>
    <r>
      <rPr>
        <b/>
        <sz val="9"/>
        <color theme="1"/>
        <rFont val="Arial"/>
      </rPr>
      <t xml:space="preserve">Precio unitario </t>
    </r>
    <r>
      <rPr>
        <b/>
        <u/>
        <sz val="9"/>
        <color theme="1"/>
        <rFont val="Arial"/>
      </rPr>
      <t xml:space="preserve"> </t>
    </r>
    <r>
      <rPr>
        <b/>
        <sz val="9"/>
        <color theme="1"/>
        <rFont val="Arial"/>
      </rPr>
      <t>IVA incluido</t>
    </r>
  </si>
  <si>
    <r>
      <rPr>
        <b/>
        <sz val="9"/>
        <color theme="1"/>
        <rFont val="Arial"/>
      </rPr>
      <t xml:space="preserve">Precio unitario </t>
    </r>
    <r>
      <rPr>
        <b/>
        <u/>
        <sz val="9"/>
        <color theme="1"/>
        <rFont val="Arial"/>
      </rPr>
      <t xml:space="preserve"> </t>
    </r>
    <r>
      <rPr>
        <b/>
        <sz val="9"/>
        <color theme="1"/>
        <rFont val="Arial"/>
      </rPr>
      <t>IVA incluido</t>
    </r>
  </si>
  <si>
    <r>
      <rPr>
        <b/>
        <sz val="9"/>
        <color theme="1"/>
        <rFont val="Arial"/>
      </rPr>
      <t xml:space="preserve">Precio unitario </t>
    </r>
    <r>
      <rPr>
        <b/>
        <u/>
        <sz val="9"/>
        <color theme="1"/>
        <rFont val="Arial"/>
      </rPr>
      <t xml:space="preserve"> </t>
    </r>
    <r>
      <rPr>
        <b/>
        <sz val="9"/>
        <color theme="1"/>
        <rFont val="Arial"/>
      </rPr>
      <t>IVA incluido</t>
    </r>
  </si>
  <si>
    <t>PRECIO UNITARIO SIN IVA</t>
  </si>
  <si>
    <t>MIN</t>
  </si>
  <si>
    <t>MAX</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</si>
  <si>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</si>
  <si>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</si>
  <si>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</si>
  <si>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</si>
  <si>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</si>
  <si>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</si>
  <si>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</si>
  <si>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</si>
  <si>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</si>
  <si>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</si>
  <si>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#ERROR!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</si>
</sst>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_-;\-&quot;$&quot;\ * #,##0_-;_-&quot;$&quot;\ * &quot;-&quot;??_-;_-@"/>
    <numFmt numFmtId="165" formatCode="_-&quot;$&quot;\ * #,##0.0_-;\-&quot;$&quot;\ * #,##0.0_-;_-&quot;$&quot;\ * &quot;-&quot;??_-;_-@"/>
    <numFmt numFmtId="166" formatCode="d/m/yyyy"/>
    <numFmt numFmtId="167" formatCode="0\ &quot;Meses&quot;"/>
    <numFmt numFmtId="168" formatCode="#,##0;[Red]#,##0"/>
    <numFmt numFmtId="169" formatCode="#,##0.00;[Red]#,##0.00"/>
    <numFmt numFmtId="170" formatCode="&quot;$&quot;#,##0"/>
    <numFmt numFmtId="171" formatCode="&quot;$&quot;\ #,##0"/>
  </numFmts>
  <fonts count="25">
    <font>
      <sz val="11"/>
      <color theme="1"/>
      <name val="Calibri"/>
      <scheme val="minor"/>
    </font>
    <font>
      <sz val="10"/>
      <color theme="1"/>
      <name val="Arial"/>
    </font>
    <font>
      <b/>
      <sz val="9"/>
      <color theme="1"/>
      <name val="Arial"/>
    </font>
    <font>
      <b/>
      <sz val="8"/>
      <color theme="1"/>
      <name val="Arial"/>
    </font>
    <font>
      <b/>
      <sz val="10"/>
      <color theme="1"/>
      <name val="Arial"/>
    </font>
    <font>
      <sz val="10"/>
      <color rgb="FF000000"/>
      <name val="Arial"/>
    </font>
    <font>
      <sz val="11"/>
      <name val="Calibri"/>
    </font>
    <font>
      <u/>
      <sz val="11"/>
      <color rgb="FF0563C1"/>
      <name val="Calibri"/>
    </font>
    <font>
      <b/>
      <sz val="10"/>
      <color rgb="FFFF0000"/>
      <name val="Arial"/>
    </font>
    <font>
      <sz val="10"/>
      <color theme="1"/>
      <name val="Calibri"/>
    </font>
    <font>
      <b/>
      <sz val="12"/>
      <color theme="1"/>
      <name val="Calibri"/>
    </font>
    <font>
      <b/>
      <sz val="11"/>
      <color theme="1"/>
      <name val="Calibri"/>
    </font>
    <font>
      <sz val="12"/>
      <color theme="1"/>
      <name val="Calibri"/>
    </font>
    <font>
      <b/>
      <sz val="10"/>
      <color theme="1"/>
      <name val="Calibri"/>
    </font>
    <font>
      <b/>
      <sz val="10"/>
      <color rgb="FF000000"/>
      <name val="Arial"/>
    </font>
    <font>
      <sz val="12"/>
      <color theme="1"/>
      <name val="Arial"/>
    </font>
    <font>
      <sz val="11"/>
      <color theme="1"/>
      <name val="Calibri"/>
      <scheme val="minor"/>
    </font>
    <font>
      <sz val="11"/>
      <color theme="1"/>
      <name val="Calibri"/>
    </font>
    <font>
      <sz val="8"/>
      <color theme="1"/>
      <name val="Arial"/>
    </font>
    <font>
      <sz val="8"/>
      <color rgb="FF000000"/>
      <name val="Arial"/>
    </font>
    <font>
      <sz val="8"/>
      <color theme="1"/>
      <name val="Calibri"/>
    </font>
    <font>
      <b/>
      <sz val="8"/>
      <color rgb="FF000000"/>
      <name val="Arial"/>
    </font>
    <font>
      <b/>
      <sz val="8"/>
      <color theme="1"/>
      <name val="Calibri"/>
    </font>
    <font>
      <sz val="10"/>
      <color rgb="FFFF0000"/>
      <name val="Arial"/>
    </font>
    <font>
      <b/>
      <u/>
      <sz val="9"/>
      <color theme="1"/>
      <name val="Arial"/>
    </font>
  </fonts>
  <fills count="7">
    <fill>
      <patternFill patternType="none"/>
    </fill>
    <fill>
      <patternFill patternType="gray125"/>
    </fill>
    <fill>
      <patternFill patternType="solid">
        <fgColor rgb="FFD8D8D8"/>
        <bgColor rgb="FFD8D8D8"/>
      </patternFill>
    </fill>
    <fill>
      <patternFill patternType="solid">
        <fgColor rgb="FFFFFFCC"/>
        <bgColor rgb="FFFFFFCC"/>
      </patternFill>
    </fill>
    <fill>
      <patternFill patternType="solid">
        <fgColor theme="0"/>
        <bgColor theme="0"/>
      </patternFill>
    </fill>
    <fill>
      <patternFill patternType="solid">
        <fgColor rgb="FFDEEAF6"/>
        <bgColor rgb="FFDEEAF6"/>
      </patternFill>
    </fill>
    <fill>
      <patternFill patternType="solid">
        <fgColor rgb="FFF2F2F2"/>
        <bgColor rgb="FFF2F2F2"/>
      </patternFill>
    </fill>
  </fills>
  <borders count="3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medium">
        <color rgb="FF000000"/>
      </right>
      <top/>
      <bottom style="medium">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style="thin">
        <color rgb="FF7F7F7F"/>
      </right>
      <top style="thin">
        <color rgb="FF000000"/>
      </top>
      <bottom/>
      <diagonal/>
    </border>
    <border>
      <left style="thin">
        <color rgb="FF7F7F7F"/>
      </left>
      <right style="thin">
        <color rgb="FF7F7F7F"/>
      </right>
      <top style="thin">
        <color rgb="FF000000"/>
      </top>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7F7F7F"/>
      </right>
      <top/>
      <bottom style="thin">
        <color rgb="FF000000"/>
      </bottom>
      <diagonal/>
    </border>
    <border>
      <left style="thin">
        <color rgb="FF7F7F7F"/>
      </left>
      <right style="thin">
        <color rgb="FF7F7F7F"/>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7F7F7F"/>
      </bottom>
      <diagonal/>
    </border>
    <border>
      <left/>
      <right style="thin">
        <color rgb="FF000000"/>
      </right>
      <top style="thin">
        <color rgb="FF000000"/>
      </top>
      <bottom style="thin">
        <color rgb="FF7F7F7F"/>
      </bottom>
      <diagonal/>
    </border>
  </borders>
  <cellStyleXfs count="1">
    <xf numFmtId="0" fontId="0" fillId="0" borderId="0"/>
  </cellStyleXfs>
  <cellXfs count="138">
    <xf numFmtId="0" fontId="0" fillId="0" borderId="0" xfId="0"/>
    <xf numFmtId="0" fontId="1" fillId="0" borderId="0" xfId="0" applyFont="1"/>
    <xf numFmtId="164" fontId="1" fillId="0" borderId="0" xfId="0" applyNumberFormat="1" applyFont="1"/>
    <xf numFmtId="165" fontId="1" fillId="0" borderId="0" xfId="0" applyNumberFormat="1" applyFont="1"/>
    <xf numFmtId="0" fontId="1" fillId="0" borderId="0" xfId="0" applyFont="1" applyAlignment="1">
      <alignmen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164" fontId="3" fillId="0" borderId="0" xfId="0" applyNumberFormat="1" applyFont="1" applyAlignment="1">
      <alignment vertical="center" wrapText="1"/>
    </xf>
    <xf numFmtId="165" fontId="1" fillId="0" borderId="0" xfId="0" applyNumberFormat="1" applyFont="1" applyAlignment="1">
      <alignment vertical="center"/>
    </xf>
    <xf numFmtId="0" fontId="4" fillId="2"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vertical="center"/>
    </xf>
    <xf numFmtId="0" fontId="1" fillId="3" borderId="4" xfId="0" applyFont="1" applyFill="1" applyBorder="1" applyAlignment="1">
      <alignment vertical="center"/>
    </xf>
    <xf numFmtId="0" fontId="1" fillId="0" borderId="4" xfId="0" applyFont="1" applyBorder="1" applyAlignment="1">
      <alignment horizontal="left" vertical="center" wrapText="1"/>
    </xf>
    <xf numFmtId="0" fontId="5" fillId="0" borderId="4" xfId="0" applyFont="1" applyBorder="1" applyAlignment="1">
      <alignment vertical="center" wrapText="1"/>
    </xf>
    <xf numFmtId="0" fontId="1" fillId="0" borderId="4" xfId="0" applyFont="1" applyBorder="1" applyAlignment="1">
      <alignment horizontal="left" vertical="center"/>
    </xf>
    <xf numFmtId="0" fontId="7" fillId="3" borderId="4" xfId="0" applyFont="1" applyFill="1" applyBorder="1" applyAlignment="1">
      <alignment vertical="center"/>
    </xf>
    <xf numFmtId="0" fontId="4" fillId="2" borderId="4" xfId="0" applyFont="1" applyFill="1" applyBorder="1" applyAlignment="1">
      <alignment horizontal="center" vertical="center"/>
    </xf>
    <xf numFmtId="0" fontId="8" fillId="0" borderId="4" xfId="0" applyFont="1" applyBorder="1" applyAlignment="1">
      <alignment horizontal="left" vertical="center" wrapText="1"/>
    </xf>
    <xf numFmtId="0" fontId="4" fillId="0" borderId="4" xfId="0" applyFont="1" applyBorder="1" applyAlignment="1">
      <alignment horizontal="center" vertical="center"/>
    </xf>
    <xf numFmtId="167" fontId="4" fillId="0" borderId="0" xfId="0" applyNumberFormat="1" applyFont="1" applyAlignment="1">
      <alignment horizontal="center" vertical="center" wrapText="1"/>
    </xf>
    <xf numFmtId="166" fontId="4" fillId="0" borderId="4" xfId="0" applyNumberFormat="1" applyFont="1" applyBorder="1" applyAlignment="1">
      <alignment horizontal="center" vertical="center" wrapText="1"/>
    </xf>
    <xf numFmtId="0" fontId="4" fillId="0" borderId="0" xfId="0" applyFont="1" applyAlignment="1">
      <alignment horizontal="center" vertical="center"/>
    </xf>
    <xf numFmtId="0" fontId="9" fillId="0" borderId="0" xfId="0" applyFont="1"/>
    <xf numFmtId="0" fontId="5" fillId="0" borderId="0" xfId="0" applyFont="1" applyAlignment="1">
      <alignment horizontal="center" vertical="center"/>
    </xf>
    <xf numFmtId="164" fontId="9" fillId="0" borderId="0" xfId="0" applyNumberFormat="1" applyFont="1"/>
    <xf numFmtId="165" fontId="9" fillId="0" borderId="0" xfId="0" applyNumberFormat="1" applyFont="1"/>
    <xf numFmtId="0" fontId="9" fillId="0" borderId="0" xfId="0" applyFont="1" applyAlignment="1">
      <alignment horizontal="left" vertical="center"/>
    </xf>
    <xf numFmtId="0" fontId="10"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9" xfId="0" applyFont="1" applyFill="1" applyBorder="1" applyAlignment="1">
      <alignment horizontal="center" vertical="center" wrapText="1"/>
    </xf>
    <xf numFmtId="164" fontId="9" fillId="0" borderId="0" xfId="0" applyNumberFormat="1" applyFont="1" applyAlignment="1">
      <alignment horizontal="left" vertical="center"/>
    </xf>
    <xf numFmtId="165" fontId="9" fillId="0" borderId="0" xfId="0" applyNumberFormat="1" applyFont="1" applyAlignment="1">
      <alignment horizontal="left" vertical="center"/>
    </xf>
    <xf numFmtId="0" fontId="11" fillId="2" borderId="10" xfId="0" applyFont="1" applyFill="1" applyBorder="1" applyAlignment="1">
      <alignment horizontal="center" vertical="center" wrapText="1"/>
    </xf>
    <xf numFmtId="0" fontId="12" fillId="0" borderId="11" xfId="0" applyFont="1" applyBorder="1" applyAlignment="1">
      <alignment horizontal="left" vertical="center" wrapText="1"/>
    </xf>
    <xf numFmtId="0" fontId="12" fillId="0" borderId="11" xfId="0" applyFont="1" applyBorder="1" applyAlignment="1">
      <alignment horizontal="center" vertical="center"/>
    </xf>
    <xf numFmtId="168" fontId="12" fillId="0" borderId="11" xfId="0" applyNumberFormat="1" applyFont="1" applyBorder="1" applyAlignment="1">
      <alignment horizontal="center" vertical="center"/>
    </xf>
    <xf numFmtId="164" fontId="1" fillId="3" borderId="10" xfId="0" applyNumberFormat="1" applyFont="1" applyFill="1" applyBorder="1" applyAlignment="1">
      <alignment horizontal="right" vertical="center"/>
    </xf>
    <xf numFmtId="164" fontId="1" fillId="0" borderId="11" xfId="0" applyNumberFormat="1" applyFont="1" applyBorder="1" applyAlignment="1">
      <alignment horizontal="right" vertical="center"/>
    </xf>
    <xf numFmtId="0" fontId="11" fillId="2" borderId="4" xfId="0" applyFont="1" applyFill="1" applyBorder="1" applyAlignment="1">
      <alignment horizontal="center" vertical="center" wrapText="1"/>
    </xf>
    <xf numFmtId="0" fontId="12" fillId="0" borderId="4" xfId="0" applyFont="1" applyBorder="1" applyAlignment="1">
      <alignment horizontal="left" vertical="center" wrapText="1"/>
    </xf>
    <xf numFmtId="0" fontId="12" fillId="0" borderId="4" xfId="0" applyFont="1" applyBorder="1" applyAlignment="1">
      <alignment horizontal="center" vertical="center"/>
    </xf>
    <xf numFmtId="168" fontId="12" fillId="0" borderId="4" xfId="0" applyNumberFormat="1" applyFont="1" applyBorder="1" applyAlignment="1">
      <alignment horizontal="center" vertical="center"/>
    </xf>
    <xf numFmtId="164" fontId="1" fillId="3" borderId="4" xfId="0" applyNumberFormat="1" applyFont="1" applyFill="1" applyBorder="1" applyAlignment="1">
      <alignment horizontal="right" vertical="center"/>
    </xf>
    <xf numFmtId="164" fontId="1" fillId="0" borderId="4" xfId="0" applyNumberFormat="1" applyFont="1" applyBorder="1" applyAlignment="1">
      <alignment horizontal="right" vertical="center"/>
    </xf>
    <xf numFmtId="164" fontId="13" fillId="0" borderId="0" xfId="0" applyNumberFormat="1" applyFont="1" applyAlignment="1">
      <alignment horizontal="left" vertical="center"/>
    </xf>
    <xf numFmtId="0" fontId="13" fillId="0" borderId="0" xfId="0" applyFont="1" applyAlignment="1">
      <alignment horizontal="left" vertical="center"/>
    </xf>
    <xf numFmtId="0" fontId="14" fillId="0" borderId="0" xfId="0" applyFont="1" applyAlignment="1">
      <alignment horizontal="center" vertical="center"/>
    </xf>
    <xf numFmtId="165" fontId="13" fillId="0" borderId="0" xfId="0" applyNumberFormat="1" applyFont="1" applyAlignment="1">
      <alignment horizontal="left" vertical="center"/>
    </xf>
    <xf numFmtId="0" fontId="12" fillId="0" borderId="12" xfId="0" applyFont="1" applyBorder="1" applyAlignment="1">
      <alignment horizontal="left" vertical="center" wrapText="1"/>
    </xf>
    <xf numFmtId="0" fontId="5" fillId="0" borderId="0" xfId="0" applyFont="1" applyAlignment="1">
      <alignment horizontal="center" vertical="center" wrapText="1"/>
    </xf>
    <xf numFmtId="0" fontId="4" fillId="2" borderId="13" xfId="0" applyFont="1" applyFill="1" applyBorder="1" applyAlignment="1">
      <alignment horizontal="center" vertical="center"/>
    </xf>
    <xf numFmtId="0" fontId="11" fillId="0" borderId="14" xfId="0" applyFont="1" applyBorder="1" applyAlignment="1">
      <alignment horizontal="center" vertical="center"/>
    </xf>
    <xf numFmtId="0" fontId="4" fillId="2" borderId="15" xfId="0" applyFont="1" applyFill="1" applyBorder="1" applyAlignment="1">
      <alignment vertical="center"/>
    </xf>
    <xf numFmtId="169" fontId="4" fillId="2" borderId="15" xfId="0" applyNumberFormat="1" applyFont="1" applyFill="1" applyBorder="1" applyAlignment="1">
      <alignment horizontal="center" vertical="center"/>
    </xf>
    <xf numFmtId="170" fontId="4" fillId="2" borderId="15" xfId="0" applyNumberFormat="1" applyFont="1" applyFill="1" applyBorder="1" applyAlignment="1">
      <alignment vertical="center"/>
    </xf>
    <xf numFmtId="170" fontId="4" fillId="2" borderId="15" xfId="0" applyNumberFormat="1" applyFont="1" applyFill="1" applyBorder="1" applyAlignment="1">
      <alignment horizontal="right" vertical="center" wrapText="1"/>
    </xf>
    <xf numFmtId="0" fontId="15" fillId="4" borderId="10" xfId="0" applyFont="1" applyFill="1" applyBorder="1" applyAlignment="1">
      <alignment horizontal="left" vertical="center"/>
    </xf>
    <xf numFmtId="0" fontId="15" fillId="4" borderId="4" xfId="0" applyFont="1" applyFill="1" applyBorder="1" applyAlignment="1">
      <alignment horizontal="left" vertical="center"/>
    </xf>
    <xf numFmtId="0" fontId="4" fillId="2" borderId="18" xfId="0" applyFont="1" applyFill="1" applyBorder="1" applyAlignment="1">
      <alignment horizontal="center" vertical="center"/>
    </xf>
    <xf numFmtId="0" fontId="11" fillId="0" borderId="2" xfId="0" applyFont="1" applyBorder="1" applyAlignment="1">
      <alignment horizontal="center" vertical="center"/>
    </xf>
    <xf numFmtId="0" fontId="4" fillId="2" borderId="4" xfId="0" applyFont="1" applyFill="1" applyBorder="1" applyAlignment="1">
      <alignment vertical="center"/>
    </xf>
    <xf numFmtId="169" fontId="4" fillId="2" borderId="4" xfId="0" applyNumberFormat="1" applyFont="1" applyFill="1" applyBorder="1" applyAlignment="1">
      <alignment horizontal="center" vertical="center"/>
    </xf>
    <xf numFmtId="170" fontId="4" fillId="2" borderId="4" xfId="0" applyNumberFormat="1" applyFont="1" applyFill="1" applyBorder="1" applyAlignment="1">
      <alignment vertical="center"/>
    </xf>
    <xf numFmtId="170" fontId="4" fillId="2" borderId="4" xfId="0" applyNumberFormat="1" applyFont="1" applyFill="1" applyBorder="1" applyAlignment="1">
      <alignment horizontal="right" vertical="center" wrapText="1"/>
    </xf>
    <xf numFmtId="0" fontId="4" fillId="0" borderId="4" xfId="0" applyFont="1" applyBorder="1" applyAlignment="1">
      <alignment horizontal="left" vertical="center"/>
    </xf>
    <xf numFmtId="0" fontId="1" fillId="0" borderId="4" xfId="0" applyFont="1" applyBorder="1" applyAlignment="1">
      <alignment horizontal="center" vertical="center" wrapText="1"/>
    </xf>
    <xf numFmtId="0" fontId="16" fillId="0" borderId="0" xfId="0" applyFont="1"/>
    <xf numFmtId="0" fontId="11" fillId="2" borderId="4" xfId="0" applyFont="1" applyFill="1" applyBorder="1" applyAlignment="1">
      <alignment horizontal="center"/>
    </xf>
    <xf numFmtId="0" fontId="11" fillId="2" borderId="19" xfId="0" applyFont="1" applyFill="1" applyBorder="1" applyAlignment="1">
      <alignment horizontal="center"/>
    </xf>
    <xf numFmtId="9" fontId="17" fillId="0" borderId="4" xfId="0" applyNumberFormat="1" applyFont="1" applyBorder="1" applyAlignment="1">
      <alignment horizontal="center"/>
    </xf>
    <xf numFmtId="9" fontId="17" fillId="0" borderId="0" xfId="0" applyNumberFormat="1" applyFont="1" applyAlignment="1">
      <alignment horizontal="center"/>
    </xf>
    <xf numFmtId="0" fontId="2" fillId="2" borderId="22" xfId="0" applyFont="1" applyFill="1" applyBorder="1" applyAlignment="1">
      <alignment horizontal="center" vertical="center" wrapText="1"/>
    </xf>
    <xf numFmtId="0" fontId="17" fillId="0" borderId="0" xfId="0" applyFont="1" applyAlignment="1">
      <alignment vertical="center"/>
    </xf>
    <xf numFmtId="0" fontId="9" fillId="0" borderId="0" xfId="0" applyFont="1" applyAlignment="1">
      <alignment vertical="center"/>
    </xf>
    <xf numFmtId="0" fontId="2" fillId="2" borderId="30" xfId="0" applyFont="1" applyFill="1" applyBorder="1" applyAlignment="1">
      <alignment horizontal="center" vertical="center" wrapText="1"/>
    </xf>
    <xf numFmtId="0" fontId="18" fillId="6" borderId="4" xfId="0" applyFont="1" applyFill="1" applyBorder="1" applyAlignment="1">
      <alignment horizontal="center" vertical="center" wrapText="1"/>
    </xf>
    <xf numFmtId="171" fontId="18" fillId="6" borderId="33" xfId="0" applyNumberFormat="1" applyFont="1" applyFill="1" applyBorder="1" applyAlignment="1">
      <alignment horizontal="center" vertical="center" wrapText="1"/>
    </xf>
    <xf numFmtId="0" fontId="18" fillId="6" borderId="33" xfId="0" applyFont="1" applyFill="1" applyBorder="1" applyAlignment="1">
      <alignment horizontal="center" vertical="center" wrapText="1"/>
    </xf>
    <xf numFmtId="171" fontId="18" fillId="3" borderId="33" xfId="0" applyNumberFormat="1" applyFont="1" applyFill="1" applyBorder="1" applyAlignment="1">
      <alignment horizontal="center" vertical="center"/>
    </xf>
    <xf numFmtId="171" fontId="18" fillId="0" borderId="4" xfId="0" applyNumberFormat="1" applyFont="1" applyBorder="1" applyAlignment="1">
      <alignment horizontal="center" vertical="center"/>
    </xf>
    <xf numFmtId="171" fontId="18" fillId="3" borderId="33" xfId="0" applyNumberFormat="1" applyFont="1" applyFill="1" applyBorder="1" applyAlignment="1">
      <alignment vertical="center"/>
    </xf>
    <xf numFmtId="171" fontId="18" fillId="0" borderId="4" xfId="0" applyNumberFormat="1" applyFont="1" applyBorder="1" applyAlignment="1">
      <alignment vertical="center"/>
    </xf>
    <xf numFmtId="170" fontId="19" fillId="0" borderId="4" xfId="0" applyNumberFormat="1" applyFont="1" applyBorder="1" applyAlignment="1">
      <alignment horizontal="right" vertical="center" wrapText="1"/>
    </xf>
    <xf numFmtId="0" fontId="20" fillId="0" borderId="0" xfId="0" applyFont="1"/>
    <xf numFmtId="0" fontId="3" fillId="2" borderId="4" xfId="0" applyFont="1" applyFill="1" applyBorder="1" applyAlignment="1">
      <alignment horizontal="center" vertical="center" wrapText="1"/>
    </xf>
    <xf numFmtId="171" fontId="3" fillId="2" borderId="18" xfId="0" applyNumberFormat="1" applyFont="1" applyFill="1" applyBorder="1" applyAlignment="1">
      <alignment horizontal="center" vertical="center" wrapText="1"/>
    </xf>
    <xf numFmtId="0" fontId="3" fillId="2" borderId="18" xfId="0" applyFont="1" applyFill="1" applyBorder="1" applyAlignment="1">
      <alignment horizontal="center" vertical="center" wrapText="1"/>
    </xf>
    <xf numFmtId="171" fontId="3" fillId="6" borderId="4" xfId="0" applyNumberFormat="1" applyFont="1" applyFill="1" applyBorder="1" applyAlignment="1">
      <alignment horizontal="center" vertical="center"/>
    </xf>
    <xf numFmtId="171" fontId="3" fillId="6" borderId="4" xfId="0" applyNumberFormat="1" applyFont="1" applyFill="1" applyBorder="1" applyAlignment="1">
      <alignment vertical="center"/>
    </xf>
    <xf numFmtId="0" fontId="11" fillId="0" borderId="0" xfId="0" applyFont="1"/>
    <xf numFmtId="170" fontId="21" fillId="0" borderId="4" xfId="0" applyNumberFormat="1" applyFont="1" applyBorder="1" applyAlignment="1">
      <alignment horizontal="right" vertical="center" wrapText="1"/>
    </xf>
    <xf numFmtId="0" fontId="22" fillId="0" borderId="0" xfId="0" applyFont="1"/>
    <xf numFmtId="3" fontId="5" fillId="3" borderId="1" xfId="0" applyNumberFormat="1" applyFont="1" applyFill="1" applyBorder="1" applyAlignment="1">
      <alignment horizontal="center" vertical="center" wrapText="1"/>
    </xf>
    <xf numFmtId="0" fontId="6" fillId="0" borderId="3" xfId="0" applyFont="1" applyBorder="1"/>
    <xf numFmtId="166" fontId="5" fillId="3" borderId="1"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1" fontId="5" fillId="3"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xf>
    <xf numFmtId="0" fontId="4" fillId="2" borderId="5" xfId="0" applyFont="1" applyFill="1" applyBorder="1" applyAlignment="1">
      <alignment horizontal="center" vertical="center" wrapText="1"/>
    </xf>
    <xf numFmtId="0" fontId="6" fillId="0" borderId="6" xfId="0" applyFont="1" applyBorder="1"/>
    <xf numFmtId="0" fontId="11" fillId="2" borderId="5" xfId="0" applyFont="1" applyFill="1" applyBorder="1" applyAlignment="1">
      <alignment horizontal="center" vertical="center" wrapText="1"/>
    </xf>
    <xf numFmtId="0" fontId="6" fillId="0" borderId="17" xfId="0" applyFont="1" applyBorder="1"/>
    <xf numFmtId="0" fontId="6" fillId="0" borderId="11" xfId="0" applyFont="1" applyBorder="1"/>
    <xf numFmtId="0" fontId="0" fillId="0" borderId="0" xfId="0"/>
    <xf numFmtId="0" fontId="11" fillId="2" borderId="16"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6" fillId="0" borderId="32" xfId="0" applyFont="1" applyBorder="1"/>
    <xf numFmtId="0" fontId="2" fillId="2" borderId="20" xfId="0" applyFont="1" applyFill="1" applyBorder="1" applyAlignment="1">
      <alignment horizontal="center" vertical="center" wrapText="1"/>
    </xf>
    <xf numFmtId="0" fontId="6" fillId="0" borderId="14" xfId="0" applyFont="1" applyBorder="1"/>
    <xf numFmtId="0" fontId="6" fillId="0" borderId="21" xfId="0" applyFont="1" applyBorder="1"/>
    <xf numFmtId="0" fontId="6" fillId="0" borderId="23" xfId="0" applyFont="1" applyBorder="1"/>
    <xf numFmtId="0" fontId="6" fillId="0" borderId="24" xfId="0" applyFont="1" applyBorder="1"/>
    <xf numFmtId="0" fontId="6" fillId="0" borderId="27" xfId="0" applyFont="1" applyBorder="1"/>
    <xf numFmtId="0" fontId="6" fillId="0" borderId="28" xfId="0" applyFont="1" applyBorder="1"/>
    <xf numFmtId="0" fontId="6" fillId="0" borderId="29" xfId="0" applyFont="1" applyBorder="1"/>
    <xf numFmtId="0" fontId="2" fillId="2" borderId="1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0" borderId="1" xfId="0" applyFont="1" applyBorder="1" applyAlignment="1">
      <alignment horizontal="center" vertical="center"/>
    </xf>
    <xf numFmtId="0" fontId="6" fillId="0" borderId="2" xfId="0" applyFont="1" applyBorder="1"/>
    <xf numFmtId="0" fontId="18" fillId="6"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13" fillId="5" borderId="1" xfId="0" applyFont="1" applyFill="1" applyBorder="1" applyAlignment="1">
      <alignment horizontal="center" vertical="center"/>
    </xf>
    <xf numFmtId="0" fontId="2" fillId="2" borderId="25" xfId="0" applyFont="1" applyFill="1" applyBorder="1" applyAlignment="1">
      <alignment horizontal="center" vertical="center" wrapText="1"/>
    </xf>
    <xf numFmtId="0" fontId="6" fillId="0" borderId="31" xfId="0" applyFont="1" applyBorder="1"/>
    <xf numFmtId="171" fontId="3" fillId="2" borderId="1" xfId="0" applyNumberFormat="1" applyFont="1" applyFill="1" applyBorder="1" applyAlignment="1">
      <alignment horizontal="center" vertical="center" wrapText="1"/>
    </xf>
    <xf numFmtId="0" fontId="13" fillId="5" borderId="5" xfId="0" applyFont="1" applyFill="1" applyBorder="1" applyAlignment="1">
      <alignment horizontal="center" vertical="center" wrapText="1"/>
    </xf>
    <xf numFmtId="0" fontId="13" fillId="5" borderId="5" xfId="0" applyFont="1" applyFill="1" applyBorder="1" applyAlignment="1">
      <alignment horizontal="center" vertical="center"/>
    </xf>
    <xf numFmtId="0" fontId="3" fillId="2" borderId="34" xfId="0" applyFont="1" applyFill="1" applyBorder="1" applyAlignment="1">
      <alignment horizontal="left" vertical="center" wrapText="1"/>
    </xf>
    <xf numFmtId="0" fontId="6" fillId="0" borderId="35" xfId="0" applyFont="1" applyBorder="1"/>
    <xf numFmtId="0" fontId="1" fillId="0" borderId="0" xfId="0" applyFont="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238125</xdr:colOff>
      <xdr:row>1</xdr:row>
      <xdr:rowOff>95250</xdr:rowOff>
    </xdr:from>
    <xdr:ext cx="495300" cy="571500"/>
    <xdr:pic>
      <xdr:nvPicPr>
        <xdr:cNvPr id="2" name="image2.jpg" descr="LOGO-ICBF">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276225</xdr:colOff>
      <xdr:row>100</xdr:row>
      <xdr:rowOff>123825</xdr:rowOff>
    </xdr:from>
    <xdr:ext cx="847725" cy="571500"/>
    <xdr:pic>
      <xdr:nvPicPr>
        <xdr:cNvPr id="3" name="image1.png" title="Imagen">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55A11"/>
  </sheetPr>
  <dimension ref="A1:Z1000"/>
  <sheetViews>
    <sheetView showGridLines="0" tabSelected="1" topLeftCell="A236" workbookViewId="0">
      <selection activeCell="I104" sqref="I104"/>
    </sheetView>
  </sheetViews>
  <sheetFormatPr baseColWidth="10" defaultColWidth="14.44140625" defaultRowHeight="15" customHeight="1"/>
  <cols>
    <col min="1" max="1" width="1.44140625" customWidth="1"/>
    <col min="2" max="2" width="25.88671875" customWidth="1"/>
    <col min="3" max="3" width="38.44140625" customWidth="1"/>
    <col min="4" max="4" width="12.88671875" customWidth="1"/>
    <col min="5" max="5" width="13.109375" customWidth="1"/>
    <col min="6" max="6" width="13.44140625" customWidth="1"/>
    <col min="7" max="7" width="16.44140625" customWidth="1"/>
    <col min="8" max="8" width="18.44140625" customWidth="1"/>
    <col min="9" max="9" width="17.44140625" customWidth="1"/>
    <col min="10" max="10" width="1.33203125" customWidth="1"/>
    <col min="11" max="11" width="16" customWidth="1"/>
    <col min="12" max="12" width="15.109375" customWidth="1"/>
    <col min="13" max="14" width="11.44140625" customWidth="1"/>
    <col min="15" max="15" width="18" customWidth="1"/>
    <col min="16" max="16" width="14.5546875" customWidth="1"/>
    <col min="17" max="26" width="11.44140625" customWidth="1"/>
  </cols>
  <sheetData>
    <row r="1" spans="1:26" ht="5.25" customHeight="1">
      <c r="A1" s="1"/>
      <c r="B1" s="1"/>
      <c r="C1" s="1"/>
      <c r="D1" s="1"/>
      <c r="E1" s="1"/>
      <c r="F1" s="1"/>
      <c r="G1" s="1"/>
      <c r="H1" s="1"/>
      <c r="I1" s="1"/>
      <c r="J1" s="1"/>
      <c r="K1" s="1"/>
      <c r="L1" s="2"/>
      <c r="M1" s="1"/>
      <c r="N1" s="1"/>
      <c r="O1" s="3"/>
      <c r="P1" s="1"/>
      <c r="Q1" s="1"/>
      <c r="R1" s="1"/>
      <c r="S1" s="1"/>
      <c r="T1" s="1"/>
      <c r="U1" s="1"/>
      <c r="V1" s="1"/>
      <c r="W1" s="1"/>
      <c r="X1" s="1"/>
      <c r="Y1" s="1"/>
      <c r="Z1" s="1"/>
    </row>
    <row r="2" spans="1:26" ht="61.5" customHeight="1">
      <c r="A2" s="4"/>
      <c r="B2" s="5" t="s">
        <v>0</v>
      </c>
      <c r="C2" s="6"/>
      <c r="D2" s="6"/>
      <c r="E2" s="6"/>
      <c r="F2" s="6"/>
      <c r="G2" s="6"/>
      <c r="H2" s="7"/>
      <c r="I2" s="8" t="s">
        <v>1</v>
      </c>
      <c r="J2" s="4"/>
      <c r="K2" s="4"/>
      <c r="L2" s="9"/>
      <c r="M2" s="4"/>
      <c r="N2" s="4"/>
      <c r="O2" s="10"/>
      <c r="P2" s="4"/>
      <c r="Q2" s="4"/>
      <c r="R2" s="4"/>
      <c r="S2" s="4"/>
      <c r="T2" s="4"/>
      <c r="U2" s="4"/>
      <c r="V2" s="4"/>
      <c r="W2" s="4"/>
      <c r="X2" s="4"/>
      <c r="Y2" s="4"/>
      <c r="Z2" s="4"/>
    </row>
    <row r="3" spans="1:26" ht="12.75" customHeight="1">
      <c r="A3" s="1"/>
      <c r="B3" s="1"/>
      <c r="C3" s="1"/>
      <c r="D3" s="1"/>
      <c r="E3" s="1"/>
      <c r="F3" s="1"/>
      <c r="G3" s="1"/>
      <c r="H3" s="1"/>
      <c r="I3" s="1"/>
      <c r="J3" s="1"/>
      <c r="K3" s="1"/>
      <c r="L3" s="9"/>
      <c r="M3" s="1"/>
      <c r="N3" s="1"/>
      <c r="O3" s="3"/>
      <c r="P3" s="1"/>
      <c r="Q3" s="1"/>
      <c r="R3" s="1"/>
      <c r="S3" s="1"/>
      <c r="T3" s="1"/>
      <c r="U3" s="1"/>
      <c r="V3" s="1"/>
      <c r="W3" s="1"/>
      <c r="X3" s="1"/>
      <c r="Y3" s="1"/>
      <c r="Z3" s="1"/>
    </row>
    <row r="4" spans="1:26" ht="12.75" customHeight="1">
      <c r="A4" s="1"/>
      <c r="B4" s="11" t="s">
        <v>2</v>
      </c>
      <c r="C4" s="11"/>
      <c r="D4" s="11"/>
      <c r="E4" s="11"/>
      <c r="F4" s="11"/>
      <c r="G4" s="11"/>
      <c r="H4" s="11"/>
      <c r="I4" s="11"/>
      <c r="J4" s="1"/>
      <c r="K4" s="1"/>
      <c r="L4" s="9"/>
      <c r="M4" s="1"/>
      <c r="N4" s="1"/>
      <c r="O4" s="3"/>
      <c r="P4" s="1"/>
      <c r="Q4" s="1"/>
      <c r="R4" s="1"/>
      <c r="S4" s="1"/>
      <c r="T4" s="1"/>
      <c r="U4" s="1"/>
      <c r="V4" s="1"/>
      <c r="W4" s="1"/>
      <c r="X4" s="1"/>
      <c r="Y4" s="1"/>
      <c r="Z4" s="1"/>
    </row>
    <row r="5" spans="1:26" ht="52.8">
      <c r="A5" s="1"/>
      <c r="B5" s="12" t="s">
        <v>3</v>
      </c>
      <c r="C5" s="13" t="s">
        <v>4</v>
      </c>
      <c r="D5" s="14"/>
      <c r="E5" s="14"/>
      <c r="F5" s="14"/>
      <c r="G5" s="14"/>
      <c r="H5" s="14"/>
      <c r="I5" s="15"/>
      <c r="J5" s="1"/>
      <c r="K5" s="1"/>
      <c r="L5" s="9"/>
      <c r="M5" s="1"/>
      <c r="N5" s="1"/>
      <c r="O5" s="3"/>
      <c r="P5" s="1"/>
      <c r="Q5" s="1"/>
      <c r="R5" s="1"/>
      <c r="S5" s="1"/>
      <c r="T5" s="1"/>
      <c r="U5" s="1"/>
      <c r="V5" s="1"/>
      <c r="W5" s="1"/>
      <c r="X5" s="1"/>
      <c r="Y5" s="1"/>
      <c r="Z5" s="1"/>
    </row>
    <row r="6" spans="1:26" ht="12.75" customHeight="1">
      <c r="A6" s="1"/>
      <c r="B6" s="1"/>
      <c r="C6" s="1"/>
      <c r="D6" s="1"/>
      <c r="E6" s="1"/>
      <c r="F6" s="1"/>
      <c r="G6" s="1"/>
      <c r="H6" s="1"/>
      <c r="I6" s="1"/>
      <c r="J6" s="1"/>
      <c r="K6" s="1"/>
      <c r="L6" s="2"/>
      <c r="M6" s="1"/>
      <c r="N6" s="1"/>
      <c r="O6" s="3"/>
      <c r="P6" s="1"/>
      <c r="Q6" s="1"/>
      <c r="R6" s="1"/>
      <c r="S6" s="1"/>
      <c r="T6" s="1"/>
      <c r="U6" s="1"/>
      <c r="V6" s="1"/>
      <c r="W6" s="1"/>
      <c r="X6" s="1"/>
      <c r="Y6" s="1"/>
      <c r="Z6" s="1"/>
    </row>
    <row r="7" spans="1:26" ht="25.5" customHeight="1">
      <c r="A7" s="1"/>
      <c r="B7" s="16" t="s">
        <v>5</v>
      </c>
      <c r="C7" s="17" t="s">
        <v>6</v>
      </c>
      <c r="D7" s="18" t="s">
        <v>7</v>
      </c>
      <c r="E7" s="98" t="s">
        <v>8</v>
      </c>
      <c r="F7" s="99"/>
      <c r="G7" s="19" t="s">
        <v>9</v>
      </c>
      <c r="H7" s="100">
        <v>46142</v>
      </c>
      <c r="I7" s="99"/>
      <c r="J7" s="1"/>
      <c r="K7" s="1"/>
      <c r="L7" s="2"/>
      <c r="M7" s="1"/>
      <c r="N7" s="1"/>
      <c r="O7" s="3"/>
      <c r="P7" s="1"/>
      <c r="Q7" s="1"/>
      <c r="R7" s="1"/>
      <c r="S7" s="1"/>
      <c r="T7" s="1"/>
      <c r="U7" s="1"/>
      <c r="V7" s="1"/>
      <c r="W7" s="1"/>
      <c r="X7" s="1"/>
      <c r="Y7" s="1"/>
      <c r="Z7" s="1"/>
    </row>
    <row r="8" spans="1:26" ht="15" customHeight="1">
      <c r="A8" s="1"/>
      <c r="B8" s="16" t="s">
        <v>10</v>
      </c>
      <c r="C8" s="17" t="s">
        <v>11</v>
      </c>
      <c r="D8" s="20" t="s">
        <v>12</v>
      </c>
      <c r="E8" s="101" t="s">
        <v>13</v>
      </c>
      <c r="F8" s="99"/>
      <c r="G8" s="19" t="s">
        <v>14</v>
      </c>
      <c r="H8" s="102">
        <v>3115545605</v>
      </c>
      <c r="I8" s="99"/>
      <c r="J8" s="1"/>
      <c r="K8" s="1"/>
      <c r="L8" s="2"/>
      <c r="M8" s="1"/>
      <c r="N8" s="1"/>
      <c r="O8" s="3"/>
      <c r="P8" s="1"/>
      <c r="Q8" s="1"/>
      <c r="R8" s="1"/>
      <c r="S8" s="1"/>
      <c r="T8" s="1"/>
      <c r="U8" s="1"/>
      <c r="V8" s="1"/>
      <c r="W8" s="1"/>
      <c r="X8" s="1"/>
      <c r="Y8" s="1"/>
      <c r="Z8" s="1"/>
    </row>
    <row r="9" spans="1:26" ht="17.25" customHeight="1">
      <c r="A9" s="1"/>
      <c r="B9" s="16" t="s">
        <v>15</v>
      </c>
      <c r="C9" s="21" t="s">
        <v>16</v>
      </c>
      <c r="D9" s="20" t="s">
        <v>17</v>
      </c>
      <c r="E9" s="101" t="s">
        <v>18</v>
      </c>
      <c r="F9" s="99"/>
      <c r="G9" s="19" t="s">
        <v>19</v>
      </c>
      <c r="H9" s="102">
        <v>6624446</v>
      </c>
      <c r="I9" s="99"/>
      <c r="J9" s="1"/>
      <c r="K9" s="1"/>
      <c r="L9" s="2"/>
      <c r="M9" s="1"/>
      <c r="N9" s="1"/>
      <c r="O9" s="3"/>
      <c r="P9" s="1"/>
      <c r="Q9" s="1"/>
      <c r="R9" s="1"/>
      <c r="S9" s="1"/>
      <c r="T9" s="1"/>
      <c r="U9" s="1"/>
      <c r="V9" s="1"/>
      <c r="W9" s="1"/>
      <c r="X9" s="1"/>
      <c r="Y9" s="1"/>
      <c r="Z9" s="1"/>
    </row>
    <row r="10" spans="1:26" ht="12.75" customHeight="1">
      <c r="A10" s="1"/>
      <c r="B10" s="1"/>
      <c r="C10" s="1"/>
      <c r="D10" s="1"/>
      <c r="E10" s="1"/>
      <c r="F10" s="1"/>
      <c r="G10" s="1"/>
      <c r="H10" s="1"/>
      <c r="I10" s="1"/>
      <c r="J10" s="1"/>
      <c r="K10" s="1"/>
      <c r="L10" s="2"/>
      <c r="M10" s="1"/>
      <c r="N10" s="1"/>
      <c r="O10" s="3"/>
      <c r="P10" s="1"/>
      <c r="Q10" s="1"/>
      <c r="R10" s="1"/>
      <c r="S10" s="1"/>
      <c r="T10" s="1"/>
      <c r="U10" s="1"/>
      <c r="V10" s="1"/>
      <c r="W10" s="1"/>
      <c r="X10" s="1"/>
      <c r="Y10" s="1"/>
      <c r="Z10" s="1"/>
    </row>
    <row r="11" spans="1:26" ht="12.75" customHeight="1">
      <c r="A11" s="1"/>
      <c r="B11" s="22" t="s">
        <v>20</v>
      </c>
      <c r="C11" s="22"/>
      <c r="D11" s="22"/>
      <c r="E11" s="22"/>
      <c r="F11" s="22"/>
      <c r="G11" s="22"/>
      <c r="H11" s="22"/>
      <c r="I11" s="22"/>
      <c r="J11" s="1"/>
      <c r="K11" s="1"/>
      <c r="L11" s="2"/>
      <c r="M11" s="1"/>
      <c r="N11" s="1"/>
      <c r="O11" s="3"/>
      <c r="P11" s="1"/>
      <c r="Q11" s="1"/>
      <c r="R11" s="1"/>
      <c r="S11" s="1"/>
      <c r="T11" s="1"/>
      <c r="U11" s="1"/>
      <c r="V11" s="1"/>
      <c r="W11" s="1"/>
      <c r="X11" s="1"/>
      <c r="Y11" s="1"/>
      <c r="Z11" s="1"/>
    </row>
    <row r="12" spans="1:26" ht="396">
      <c r="A12" s="1"/>
      <c r="B12" s="18" t="s">
        <v>21</v>
      </c>
      <c r="C12" s="18"/>
      <c r="D12" s="18"/>
      <c r="E12" s="18"/>
      <c r="F12" s="18"/>
      <c r="G12" s="18"/>
      <c r="H12" s="18"/>
      <c r="I12" s="18"/>
      <c r="J12" s="1"/>
      <c r="K12" s="1"/>
      <c r="L12" s="2"/>
      <c r="M12" s="1"/>
      <c r="N12" s="1"/>
      <c r="O12" s="3"/>
      <c r="P12" s="1"/>
      <c r="Q12" s="1"/>
      <c r="R12" s="1"/>
      <c r="S12" s="1"/>
      <c r="T12" s="1"/>
      <c r="U12" s="1"/>
      <c r="V12" s="1"/>
      <c r="W12" s="1"/>
      <c r="X12" s="1"/>
      <c r="Y12" s="1"/>
      <c r="Z12" s="1"/>
    </row>
    <row r="13" spans="1:26" ht="277.2">
      <c r="A13" s="1"/>
      <c r="B13" s="23" t="s">
        <v>22</v>
      </c>
      <c r="C13" s="23"/>
      <c r="D13" s="23"/>
      <c r="E13" s="23"/>
      <c r="F13" s="23"/>
      <c r="G13" s="23"/>
      <c r="H13" s="23"/>
      <c r="I13" s="23"/>
      <c r="J13" s="1"/>
      <c r="K13" s="1"/>
      <c r="L13" s="2"/>
      <c r="M13" s="1"/>
      <c r="N13" s="1"/>
      <c r="O13" s="3"/>
      <c r="P13" s="1"/>
      <c r="Q13" s="1"/>
      <c r="R13" s="1"/>
      <c r="S13" s="1"/>
      <c r="T13" s="1"/>
      <c r="U13" s="1"/>
      <c r="V13" s="1"/>
      <c r="W13" s="1"/>
      <c r="X13" s="1"/>
      <c r="Y13" s="1"/>
      <c r="Z13" s="1"/>
    </row>
    <row r="14" spans="1:26" ht="12.75" customHeight="1">
      <c r="A14" s="1"/>
      <c r="B14" s="1"/>
      <c r="C14" s="1"/>
      <c r="D14" s="1"/>
      <c r="E14" s="1"/>
      <c r="F14" s="1"/>
      <c r="G14" s="1"/>
      <c r="H14" s="1"/>
      <c r="I14" s="1"/>
      <c r="J14" s="1"/>
      <c r="K14" s="1"/>
      <c r="L14" s="2"/>
      <c r="M14" s="1"/>
      <c r="N14" s="1"/>
      <c r="O14" s="3"/>
      <c r="P14" s="1"/>
      <c r="Q14" s="1"/>
      <c r="R14" s="1"/>
      <c r="S14" s="1"/>
      <c r="T14" s="1"/>
      <c r="U14" s="1"/>
      <c r="V14" s="1"/>
      <c r="W14" s="1"/>
      <c r="X14" s="1"/>
      <c r="Y14" s="1"/>
      <c r="Z14" s="1"/>
    </row>
    <row r="15" spans="1:26" ht="12.75" customHeight="1">
      <c r="A15" s="1"/>
      <c r="B15" s="24" t="s">
        <v>23</v>
      </c>
      <c r="C15" s="24"/>
      <c r="D15" s="24"/>
      <c r="E15" s="25"/>
      <c r="F15" s="25"/>
      <c r="G15" s="12" t="s">
        <v>24</v>
      </c>
      <c r="H15" s="103">
        <v>0.19</v>
      </c>
      <c r="I15" s="99"/>
      <c r="J15" s="1"/>
      <c r="K15" s="1"/>
      <c r="L15" s="2"/>
      <c r="M15" s="1"/>
      <c r="N15" s="1"/>
      <c r="O15" s="3"/>
      <c r="P15" s="1"/>
      <c r="Q15" s="1"/>
      <c r="R15" s="1"/>
      <c r="S15" s="1"/>
      <c r="T15" s="1"/>
      <c r="U15" s="1"/>
      <c r="V15" s="1"/>
      <c r="W15" s="1"/>
      <c r="X15" s="1"/>
      <c r="Y15" s="1"/>
      <c r="Z15" s="1"/>
    </row>
    <row r="16" spans="1:26" ht="26.4">
      <c r="A16" s="1"/>
      <c r="B16" s="11" t="s">
        <v>25</v>
      </c>
      <c r="C16" s="11"/>
      <c r="D16" s="26">
        <v>46386</v>
      </c>
      <c r="E16" s="25"/>
      <c r="F16" s="25"/>
      <c r="G16" s="27"/>
      <c r="H16" s="28"/>
      <c r="I16" s="28"/>
      <c r="J16" s="1"/>
      <c r="K16" s="1"/>
      <c r="L16" s="2"/>
      <c r="M16" s="1"/>
      <c r="N16" s="1"/>
      <c r="O16" s="3"/>
      <c r="P16" s="1"/>
      <c r="Q16" s="1"/>
      <c r="R16" s="1"/>
      <c r="S16" s="1"/>
      <c r="T16" s="1"/>
      <c r="U16" s="1"/>
      <c r="V16" s="1"/>
      <c r="W16" s="1"/>
      <c r="X16" s="1"/>
      <c r="Y16" s="1"/>
      <c r="Z16" s="1"/>
    </row>
    <row r="17" spans="1:26" ht="12.75" customHeight="1">
      <c r="A17" s="1"/>
      <c r="B17" s="1"/>
      <c r="C17" s="1"/>
      <c r="D17" s="1"/>
      <c r="E17" s="1"/>
      <c r="F17" s="1"/>
      <c r="G17" s="1"/>
      <c r="H17" s="1"/>
      <c r="I17" s="1"/>
      <c r="J17" s="1"/>
      <c r="K17" s="1"/>
      <c r="L17" s="2"/>
      <c r="M17" s="1"/>
      <c r="N17" s="29"/>
      <c r="O17" s="3"/>
      <c r="P17" s="1"/>
      <c r="Q17" s="1"/>
      <c r="R17" s="1"/>
      <c r="S17" s="1"/>
      <c r="T17" s="1"/>
      <c r="U17" s="1"/>
      <c r="V17" s="1"/>
      <c r="W17" s="1"/>
      <c r="X17" s="1"/>
      <c r="Y17" s="1"/>
      <c r="Z17" s="1"/>
    </row>
    <row r="18" spans="1:26" ht="22.5" customHeight="1">
      <c r="A18" s="28"/>
      <c r="B18" s="104" t="s">
        <v>26</v>
      </c>
      <c r="C18" s="104" t="s">
        <v>27</v>
      </c>
      <c r="D18" s="104" t="s">
        <v>28</v>
      </c>
      <c r="E18" s="104" t="s">
        <v>29</v>
      </c>
      <c r="F18" s="104" t="s">
        <v>30</v>
      </c>
      <c r="G18" s="104" t="s">
        <v>31</v>
      </c>
      <c r="H18" s="104" t="s">
        <v>32</v>
      </c>
      <c r="I18" s="104" t="s">
        <v>33</v>
      </c>
      <c r="J18" s="28"/>
      <c r="K18" s="28"/>
      <c r="L18" s="30"/>
      <c r="M18" s="28"/>
      <c r="N18" s="29"/>
      <c r="O18" s="31"/>
      <c r="P18" s="28"/>
      <c r="Q18" s="28"/>
      <c r="R18" s="28"/>
      <c r="S18" s="28"/>
      <c r="T18" s="28"/>
      <c r="U18" s="28"/>
      <c r="V18" s="28"/>
      <c r="W18" s="28"/>
      <c r="X18" s="28"/>
      <c r="Y18" s="28"/>
      <c r="Z18" s="28"/>
    </row>
    <row r="19" spans="1:26" ht="40.5" customHeight="1">
      <c r="A19" s="28"/>
      <c r="B19" s="105"/>
      <c r="C19" s="105"/>
      <c r="D19" s="105"/>
      <c r="E19" s="105"/>
      <c r="F19" s="105"/>
      <c r="G19" s="105"/>
      <c r="H19" s="105"/>
      <c r="I19" s="105"/>
      <c r="J19" s="28"/>
      <c r="K19" s="28"/>
      <c r="L19" s="30"/>
      <c r="M19" s="28"/>
      <c r="N19" s="29"/>
      <c r="O19" s="31"/>
      <c r="P19" s="28"/>
      <c r="Q19" s="28"/>
      <c r="R19" s="28"/>
      <c r="S19" s="28"/>
      <c r="T19" s="28"/>
      <c r="U19" s="28"/>
      <c r="V19" s="28"/>
      <c r="W19" s="28"/>
      <c r="X19" s="28"/>
      <c r="Y19" s="28"/>
      <c r="Z19" s="28"/>
    </row>
    <row r="20" spans="1:26" ht="46.8">
      <c r="A20" s="32"/>
      <c r="B20" s="33" t="s">
        <v>34</v>
      </c>
      <c r="C20" s="34"/>
      <c r="D20" s="34"/>
      <c r="E20" s="34"/>
      <c r="F20" s="34"/>
      <c r="G20" s="34"/>
      <c r="H20" s="34"/>
      <c r="I20" s="35"/>
      <c r="J20" s="32"/>
      <c r="K20" s="32"/>
      <c r="L20" s="36"/>
      <c r="M20" s="32"/>
      <c r="N20" s="29"/>
      <c r="O20" s="37"/>
      <c r="P20" s="32"/>
      <c r="Q20" s="32"/>
      <c r="R20" s="32"/>
      <c r="S20" s="32"/>
      <c r="T20" s="32"/>
      <c r="U20" s="32"/>
      <c r="V20" s="32"/>
      <c r="W20" s="32"/>
      <c r="X20" s="32"/>
      <c r="Y20" s="32"/>
      <c r="Z20" s="32"/>
    </row>
    <row r="21" spans="1:26" ht="106.5" customHeight="1">
      <c r="A21" s="32"/>
      <c r="B21" s="38" t="s">
        <v>35</v>
      </c>
      <c r="C21" s="39" t="s">
        <v>36</v>
      </c>
      <c r="D21" s="40" t="s">
        <v>37</v>
      </c>
      <c r="E21" s="41">
        <v>11</v>
      </c>
      <c r="F21" s="41">
        <v>2</v>
      </c>
      <c r="G21" s="42">
        <v>158000</v>
      </c>
      <c r="H21" s="42">
        <f t="shared" ref="H21:H36" si="0">+G21*1.19</f>
        <v>188020</v>
      </c>
      <c r="I21" s="43">
        <f t="shared" ref="I21:I36" si="1">+H21*E21*F21</f>
        <v>4136440</v>
      </c>
      <c r="J21" s="32"/>
      <c r="K21" s="32"/>
      <c r="L21" s="36"/>
      <c r="M21" s="32"/>
      <c r="N21" s="29"/>
      <c r="O21" s="37"/>
      <c r="P21" s="32"/>
      <c r="Q21" s="32"/>
      <c r="R21" s="32"/>
      <c r="S21" s="32"/>
      <c r="T21" s="32"/>
      <c r="U21" s="32"/>
      <c r="V21" s="32"/>
      <c r="W21" s="32"/>
      <c r="X21" s="32"/>
      <c r="Y21" s="32"/>
      <c r="Z21" s="32"/>
    </row>
    <row r="22" spans="1:26" ht="106.5" customHeight="1">
      <c r="A22" s="32"/>
      <c r="B22" s="44" t="s">
        <v>35</v>
      </c>
      <c r="C22" s="45" t="s">
        <v>38</v>
      </c>
      <c r="D22" s="46" t="s">
        <v>37</v>
      </c>
      <c r="E22" s="47">
        <v>2</v>
      </c>
      <c r="F22" s="47">
        <v>2</v>
      </c>
      <c r="G22" s="48">
        <v>160000</v>
      </c>
      <c r="H22" s="48">
        <f t="shared" si="0"/>
        <v>190400</v>
      </c>
      <c r="I22" s="49">
        <f t="shared" si="1"/>
        <v>761600</v>
      </c>
      <c r="J22" s="32"/>
      <c r="K22" s="50"/>
      <c r="L22" s="50"/>
      <c r="M22" s="51"/>
      <c r="N22" s="52"/>
      <c r="O22" s="53"/>
      <c r="P22" s="32"/>
      <c r="Q22" s="32"/>
      <c r="R22" s="32"/>
      <c r="S22" s="32"/>
      <c r="T22" s="32"/>
      <c r="U22" s="32"/>
      <c r="V22" s="32"/>
      <c r="W22" s="32"/>
      <c r="X22" s="32"/>
      <c r="Y22" s="32"/>
      <c r="Z22" s="32"/>
    </row>
    <row r="23" spans="1:26" ht="106.5" customHeight="1">
      <c r="A23" s="32"/>
      <c r="B23" s="44" t="s">
        <v>39</v>
      </c>
      <c r="C23" s="45" t="s">
        <v>40</v>
      </c>
      <c r="D23" s="46" t="s">
        <v>37</v>
      </c>
      <c r="E23" s="47">
        <v>14</v>
      </c>
      <c r="F23" s="47">
        <v>2</v>
      </c>
      <c r="G23" s="48">
        <v>140000</v>
      </c>
      <c r="H23" s="48">
        <f t="shared" si="0"/>
        <v>166600</v>
      </c>
      <c r="I23" s="49">
        <f t="shared" si="1"/>
        <v>4664800</v>
      </c>
      <c r="J23" s="32"/>
      <c r="K23" s="36"/>
      <c r="L23" s="36"/>
      <c r="M23" s="32"/>
      <c r="N23" s="50"/>
      <c r="O23" s="53"/>
      <c r="P23" s="51"/>
      <c r="Q23" s="51"/>
      <c r="R23" s="51"/>
      <c r="S23" s="51"/>
      <c r="T23" s="51"/>
      <c r="U23" s="51"/>
      <c r="V23" s="51"/>
      <c r="W23" s="51"/>
      <c r="X23" s="51"/>
      <c r="Y23" s="51"/>
      <c r="Z23" s="32"/>
    </row>
    <row r="24" spans="1:26" ht="81" customHeight="1">
      <c r="A24" s="32"/>
      <c r="B24" s="44" t="s">
        <v>39</v>
      </c>
      <c r="C24" s="45" t="s">
        <v>41</v>
      </c>
      <c r="D24" s="46" t="s">
        <v>37</v>
      </c>
      <c r="E24" s="47">
        <v>1</v>
      </c>
      <c r="F24" s="47">
        <v>2</v>
      </c>
      <c r="G24" s="48">
        <v>140000</v>
      </c>
      <c r="H24" s="48">
        <f t="shared" si="0"/>
        <v>166600</v>
      </c>
      <c r="I24" s="49">
        <f t="shared" si="1"/>
        <v>333200</v>
      </c>
      <c r="J24" s="32"/>
      <c r="K24" s="36"/>
      <c r="L24" s="36"/>
      <c r="M24" s="32"/>
      <c r="N24" s="50"/>
      <c r="O24" s="53"/>
      <c r="P24" s="51"/>
      <c r="Q24" s="51"/>
      <c r="R24" s="51"/>
      <c r="S24" s="51"/>
      <c r="T24" s="51"/>
      <c r="U24" s="51"/>
      <c r="V24" s="51"/>
      <c r="W24" s="51"/>
      <c r="X24" s="51"/>
      <c r="Y24" s="51"/>
      <c r="Z24" s="32"/>
    </row>
    <row r="25" spans="1:26" ht="106.5" customHeight="1">
      <c r="A25" s="32"/>
      <c r="B25" s="44" t="s">
        <v>39</v>
      </c>
      <c r="C25" s="45" t="s">
        <v>42</v>
      </c>
      <c r="D25" s="46" t="s">
        <v>37</v>
      </c>
      <c r="E25" s="47">
        <v>12</v>
      </c>
      <c r="F25" s="47">
        <v>2</v>
      </c>
      <c r="G25" s="48">
        <v>150000</v>
      </c>
      <c r="H25" s="48">
        <f t="shared" si="0"/>
        <v>178500</v>
      </c>
      <c r="I25" s="49">
        <f t="shared" si="1"/>
        <v>4284000</v>
      </c>
      <c r="J25" s="32"/>
      <c r="K25" s="36"/>
      <c r="L25" s="36"/>
      <c r="M25" s="32"/>
      <c r="N25" s="29"/>
      <c r="O25" s="37"/>
      <c r="P25" s="32"/>
      <c r="Q25" s="32"/>
      <c r="R25" s="32"/>
      <c r="S25" s="32"/>
      <c r="T25" s="32"/>
      <c r="U25" s="32"/>
      <c r="V25" s="32"/>
      <c r="W25" s="32"/>
      <c r="X25" s="32"/>
      <c r="Y25" s="32"/>
      <c r="Z25" s="32"/>
    </row>
    <row r="26" spans="1:26" ht="106.5" customHeight="1">
      <c r="A26" s="32"/>
      <c r="B26" s="44" t="s">
        <v>39</v>
      </c>
      <c r="C26" s="45" t="s">
        <v>43</v>
      </c>
      <c r="D26" s="46" t="s">
        <v>37</v>
      </c>
      <c r="E26" s="47">
        <v>3</v>
      </c>
      <c r="F26" s="47">
        <v>2</v>
      </c>
      <c r="G26" s="48">
        <v>160000</v>
      </c>
      <c r="H26" s="48">
        <f t="shared" si="0"/>
        <v>190400</v>
      </c>
      <c r="I26" s="49">
        <f t="shared" si="1"/>
        <v>1142400</v>
      </c>
      <c r="J26" s="32"/>
      <c r="K26" s="36"/>
      <c r="L26" s="36"/>
      <c r="M26" s="32"/>
      <c r="N26" s="29"/>
      <c r="O26" s="37"/>
      <c r="P26" s="32"/>
      <c r="Q26" s="32"/>
      <c r="R26" s="32"/>
      <c r="S26" s="32"/>
      <c r="T26" s="32"/>
      <c r="U26" s="32"/>
      <c r="V26" s="32"/>
      <c r="W26" s="32"/>
      <c r="X26" s="32"/>
      <c r="Y26" s="32"/>
      <c r="Z26" s="32"/>
    </row>
    <row r="27" spans="1:26" ht="106.5" customHeight="1">
      <c r="A27" s="32"/>
      <c r="B27" s="44" t="s">
        <v>39</v>
      </c>
      <c r="C27" s="54" t="s">
        <v>44</v>
      </c>
      <c r="D27" s="46" t="s">
        <v>37</v>
      </c>
      <c r="E27" s="47">
        <v>6</v>
      </c>
      <c r="F27" s="47">
        <v>2</v>
      </c>
      <c r="G27" s="48">
        <v>170000</v>
      </c>
      <c r="H27" s="48">
        <f t="shared" si="0"/>
        <v>202300</v>
      </c>
      <c r="I27" s="49">
        <f t="shared" si="1"/>
        <v>2427600</v>
      </c>
      <c r="J27" s="32"/>
      <c r="K27" s="36"/>
      <c r="L27" s="36"/>
      <c r="M27" s="32"/>
      <c r="N27" s="29"/>
      <c r="O27" s="37"/>
      <c r="P27" s="32"/>
      <c r="Q27" s="32"/>
      <c r="R27" s="32"/>
      <c r="S27" s="32"/>
      <c r="T27" s="32"/>
      <c r="U27" s="32"/>
      <c r="V27" s="32"/>
      <c r="W27" s="32"/>
      <c r="X27" s="32"/>
      <c r="Y27" s="32"/>
      <c r="Z27" s="32"/>
    </row>
    <row r="28" spans="1:26" ht="106.5" customHeight="1">
      <c r="A28" s="32"/>
      <c r="B28" s="44" t="s">
        <v>45</v>
      </c>
      <c r="C28" s="45" t="s">
        <v>40</v>
      </c>
      <c r="D28" s="46" t="s">
        <v>37</v>
      </c>
      <c r="E28" s="47">
        <v>5</v>
      </c>
      <c r="F28" s="47">
        <v>2</v>
      </c>
      <c r="G28" s="48">
        <v>130000</v>
      </c>
      <c r="H28" s="48">
        <f t="shared" si="0"/>
        <v>154700</v>
      </c>
      <c r="I28" s="49">
        <f t="shared" si="1"/>
        <v>1547000</v>
      </c>
      <c r="J28" s="32"/>
      <c r="K28" s="36"/>
      <c r="L28" s="36"/>
      <c r="M28" s="32"/>
      <c r="N28" s="29"/>
      <c r="O28" s="37"/>
      <c r="P28" s="32"/>
      <c r="Q28" s="32"/>
      <c r="R28" s="32"/>
      <c r="S28" s="32"/>
      <c r="T28" s="32"/>
      <c r="U28" s="32"/>
      <c r="V28" s="32"/>
      <c r="W28" s="32"/>
      <c r="X28" s="32"/>
      <c r="Y28" s="32"/>
      <c r="Z28" s="32"/>
    </row>
    <row r="29" spans="1:26" ht="106.5" customHeight="1">
      <c r="A29" s="32"/>
      <c r="B29" s="44" t="s">
        <v>45</v>
      </c>
      <c r="C29" s="45" t="s">
        <v>42</v>
      </c>
      <c r="D29" s="46" t="s">
        <v>37</v>
      </c>
      <c r="E29" s="47">
        <v>18</v>
      </c>
      <c r="F29" s="47">
        <v>2</v>
      </c>
      <c r="G29" s="48">
        <v>150000</v>
      </c>
      <c r="H29" s="48">
        <f t="shared" si="0"/>
        <v>178500</v>
      </c>
      <c r="I29" s="49">
        <f t="shared" si="1"/>
        <v>6426000</v>
      </c>
      <c r="J29" s="32"/>
      <c r="K29" s="36"/>
      <c r="L29" s="36"/>
      <c r="M29" s="32"/>
      <c r="N29" s="29"/>
      <c r="O29" s="37"/>
      <c r="P29" s="32"/>
      <c r="Q29" s="32"/>
      <c r="R29" s="32"/>
      <c r="S29" s="32"/>
      <c r="T29" s="32"/>
      <c r="U29" s="32"/>
      <c r="V29" s="32"/>
      <c r="W29" s="32"/>
      <c r="X29" s="32"/>
      <c r="Y29" s="32"/>
      <c r="Z29" s="32"/>
    </row>
    <row r="30" spans="1:26" ht="106.5" customHeight="1">
      <c r="A30" s="32"/>
      <c r="B30" s="44" t="s">
        <v>46</v>
      </c>
      <c r="C30" s="45" t="s">
        <v>42</v>
      </c>
      <c r="D30" s="46" t="s">
        <v>37</v>
      </c>
      <c r="E30" s="47">
        <v>24</v>
      </c>
      <c r="F30" s="47">
        <v>2</v>
      </c>
      <c r="G30" s="48">
        <v>150000</v>
      </c>
      <c r="H30" s="48">
        <f t="shared" si="0"/>
        <v>178500</v>
      </c>
      <c r="I30" s="49">
        <f t="shared" si="1"/>
        <v>8568000</v>
      </c>
      <c r="J30" s="32"/>
      <c r="K30" s="36"/>
      <c r="L30" s="36"/>
      <c r="M30" s="32"/>
      <c r="N30" s="29"/>
      <c r="O30" s="37"/>
      <c r="P30" s="32"/>
      <c r="Q30" s="32"/>
      <c r="R30" s="32"/>
      <c r="S30" s="32"/>
      <c r="T30" s="32"/>
      <c r="U30" s="32"/>
      <c r="V30" s="32"/>
      <c r="W30" s="32"/>
      <c r="X30" s="32"/>
      <c r="Y30" s="32"/>
      <c r="Z30" s="32"/>
    </row>
    <row r="31" spans="1:26" ht="106.5" customHeight="1">
      <c r="A31" s="32"/>
      <c r="B31" s="44" t="s">
        <v>47</v>
      </c>
      <c r="C31" s="45" t="s">
        <v>40</v>
      </c>
      <c r="D31" s="46" t="s">
        <v>37</v>
      </c>
      <c r="E31" s="47">
        <v>4</v>
      </c>
      <c r="F31" s="47">
        <v>2</v>
      </c>
      <c r="G31" s="48">
        <v>140000</v>
      </c>
      <c r="H31" s="48">
        <f t="shared" si="0"/>
        <v>166600</v>
      </c>
      <c r="I31" s="49">
        <f t="shared" si="1"/>
        <v>1332800</v>
      </c>
      <c r="J31" s="32"/>
      <c r="K31" s="36"/>
      <c r="L31" s="36"/>
      <c r="M31" s="32"/>
      <c r="N31" s="29"/>
      <c r="O31" s="37"/>
      <c r="P31" s="32"/>
      <c r="Q31" s="32"/>
      <c r="R31" s="32"/>
      <c r="S31" s="32"/>
      <c r="T31" s="32"/>
      <c r="U31" s="32"/>
      <c r="V31" s="32"/>
      <c r="W31" s="32"/>
      <c r="X31" s="32"/>
      <c r="Y31" s="32"/>
      <c r="Z31" s="32"/>
    </row>
    <row r="32" spans="1:26" ht="106.5" customHeight="1">
      <c r="A32" s="32"/>
      <c r="B32" s="44" t="s">
        <v>47</v>
      </c>
      <c r="C32" s="45" t="s">
        <v>42</v>
      </c>
      <c r="D32" s="46" t="s">
        <v>37</v>
      </c>
      <c r="E32" s="47">
        <v>14</v>
      </c>
      <c r="F32" s="47">
        <v>2</v>
      </c>
      <c r="G32" s="48">
        <v>130000</v>
      </c>
      <c r="H32" s="48">
        <f t="shared" si="0"/>
        <v>154700</v>
      </c>
      <c r="I32" s="49">
        <f t="shared" si="1"/>
        <v>4331600</v>
      </c>
      <c r="J32" s="32"/>
      <c r="K32" s="36"/>
      <c r="L32" s="36"/>
      <c r="M32" s="32"/>
      <c r="N32" s="55"/>
      <c r="O32" s="37"/>
      <c r="P32" s="32"/>
      <c r="Q32" s="32"/>
      <c r="R32" s="32"/>
      <c r="S32" s="32"/>
      <c r="T32" s="32"/>
      <c r="U32" s="32"/>
      <c r="V32" s="32"/>
      <c r="W32" s="32"/>
      <c r="X32" s="32"/>
      <c r="Y32" s="32"/>
      <c r="Z32" s="32"/>
    </row>
    <row r="33" spans="1:26" ht="106.5" customHeight="1">
      <c r="A33" s="32"/>
      <c r="B33" s="44" t="s">
        <v>48</v>
      </c>
      <c r="C33" s="45" t="s">
        <v>38</v>
      </c>
      <c r="D33" s="46" t="s">
        <v>37</v>
      </c>
      <c r="E33" s="47">
        <v>2</v>
      </c>
      <c r="F33" s="47">
        <v>2</v>
      </c>
      <c r="G33" s="48">
        <v>160000</v>
      </c>
      <c r="H33" s="48">
        <f t="shared" si="0"/>
        <v>190400</v>
      </c>
      <c r="I33" s="49">
        <f t="shared" si="1"/>
        <v>761600</v>
      </c>
      <c r="J33" s="32"/>
      <c r="K33" s="36"/>
      <c r="L33" s="36"/>
      <c r="M33" s="32"/>
      <c r="N33" s="29"/>
      <c r="O33" s="37"/>
      <c r="P33" s="32"/>
      <c r="Q33" s="32"/>
      <c r="R33" s="32"/>
      <c r="S33" s="32"/>
      <c r="T33" s="32"/>
      <c r="U33" s="32"/>
      <c r="V33" s="32"/>
      <c r="W33" s="32"/>
      <c r="X33" s="32"/>
      <c r="Y33" s="32"/>
      <c r="Z33" s="32"/>
    </row>
    <row r="34" spans="1:26" ht="106.5" customHeight="1">
      <c r="A34" s="32"/>
      <c r="B34" s="44" t="s">
        <v>48</v>
      </c>
      <c r="C34" s="45" t="s">
        <v>40</v>
      </c>
      <c r="D34" s="46" t="s">
        <v>37</v>
      </c>
      <c r="E34" s="47">
        <v>5</v>
      </c>
      <c r="F34" s="47">
        <v>2</v>
      </c>
      <c r="G34" s="48">
        <v>140000</v>
      </c>
      <c r="H34" s="48">
        <f t="shared" si="0"/>
        <v>166600</v>
      </c>
      <c r="I34" s="49">
        <f t="shared" si="1"/>
        <v>1666000</v>
      </c>
      <c r="J34" s="32"/>
      <c r="K34" s="36"/>
      <c r="L34" s="36"/>
      <c r="M34" s="32"/>
      <c r="N34" s="29"/>
      <c r="O34" s="37"/>
      <c r="P34" s="32"/>
      <c r="Q34" s="32"/>
      <c r="R34" s="32"/>
      <c r="S34" s="32"/>
      <c r="T34" s="32"/>
      <c r="U34" s="32"/>
      <c r="V34" s="32"/>
      <c r="W34" s="32"/>
      <c r="X34" s="32"/>
      <c r="Y34" s="32"/>
      <c r="Z34" s="32"/>
    </row>
    <row r="35" spans="1:26" ht="106.5" customHeight="1">
      <c r="A35" s="32"/>
      <c r="B35" s="44" t="s">
        <v>48</v>
      </c>
      <c r="C35" s="45" t="s">
        <v>42</v>
      </c>
      <c r="D35" s="46" t="s">
        <v>37</v>
      </c>
      <c r="E35" s="47">
        <v>5</v>
      </c>
      <c r="F35" s="47">
        <v>2</v>
      </c>
      <c r="G35" s="48">
        <v>130000</v>
      </c>
      <c r="H35" s="48">
        <f t="shared" si="0"/>
        <v>154700</v>
      </c>
      <c r="I35" s="49">
        <f t="shared" si="1"/>
        <v>1547000</v>
      </c>
      <c r="J35" s="32"/>
      <c r="K35" s="36"/>
      <c r="L35" s="36"/>
      <c r="M35" s="32"/>
      <c r="N35" s="29"/>
      <c r="O35" s="37"/>
      <c r="P35" s="32"/>
      <c r="Q35" s="32"/>
      <c r="R35" s="32"/>
      <c r="S35" s="32"/>
      <c r="T35" s="32"/>
      <c r="U35" s="32"/>
      <c r="V35" s="32"/>
      <c r="W35" s="32"/>
      <c r="X35" s="32"/>
      <c r="Y35" s="32"/>
      <c r="Z35" s="32"/>
    </row>
    <row r="36" spans="1:26" ht="12.75" customHeight="1">
      <c r="A36" s="44"/>
      <c r="B36" s="44" t="s">
        <v>48</v>
      </c>
      <c r="C36" s="45" t="s">
        <v>41</v>
      </c>
      <c r="D36" s="46" t="s">
        <v>37</v>
      </c>
      <c r="E36" s="47">
        <v>2</v>
      </c>
      <c r="F36" s="47">
        <v>2</v>
      </c>
      <c r="G36" s="48">
        <v>140000</v>
      </c>
      <c r="H36" s="48">
        <f t="shared" si="0"/>
        <v>166600</v>
      </c>
      <c r="I36" s="49">
        <f t="shared" si="1"/>
        <v>666400</v>
      </c>
      <c r="J36" s="32"/>
      <c r="K36" s="36"/>
      <c r="L36" s="36"/>
      <c r="M36" s="32"/>
      <c r="N36" s="29"/>
      <c r="O36" s="37"/>
      <c r="P36" s="32"/>
      <c r="Q36" s="32"/>
      <c r="R36" s="32"/>
      <c r="S36" s="32"/>
      <c r="T36" s="32"/>
      <c r="U36" s="32"/>
      <c r="V36" s="32"/>
      <c r="W36" s="32"/>
      <c r="X36" s="32"/>
      <c r="Y36" s="32"/>
      <c r="Z36" s="32"/>
    </row>
    <row r="37" spans="1:26" ht="22.5" customHeight="1">
      <c r="A37" s="32"/>
      <c r="B37" s="56" t="s">
        <v>49</v>
      </c>
      <c r="C37" s="57"/>
      <c r="D37" s="58"/>
      <c r="E37" s="59">
        <f>SUM(E21:E36)</f>
        <v>128</v>
      </c>
      <c r="F37" s="59"/>
      <c r="G37" s="60"/>
      <c r="H37" s="60"/>
      <c r="I37" s="61">
        <f>SUM(I21:I36)</f>
        <v>44596440</v>
      </c>
      <c r="J37" s="32"/>
      <c r="K37" s="36"/>
      <c r="L37" s="36"/>
      <c r="M37" s="32"/>
      <c r="N37" s="32"/>
      <c r="O37" s="37"/>
      <c r="P37" s="32"/>
      <c r="Q37" s="32"/>
      <c r="R37" s="32"/>
      <c r="S37" s="32"/>
      <c r="T37" s="32"/>
      <c r="U37" s="32"/>
      <c r="V37" s="32"/>
      <c r="W37" s="32"/>
      <c r="X37" s="32"/>
      <c r="Y37" s="32"/>
      <c r="Z37" s="32"/>
    </row>
    <row r="38" spans="1:26" ht="37.5" customHeight="1">
      <c r="A38" s="32"/>
      <c r="B38" s="33" t="s">
        <v>50</v>
      </c>
      <c r="C38" s="34"/>
      <c r="D38" s="34"/>
      <c r="E38" s="34"/>
      <c r="F38" s="34"/>
      <c r="G38" s="34"/>
      <c r="H38" s="34"/>
      <c r="I38" s="35"/>
      <c r="J38" s="32"/>
      <c r="K38" s="36"/>
      <c r="L38" s="36"/>
      <c r="M38" s="32"/>
      <c r="N38" s="29"/>
      <c r="O38" s="37"/>
      <c r="P38" s="32"/>
      <c r="Q38" s="32"/>
      <c r="R38" s="32"/>
      <c r="S38" s="32"/>
      <c r="T38" s="32"/>
      <c r="U38" s="32"/>
      <c r="V38" s="32"/>
      <c r="W38" s="32"/>
      <c r="X38" s="32"/>
      <c r="Y38" s="32"/>
      <c r="Z38" s="32"/>
    </row>
    <row r="39" spans="1:26" ht="41.25" customHeight="1">
      <c r="A39" s="32"/>
      <c r="B39" s="110" t="s">
        <v>51</v>
      </c>
      <c r="C39" s="62" t="s">
        <v>52</v>
      </c>
      <c r="D39" s="40" t="s">
        <v>37</v>
      </c>
      <c r="E39" s="41">
        <v>1</v>
      </c>
      <c r="F39" s="41">
        <v>1</v>
      </c>
      <c r="G39" s="42">
        <v>20000</v>
      </c>
      <c r="H39" s="42">
        <f t="shared" ref="H39:H93" si="2">+G39*1.19</f>
        <v>23800</v>
      </c>
      <c r="I39" s="43">
        <f t="shared" ref="I39:I93" si="3">+H39*E39*F39</f>
        <v>23800</v>
      </c>
      <c r="J39" s="32"/>
      <c r="K39" s="36"/>
      <c r="L39" s="36"/>
      <c r="M39" s="32"/>
      <c r="N39" s="29"/>
      <c r="O39" s="37"/>
      <c r="P39" s="32"/>
      <c r="Q39" s="32"/>
      <c r="R39" s="32"/>
      <c r="S39" s="32"/>
      <c r="T39" s="32"/>
      <c r="U39" s="32"/>
      <c r="V39" s="32"/>
      <c r="W39" s="32"/>
      <c r="X39" s="32"/>
      <c r="Y39" s="32"/>
      <c r="Z39" s="32"/>
    </row>
    <row r="40" spans="1:26" ht="41.25" customHeight="1">
      <c r="A40" s="32"/>
      <c r="B40" s="107"/>
      <c r="C40" s="63" t="s">
        <v>53</v>
      </c>
      <c r="D40" s="46" t="s">
        <v>37</v>
      </c>
      <c r="E40" s="47">
        <v>1</v>
      </c>
      <c r="F40" s="47">
        <v>1</v>
      </c>
      <c r="G40" s="48">
        <v>20000</v>
      </c>
      <c r="H40" s="48">
        <f t="shared" si="2"/>
        <v>23800</v>
      </c>
      <c r="I40" s="49">
        <f t="shared" si="3"/>
        <v>23800</v>
      </c>
      <c r="J40" s="32"/>
      <c r="K40" s="36"/>
      <c r="L40" s="36"/>
      <c r="M40" s="32"/>
      <c r="N40" s="29"/>
      <c r="O40" s="37"/>
      <c r="P40" s="32"/>
      <c r="Q40" s="32"/>
      <c r="R40" s="32"/>
      <c r="S40" s="32"/>
      <c r="T40" s="32"/>
      <c r="U40" s="32"/>
      <c r="V40" s="32"/>
      <c r="W40" s="32"/>
      <c r="X40" s="32"/>
      <c r="Y40" s="32"/>
      <c r="Z40" s="32"/>
    </row>
    <row r="41" spans="1:26" ht="41.25" customHeight="1">
      <c r="A41" s="32"/>
      <c r="B41" s="107"/>
      <c r="C41" s="63" t="s">
        <v>54</v>
      </c>
      <c r="D41" s="46" t="s">
        <v>37</v>
      </c>
      <c r="E41" s="47">
        <v>1</v>
      </c>
      <c r="F41" s="47">
        <v>1</v>
      </c>
      <c r="G41" s="48">
        <v>20000</v>
      </c>
      <c r="H41" s="48">
        <f t="shared" si="2"/>
        <v>23800</v>
      </c>
      <c r="I41" s="49">
        <f t="shared" si="3"/>
        <v>23800</v>
      </c>
      <c r="J41" s="32"/>
      <c r="K41" s="36"/>
      <c r="L41" s="36"/>
      <c r="M41" s="32"/>
      <c r="N41" s="29"/>
      <c r="O41" s="37"/>
      <c r="P41" s="32"/>
      <c r="Q41" s="32"/>
      <c r="R41" s="32"/>
      <c r="S41" s="32"/>
      <c r="T41" s="32"/>
      <c r="U41" s="32"/>
      <c r="V41" s="32"/>
      <c r="W41" s="32"/>
      <c r="X41" s="32"/>
      <c r="Y41" s="32"/>
      <c r="Z41" s="32"/>
    </row>
    <row r="42" spans="1:26" ht="41.25" customHeight="1">
      <c r="A42" s="32"/>
      <c r="B42" s="107"/>
      <c r="C42" s="63" t="s">
        <v>55</v>
      </c>
      <c r="D42" s="46" t="s">
        <v>37</v>
      </c>
      <c r="E42" s="47">
        <v>1</v>
      </c>
      <c r="F42" s="47">
        <v>1</v>
      </c>
      <c r="G42" s="48">
        <v>20000</v>
      </c>
      <c r="H42" s="48">
        <f t="shared" si="2"/>
        <v>23800</v>
      </c>
      <c r="I42" s="49">
        <f t="shared" si="3"/>
        <v>23800</v>
      </c>
      <c r="J42" s="32"/>
      <c r="K42" s="36"/>
      <c r="L42" s="36"/>
      <c r="M42" s="32"/>
      <c r="N42" s="29"/>
      <c r="O42" s="37"/>
      <c r="P42" s="32"/>
      <c r="Q42" s="32"/>
      <c r="R42" s="32"/>
      <c r="S42" s="32"/>
      <c r="T42" s="32"/>
      <c r="U42" s="32"/>
      <c r="V42" s="32"/>
      <c r="W42" s="32"/>
      <c r="X42" s="32"/>
      <c r="Y42" s="32"/>
      <c r="Z42" s="32"/>
    </row>
    <row r="43" spans="1:26" ht="41.25" customHeight="1">
      <c r="A43" s="32"/>
      <c r="B43" s="108"/>
      <c r="C43" s="63" t="s">
        <v>56</v>
      </c>
      <c r="D43" s="46" t="s">
        <v>37</v>
      </c>
      <c r="E43" s="47">
        <v>1</v>
      </c>
      <c r="F43" s="47">
        <v>1</v>
      </c>
      <c r="G43" s="48">
        <v>20000</v>
      </c>
      <c r="H43" s="48">
        <f t="shared" si="2"/>
        <v>23800</v>
      </c>
      <c r="I43" s="49">
        <f t="shared" si="3"/>
        <v>23800</v>
      </c>
      <c r="J43" s="32"/>
      <c r="K43" s="36"/>
      <c r="L43" s="36"/>
      <c r="M43" s="32"/>
      <c r="N43" s="29"/>
      <c r="O43" s="37"/>
      <c r="P43" s="32"/>
      <c r="Q43" s="32"/>
      <c r="R43" s="32"/>
      <c r="S43" s="32"/>
      <c r="T43" s="32"/>
      <c r="U43" s="32"/>
      <c r="V43" s="32"/>
      <c r="W43" s="32"/>
      <c r="X43" s="32"/>
      <c r="Y43" s="32"/>
      <c r="Z43" s="32"/>
    </row>
    <row r="44" spans="1:26" ht="41.25" customHeight="1">
      <c r="A44" s="32"/>
      <c r="B44" s="106" t="s">
        <v>57</v>
      </c>
      <c r="C44" s="63" t="s">
        <v>52</v>
      </c>
      <c r="D44" s="46" t="s">
        <v>37</v>
      </c>
      <c r="E44" s="47">
        <v>1</v>
      </c>
      <c r="F44" s="47">
        <v>1</v>
      </c>
      <c r="G44" s="48">
        <v>20000</v>
      </c>
      <c r="H44" s="48">
        <f t="shared" si="2"/>
        <v>23800</v>
      </c>
      <c r="I44" s="49">
        <f t="shared" si="3"/>
        <v>23800</v>
      </c>
      <c r="J44" s="32"/>
      <c r="K44" s="36"/>
      <c r="L44" s="36"/>
      <c r="M44" s="32"/>
      <c r="N44" s="29"/>
      <c r="O44" s="37"/>
      <c r="P44" s="32"/>
      <c r="Q44" s="32"/>
      <c r="R44" s="32"/>
      <c r="S44" s="32"/>
      <c r="T44" s="32"/>
      <c r="U44" s="32"/>
      <c r="V44" s="32"/>
      <c r="W44" s="32"/>
      <c r="X44" s="32"/>
      <c r="Y44" s="32"/>
      <c r="Z44" s="32"/>
    </row>
    <row r="45" spans="1:26" ht="41.25" customHeight="1">
      <c r="A45" s="32"/>
      <c r="B45" s="107"/>
      <c r="C45" s="63" t="s">
        <v>53</v>
      </c>
      <c r="D45" s="46" t="s">
        <v>37</v>
      </c>
      <c r="E45" s="47">
        <v>1</v>
      </c>
      <c r="F45" s="47">
        <v>1</v>
      </c>
      <c r="G45" s="48">
        <v>20000</v>
      </c>
      <c r="H45" s="48">
        <f t="shared" si="2"/>
        <v>23800</v>
      </c>
      <c r="I45" s="49">
        <f t="shared" si="3"/>
        <v>23800</v>
      </c>
      <c r="J45" s="32"/>
      <c r="K45" s="36"/>
      <c r="L45" s="36"/>
      <c r="M45" s="32"/>
      <c r="N45" s="29"/>
      <c r="O45" s="37"/>
      <c r="P45" s="32"/>
      <c r="Q45" s="32"/>
      <c r="R45" s="32"/>
      <c r="S45" s="32"/>
      <c r="T45" s="32"/>
      <c r="U45" s="32"/>
      <c r="V45" s="32"/>
      <c r="W45" s="32"/>
      <c r="X45" s="32"/>
      <c r="Y45" s="32"/>
      <c r="Z45" s="32"/>
    </row>
    <row r="46" spans="1:26" ht="41.25" customHeight="1">
      <c r="A46" s="32"/>
      <c r="B46" s="107"/>
      <c r="C46" s="63" t="s">
        <v>54</v>
      </c>
      <c r="D46" s="46" t="s">
        <v>37</v>
      </c>
      <c r="E46" s="47">
        <v>1</v>
      </c>
      <c r="F46" s="47">
        <v>1</v>
      </c>
      <c r="G46" s="48">
        <v>20000</v>
      </c>
      <c r="H46" s="48">
        <f t="shared" si="2"/>
        <v>23800</v>
      </c>
      <c r="I46" s="49">
        <f t="shared" si="3"/>
        <v>23800</v>
      </c>
      <c r="J46" s="32"/>
      <c r="K46" s="36"/>
      <c r="L46" s="36"/>
      <c r="M46" s="32"/>
      <c r="N46" s="29"/>
      <c r="O46" s="37"/>
      <c r="P46" s="32"/>
      <c r="Q46" s="32"/>
      <c r="R46" s="32"/>
      <c r="S46" s="32"/>
      <c r="T46" s="32"/>
      <c r="U46" s="32"/>
      <c r="V46" s="32"/>
      <c r="W46" s="32"/>
      <c r="X46" s="32"/>
      <c r="Y46" s="32"/>
      <c r="Z46" s="32"/>
    </row>
    <row r="47" spans="1:26" ht="41.25" customHeight="1">
      <c r="A47" s="32"/>
      <c r="B47" s="107"/>
      <c r="C47" s="63" t="s">
        <v>55</v>
      </c>
      <c r="D47" s="46" t="s">
        <v>37</v>
      </c>
      <c r="E47" s="47">
        <v>1</v>
      </c>
      <c r="F47" s="47">
        <v>1</v>
      </c>
      <c r="G47" s="48">
        <v>20000</v>
      </c>
      <c r="H47" s="48">
        <f t="shared" si="2"/>
        <v>23800</v>
      </c>
      <c r="I47" s="49">
        <f t="shared" si="3"/>
        <v>23800</v>
      </c>
      <c r="J47" s="32"/>
      <c r="K47" s="36"/>
      <c r="L47" s="36"/>
      <c r="M47" s="32"/>
      <c r="N47" s="29"/>
      <c r="O47" s="37"/>
      <c r="P47" s="32"/>
      <c r="Q47" s="32"/>
      <c r="R47" s="32"/>
      <c r="S47" s="32"/>
      <c r="T47" s="32"/>
      <c r="U47" s="32"/>
      <c r="V47" s="32"/>
      <c r="W47" s="32"/>
      <c r="X47" s="32"/>
      <c r="Y47" s="32"/>
      <c r="Z47" s="32"/>
    </row>
    <row r="48" spans="1:26" ht="41.25" customHeight="1">
      <c r="A48" s="32"/>
      <c r="B48" s="108"/>
      <c r="C48" s="63" t="s">
        <v>56</v>
      </c>
      <c r="D48" s="46" t="s">
        <v>37</v>
      </c>
      <c r="E48" s="47">
        <v>1</v>
      </c>
      <c r="F48" s="47">
        <v>1</v>
      </c>
      <c r="G48" s="48">
        <v>20000</v>
      </c>
      <c r="H48" s="48">
        <f t="shared" si="2"/>
        <v>23800</v>
      </c>
      <c r="I48" s="49">
        <f t="shared" si="3"/>
        <v>23800</v>
      </c>
      <c r="J48" s="32"/>
      <c r="K48" s="36"/>
      <c r="L48" s="36"/>
      <c r="M48" s="32"/>
      <c r="N48" s="29"/>
      <c r="O48" s="37"/>
      <c r="P48" s="32"/>
      <c r="Q48" s="32"/>
      <c r="R48" s="32"/>
      <c r="S48" s="32"/>
      <c r="T48" s="32"/>
      <c r="U48" s="32"/>
      <c r="V48" s="32"/>
      <c r="W48" s="32"/>
      <c r="X48" s="32"/>
      <c r="Y48" s="32"/>
      <c r="Z48" s="32"/>
    </row>
    <row r="49" spans="1:26" ht="41.25" customHeight="1">
      <c r="A49" s="32"/>
      <c r="B49" s="106" t="s">
        <v>58</v>
      </c>
      <c r="C49" s="63" t="s">
        <v>52</v>
      </c>
      <c r="D49" s="46" t="s">
        <v>37</v>
      </c>
      <c r="E49" s="47">
        <v>1</v>
      </c>
      <c r="F49" s="47">
        <v>1</v>
      </c>
      <c r="G49" s="48">
        <v>20000</v>
      </c>
      <c r="H49" s="48">
        <f t="shared" si="2"/>
        <v>23800</v>
      </c>
      <c r="I49" s="49">
        <f t="shared" si="3"/>
        <v>23800</v>
      </c>
      <c r="J49" s="32"/>
      <c r="K49" s="36"/>
      <c r="L49" s="36"/>
      <c r="M49" s="32"/>
      <c r="N49" s="29"/>
      <c r="O49" s="37"/>
      <c r="P49" s="32"/>
      <c r="Q49" s="32"/>
      <c r="R49" s="32"/>
      <c r="S49" s="32"/>
      <c r="T49" s="32"/>
      <c r="U49" s="32"/>
      <c r="V49" s="32"/>
      <c r="W49" s="32"/>
      <c r="X49" s="32"/>
      <c r="Y49" s="32"/>
      <c r="Z49" s="32"/>
    </row>
    <row r="50" spans="1:26" ht="41.25" customHeight="1">
      <c r="A50" s="32"/>
      <c r="B50" s="107"/>
      <c r="C50" s="63" t="s">
        <v>53</v>
      </c>
      <c r="D50" s="46" t="s">
        <v>37</v>
      </c>
      <c r="E50" s="47">
        <v>1</v>
      </c>
      <c r="F50" s="47">
        <v>1</v>
      </c>
      <c r="G50" s="48">
        <v>20000</v>
      </c>
      <c r="H50" s="48">
        <f t="shared" si="2"/>
        <v>23800</v>
      </c>
      <c r="I50" s="49">
        <f t="shared" si="3"/>
        <v>23800</v>
      </c>
      <c r="J50" s="32"/>
      <c r="K50" s="36"/>
      <c r="L50" s="36"/>
      <c r="M50" s="32"/>
      <c r="N50" s="29"/>
      <c r="O50" s="37"/>
      <c r="P50" s="32"/>
      <c r="Q50" s="32"/>
      <c r="R50" s="32"/>
      <c r="S50" s="32"/>
      <c r="T50" s="32"/>
      <c r="U50" s="32"/>
      <c r="V50" s="32"/>
      <c r="W50" s="32"/>
      <c r="X50" s="32"/>
      <c r="Y50" s="32"/>
      <c r="Z50" s="32"/>
    </row>
    <row r="51" spans="1:26" ht="41.25" customHeight="1">
      <c r="A51" s="32"/>
      <c r="B51" s="107"/>
      <c r="C51" s="63" t="s">
        <v>54</v>
      </c>
      <c r="D51" s="46" t="s">
        <v>37</v>
      </c>
      <c r="E51" s="47">
        <v>1</v>
      </c>
      <c r="F51" s="47">
        <v>1</v>
      </c>
      <c r="G51" s="48">
        <v>20000</v>
      </c>
      <c r="H51" s="48">
        <f t="shared" si="2"/>
        <v>23800</v>
      </c>
      <c r="I51" s="49">
        <f t="shared" si="3"/>
        <v>23800</v>
      </c>
      <c r="J51" s="32"/>
      <c r="K51" s="36"/>
      <c r="L51" s="36"/>
      <c r="M51" s="32"/>
      <c r="N51" s="29"/>
      <c r="O51" s="37"/>
      <c r="P51" s="32"/>
      <c r="Q51" s="32"/>
      <c r="R51" s="32"/>
      <c r="S51" s="32"/>
      <c r="T51" s="32"/>
      <c r="U51" s="32"/>
      <c r="V51" s="32"/>
      <c r="W51" s="32"/>
      <c r="X51" s="32"/>
      <c r="Y51" s="32"/>
      <c r="Z51" s="32"/>
    </row>
    <row r="52" spans="1:26" ht="41.25" customHeight="1">
      <c r="A52" s="32"/>
      <c r="B52" s="107"/>
      <c r="C52" s="63" t="s">
        <v>55</v>
      </c>
      <c r="D52" s="46" t="s">
        <v>37</v>
      </c>
      <c r="E52" s="47">
        <v>1</v>
      </c>
      <c r="F52" s="47">
        <v>1</v>
      </c>
      <c r="G52" s="48">
        <v>20000</v>
      </c>
      <c r="H52" s="48">
        <f t="shared" si="2"/>
        <v>23800</v>
      </c>
      <c r="I52" s="49">
        <f t="shared" si="3"/>
        <v>23800</v>
      </c>
      <c r="J52" s="32"/>
      <c r="K52" s="36"/>
      <c r="L52" s="36"/>
      <c r="M52" s="32"/>
      <c r="N52" s="29"/>
      <c r="O52" s="37"/>
      <c r="P52" s="32"/>
      <c r="Q52" s="32"/>
      <c r="R52" s="32"/>
      <c r="S52" s="32"/>
      <c r="T52" s="32"/>
      <c r="U52" s="32"/>
      <c r="V52" s="32"/>
      <c r="W52" s="32"/>
      <c r="X52" s="32"/>
      <c r="Y52" s="32"/>
      <c r="Z52" s="32"/>
    </row>
    <row r="53" spans="1:26" ht="41.25" customHeight="1">
      <c r="A53" s="32"/>
      <c r="B53" s="108"/>
      <c r="C53" s="63" t="s">
        <v>56</v>
      </c>
      <c r="D53" s="46" t="s">
        <v>37</v>
      </c>
      <c r="E53" s="47">
        <v>1</v>
      </c>
      <c r="F53" s="47">
        <v>1</v>
      </c>
      <c r="G53" s="48">
        <v>20000</v>
      </c>
      <c r="H53" s="48">
        <f t="shared" si="2"/>
        <v>23800</v>
      </c>
      <c r="I53" s="49">
        <f t="shared" si="3"/>
        <v>23800</v>
      </c>
      <c r="J53" s="32"/>
      <c r="K53" s="36"/>
      <c r="L53" s="36"/>
      <c r="M53" s="32"/>
      <c r="N53" s="29"/>
      <c r="O53" s="37"/>
      <c r="P53" s="32"/>
      <c r="Q53" s="32"/>
      <c r="R53" s="32"/>
      <c r="S53" s="32"/>
      <c r="T53" s="32"/>
      <c r="U53" s="32"/>
      <c r="V53" s="32"/>
      <c r="W53" s="32"/>
      <c r="X53" s="32"/>
      <c r="Y53" s="32"/>
      <c r="Z53" s="32"/>
    </row>
    <row r="54" spans="1:26" ht="41.25" customHeight="1">
      <c r="A54" s="32"/>
      <c r="B54" s="106" t="s">
        <v>59</v>
      </c>
      <c r="C54" s="63" t="s">
        <v>52</v>
      </c>
      <c r="D54" s="46" t="s">
        <v>37</v>
      </c>
      <c r="E54" s="47">
        <v>1</v>
      </c>
      <c r="F54" s="47">
        <v>1</v>
      </c>
      <c r="G54" s="48">
        <v>400000</v>
      </c>
      <c r="H54" s="48">
        <f t="shared" si="2"/>
        <v>476000</v>
      </c>
      <c r="I54" s="49">
        <f t="shared" si="3"/>
        <v>476000</v>
      </c>
      <c r="J54" s="32"/>
      <c r="K54" s="36"/>
      <c r="L54" s="36"/>
      <c r="M54" s="32"/>
      <c r="N54" s="29"/>
      <c r="O54" s="37"/>
      <c r="P54" s="32"/>
      <c r="Q54" s="32"/>
      <c r="R54" s="32"/>
      <c r="S54" s="32"/>
      <c r="T54" s="32"/>
      <c r="U54" s="32"/>
      <c r="V54" s="32"/>
      <c r="W54" s="32"/>
      <c r="X54" s="32"/>
      <c r="Y54" s="32"/>
      <c r="Z54" s="32"/>
    </row>
    <row r="55" spans="1:26" ht="41.25" customHeight="1">
      <c r="A55" s="32"/>
      <c r="B55" s="107"/>
      <c r="C55" s="63" t="s">
        <v>53</v>
      </c>
      <c r="D55" s="46" t="s">
        <v>37</v>
      </c>
      <c r="E55" s="47">
        <v>1</v>
      </c>
      <c r="F55" s="47">
        <v>1</v>
      </c>
      <c r="G55" s="48">
        <v>400000</v>
      </c>
      <c r="H55" s="48">
        <f t="shared" si="2"/>
        <v>476000</v>
      </c>
      <c r="I55" s="49">
        <f t="shared" si="3"/>
        <v>476000</v>
      </c>
      <c r="J55" s="32"/>
      <c r="K55" s="36"/>
      <c r="L55" s="36"/>
      <c r="M55" s="32"/>
      <c r="N55" s="29"/>
      <c r="O55" s="37"/>
      <c r="P55" s="32"/>
      <c r="Q55" s="32"/>
      <c r="R55" s="32"/>
      <c r="S55" s="32"/>
      <c r="T55" s="32"/>
      <c r="U55" s="32"/>
      <c r="V55" s="32"/>
      <c r="W55" s="32"/>
      <c r="X55" s="32"/>
      <c r="Y55" s="32"/>
      <c r="Z55" s="32"/>
    </row>
    <row r="56" spans="1:26" ht="41.25" customHeight="1">
      <c r="A56" s="32"/>
      <c r="B56" s="107"/>
      <c r="C56" s="63" t="s">
        <v>54</v>
      </c>
      <c r="D56" s="46" t="s">
        <v>37</v>
      </c>
      <c r="E56" s="47">
        <v>1</v>
      </c>
      <c r="F56" s="47">
        <v>1</v>
      </c>
      <c r="G56" s="48">
        <v>300000</v>
      </c>
      <c r="H56" s="48">
        <f t="shared" si="2"/>
        <v>357000</v>
      </c>
      <c r="I56" s="49">
        <f t="shared" si="3"/>
        <v>357000</v>
      </c>
      <c r="J56" s="32"/>
      <c r="K56" s="36"/>
      <c r="L56" s="36"/>
      <c r="M56" s="32"/>
      <c r="N56" s="29"/>
      <c r="O56" s="37"/>
      <c r="P56" s="32"/>
      <c r="Q56" s="32"/>
      <c r="R56" s="32"/>
      <c r="S56" s="32"/>
      <c r="T56" s="32"/>
      <c r="U56" s="32"/>
      <c r="V56" s="32"/>
      <c r="W56" s="32"/>
      <c r="X56" s="32"/>
      <c r="Y56" s="32"/>
      <c r="Z56" s="32"/>
    </row>
    <row r="57" spans="1:26" ht="41.25" customHeight="1">
      <c r="A57" s="32"/>
      <c r="B57" s="107"/>
      <c r="C57" s="63" t="s">
        <v>55</v>
      </c>
      <c r="D57" s="46" t="s">
        <v>37</v>
      </c>
      <c r="E57" s="47">
        <v>1</v>
      </c>
      <c r="F57" s="47">
        <v>1</v>
      </c>
      <c r="G57" s="48">
        <v>300000</v>
      </c>
      <c r="H57" s="48">
        <f t="shared" si="2"/>
        <v>357000</v>
      </c>
      <c r="I57" s="49">
        <f t="shared" si="3"/>
        <v>357000</v>
      </c>
      <c r="J57" s="32"/>
      <c r="K57" s="36"/>
      <c r="L57" s="36"/>
      <c r="M57" s="32"/>
      <c r="N57" s="29"/>
      <c r="O57" s="37"/>
      <c r="P57" s="32"/>
      <c r="Q57" s="32"/>
      <c r="R57" s="32"/>
      <c r="S57" s="32"/>
      <c r="T57" s="32"/>
      <c r="U57" s="32"/>
      <c r="V57" s="32"/>
      <c r="W57" s="32"/>
      <c r="X57" s="32"/>
      <c r="Y57" s="32"/>
      <c r="Z57" s="32"/>
    </row>
    <row r="58" spans="1:26" ht="41.25" customHeight="1">
      <c r="A58" s="32"/>
      <c r="B58" s="108"/>
      <c r="C58" s="63" t="s">
        <v>56</v>
      </c>
      <c r="D58" s="46" t="s">
        <v>37</v>
      </c>
      <c r="E58" s="47">
        <v>1</v>
      </c>
      <c r="F58" s="47">
        <v>1</v>
      </c>
      <c r="G58" s="48">
        <v>250000</v>
      </c>
      <c r="H58" s="48">
        <f t="shared" si="2"/>
        <v>297500</v>
      </c>
      <c r="I58" s="49">
        <f t="shared" si="3"/>
        <v>297500</v>
      </c>
      <c r="J58" s="32"/>
      <c r="K58" s="36"/>
      <c r="L58" s="36"/>
      <c r="M58" s="32"/>
      <c r="N58" s="29"/>
      <c r="O58" s="37"/>
      <c r="P58" s="32"/>
      <c r="Q58" s="32"/>
      <c r="R58" s="32"/>
      <c r="S58" s="32"/>
      <c r="T58" s="32"/>
      <c r="U58" s="32"/>
      <c r="V58" s="32"/>
      <c r="W58" s="32"/>
      <c r="X58" s="32"/>
      <c r="Y58" s="32"/>
      <c r="Z58" s="32"/>
    </row>
    <row r="59" spans="1:26" ht="41.25" customHeight="1">
      <c r="A59" s="32"/>
      <c r="B59" s="106" t="s">
        <v>60</v>
      </c>
      <c r="C59" s="63" t="s">
        <v>52</v>
      </c>
      <c r="D59" s="46" t="s">
        <v>37</v>
      </c>
      <c r="E59" s="47">
        <v>1</v>
      </c>
      <c r="F59" s="47">
        <v>1</v>
      </c>
      <c r="G59" s="48">
        <v>40000</v>
      </c>
      <c r="H59" s="48">
        <f t="shared" si="2"/>
        <v>47600</v>
      </c>
      <c r="I59" s="49">
        <f t="shared" si="3"/>
        <v>47600</v>
      </c>
      <c r="J59" s="32"/>
      <c r="K59" s="36"/>
      <c r="L59" s="36"/>
      <c r="M59" s="32"/>
      <c r="N59" s="29"/>
      <c r="O59" s="37"/>
      <c r="P59" s="32"/>
      <c r="Q59" s="32"/>
      <c r="R59" s="32"/>
      <c r="S59" s="32"/>
      <c r="T59" s="32"/>
      <c r="U59" s="32"/>
      <c r="V59" s="32"/>
      <c r="W59" s="32"/>
      <c r="X59" s="32"/>
      <c r="Y59" s="32"/>
      <c r="Z59" s="32"/>
    </row>
    <row r="60" spans="1:26" ht="41.25" customHeight="1">
      <c r="A60" s="32"/>
      <c r="B60" s="107"/>
      <c r="C60" s="63" t="s">
        <v>53</v>
      </c>
      <c r="D60" s="46" t="s">
        <v>37</v>
      </c>
      <c r="E60" s="47">
        <v>1</v>
      </c>
      <c r="F60" s="47">
        <v>1</v>
      </c>
      <c r="G60" s="48">
        <v>40000</v>
      </c>
      <c r="H60" s="48">
        <f t="shared" si="2"/>
        <v>47600</v>
      </c>
      <c r="I60" s="49">
        <f t="shared" si="3"/>
        <v>47600</v>
      </c>
      <c r="J60" s="32"/>
      <c r="K60" s="36"/>
      <c r="L60" s="36"/>
      <c r="M60" s="32"/>
      <c r="N60" s="29"/>
      <c r="O60" s="37"/>
      <c r="P60" s="32"/>
      <c r="Q60" s="32"/>
      <c r="R60" s="32"/>
      <c r="S60" s="32"/>
      <c r="T60" s="32"/>
      <c r="U60" s="32"/>
      <c r="V60" s="32"/>
      <c r="W60" s="32"/>
      <c r="X60" s="32"/>
      <c r="Y60" s="32"/>
      <c r="Z60" s="32"/>
    </row>
    <row r="61" spans="1:26" ht="41.25" customHeight="1">
      <c r="A61" s="32"/>
      <c r="B61" s="107"/>
      <c r="C61" s="63" t="s">
        <v>54</v>
      </c>
      <c r="D61" s="46" t="s">
        <v>37</v>
      </c>
      <c r="E61" s="47">
        <v>1</v>
      </c>
      <c r="F61" s="47">
        <v>1</v>
      </c>
      <c r="G61" s="48">
        <v>40000</v>
      </c>
      <c r="H61" s="48">
        <f t="shared" si="2"/>
        <v>47600</v>
      </c>
      <c r="I61" s="49">
        <f t="shared" si="3"/>
        <v>47600</v>
      </c>
      <c r="J61" s="32"/>
      <c r="K61" s="36"/>
      <c r="L61" s="36"/>
      <c r="M61" s="32"/>
      <c r="N61" s="29"/>
      <c r="O61" s="37"/>
      <c r="P61" s="32"/>
      <c r="Q61" s="32"/>
      <c r="R61" s="32"/>
      <c r="S61" s="32"/>
      <c r="T61" s="32"/>
      <c r="U61" s="32"/>
      <c r="V61" s="32"/>
      <c r="W61" s="32"/>
      <c r="X61" s="32"/>
      <c r="Y61" s="32"/>
      <c r="Z61" s="32"/>
    </row>
    <row r="62" spans="1:26" ht="41.25" customHeight="1">
      <c r="A62" s="32"/>
      <c r="B62" s="107"/>
      <c r="C62" s="63" t="s">
        <v>55</v>
      </c>
      <c r="D62" s="46" t="s">
        <v>37</v>
      </c>
      <c r="E62" s="47">
        <v>1</v>
      </c>
      <c r="F62" s="47">
        <v>1</v>
      </c>
      <c r="G62" s="48">
        <v>40000</v>
      </c>
      <c r="H62" s="48">
        <f t="shared" si="2"/>
        <v>47600</v>
      </c>
      <c r="I62" s="49">
        <f t="shared" si="3"/>
        <v>47600</v>
      </c>
      <c r="J62" s="32"/>
      <c r="K62" s="36"/>
      <c r="L62" s="36"/>
      <c r="M62" s="32"/>
      <c r="N62" s="29"/>
      <c r="O62" s="37"/>
      <c r="P62" s="32"/>
      <c r="Q62" s="32"/>
      <c r="R62" s="32"/>
      <c r="S62" s="32"/>
      <c r="T62" s="32"/>
      <c r="U62" s="32"/>
      <c r="V62" s="32"/>
      <c r="W62" s="32"/>
      <c r="X62" s="32"/>
      <c r="Y62" s="32"/>
      <c r="Z62" s="32"/>
    </row>
    <row r="63" spans="1:26" ht="41.25" customHeight="1">
      <c r="A63" s="32"/>
      <c r="B63" s="108"/>
      <c r="C63" s="63" t="s">
        <v>56</v>
      </c>
      <c r="D63" s="46" t="s">
        <v>37</v>
      </c>
      <c r="E63" s="47">
        <v>1</v>
      </c>
      <c r="F63" s="47">
        <v>1</v>
      </c>
      <c r="G63" s="48">
        <v>40000</v>
      </c>
      <c r="H63" s="48">
        <f t="shared" si="2"/>
        <v>47600</v>
      </c>
      <c r="I63" s="49">
        <f t="shared" si="3"/>
        <v>47600</v>
      </c>
      <c r="J63" s="32"/>
      <c r="K63" s="36"/>
      <c r="L63" s="36"/>
      <c r="M63" s="32"/>
      <c r="N63" s="29"/>
      <c r="O63" s="37"/>
      <c r="P63" s="32"/>
      <c r="Q63" s="32"/>
      <c r="R63" s="32"/>
      <c r="S63" s="32"/>
      <c r="T63" s="32"/>
      <c r="U63" s="32"/>
      <c r="V63" s="32"/>
      <c r="W63" s="32"/>
      <c r="X63" s="32"/>
      <c r="Y63" s="32"/>
      <c r="Z63" s="32"/>
    </row>
    <row r="64" spans="1:26" ht="41.25" customHeight="1">
      <c r="A64" s="32"/>
      <c r="B64" s="106" t="s">
        <v>61</v>
      </c>
      <c r="C64" s="63" t="s">
        <v>52</v>
      </c>
      <c r="D64" s="46" t="s">
        <v>37</v>
      </c>
      <c r="E64" s="47">
        <v>1</v>
      </c>
      <c r="F64" s="47">
        <v>1</v>
      </c>
      <c r="G64" s="48">
        <v>100000</v>
      </c>
      <c r="H64" s="48">
        <f t="shared" si="2"/>
        <v>119000</v>
      </c>
      <c r="I64" s="49">
        <f t="shared" si="3"/>
        <v>119000</v>
      </c>
      <c r="J64" s="32"/>
      <c r="K64" s="36"/>
      <c r="L64" s="36"/>
      <c r="M64" s="32"/>
      <c r="N64" s="29"/>
      <c r="O64" s="37"/>
      <c r="P64" s="32"/>
      <c r="Q64" s="32"/>
      <c r="R64" s="32"/>
      <c r="S64" s="32"/>
      <c r="T64" s="32"/>
      <c r="U64" s="32"/>
      <c r="V64" s="32"/>
      <c r="W64" s="32"/>
      <c r="X64" s="32"/>
      <c r="Y64" s="32"/>
      <c r="Z64" s="32"/>
    </row>
    <row r="65" spans="1:26" ht="41.25" customHeight="1">
      <c r="A65" s="32"/>
      <c r="B65" s="107"/>
      <c r="C65" s="63" t="s">
        <v>53</v>
      </c>
      <c r="D65" s="46" t="s">
        <v>37</v>
      </c>
      <c r="E65" s="47">
        <v>1</v>
      </c>
      <c r="F65" s="47">
        <v>1</v>
      </c>
      <c r="G65" s="48">
        <v>100000</v>
      </c>
      <c r="H65" s="48">
        <f t="shared" si="2"/>
        <v>119000</v>
      </c>
      <c r="I65" s="49">
        <f t="shared" si="3"/>
        <v>119000</v>
      </c>
      <c r="J65" s="32"/>
      <c r="K65" s="36"/>
      <c r="L65" s="36"/>
      <c r="M65" s="32"/>
      <c r="N65" s="29"/>
      <c r="O65" s="37"/>
      <c r="P65" s="32"/>
      <c r="Q65" s="32"/>
      <c r="R65" s="32"/>
      <c r="S65" s="32"/>
      <c r="T65" s="32"/>
      <c r="U65" s="32"/>
      <c r="V65" s="32"/>
      <c r="W65" s="32"/>
      <c r="X65" s="32"/>
      <c r="Y65" s="32"/>
      <c r="Z65" s="32"/>
    </row>
    <row r="66" spans="1:26" ht="41.25" customHeight="1">
      <c r="A66" s="32"/>
      <c r="B66" s="107"/>
      <c r="C66" s="63" t="s">
        <v>54</v>
      </c>
      <c r="D66" s="46" t="s">
        <v>37</v>
      </c>
      <c r="E66" s="47">
        <v>1</v>
      </c>
      <c r="F66" s="47">
        <v>1</v>
      </c>
      <c r="G66" s="48">
        <v>100000</v>
      </c>
      <c r="H66" s="48">
        <f t="shared" si="2"/>
        <v>119000</v>
      </c>
      <c r="I66" s="49">
        <f t="shared" si="3"/>
        <v>119000</v>
      </c>
      <c r="J66" s="32"/>
      <c r="K66" s="36"/>
      <c r="L66" s="36"/>
      <c r="M66" s="32"/>
      <c r="N66" s="29"/>
      <c r="O66" s="37"/>
      <c r="P66" s="32"/>
      <c r="Q66" s="32"/>
      <c r="R66" s="32"/>
      <c r="S66" s="32"/>
      <c r="T66" s="32"/>
      <c r="U66" s="32"/>
      <c r="V66" s="32"/>
      <c r="W66" s="32"/>
      <c r="X66" s="32"/>
      <c r="Y66" s="32"/>
      <c r="Z66" s="32"/>
    </row>
    <row r="67" spans="1:26" ht="41.25" customHeight="1">
      <c r="A67" s="32"/>
      <c r="B67" s="107"/>
      <c r="C67" s="63" t="s">
        <v>55</v>
      </c>
      <c r="D67" s="46" t="s">
        <v>37</v>
      </c>
      <c r="E67" s="47">
        <v>1</v>
      </c>
      <c r="F67" s="47">
        <v>1</v>
      </c>
      <c r="G67" s="48">
        <v>100000</v>
      </c>
      <c r="H67" s="48">
        <f t="shared" si="2"/>
        <v>119000</v>
      </c>
      <c r="I67" s="49">
        <f t="shared" si="3"/>
        <v>119000</v>
      </c>
      <c r="J67" s="32"/>
      <c r="K67" s="36"/>
      <c r="L67" s="36"/>
      <c r="M67" s="32"/>
      <c r="N67" s="29"/>
      <c r="O67" s="37"/>
      <c r="P67" s="32"/>
      <c r="Q67" s="32"/>
      <c r="R67" s="32"/>
      <c r="S67" s="32"/>
      <c r="T67" s="32"/>
      <c r="U67" s="32"/>
      <c r="V67" s="32"/>
      <c r="W67" s="32"/>
      <c r="X67" s="32"/>
      <c r="Y67" s="32"/>
      <c r="Z67" s="32"/>
    </row>
    <row r="68" spans="1:26" ht="41.25" customHeight="1">
      <c r="A68" s="32"/>
      <c r="B68" s="108"/>
      <c r="C68" s="63" t="s">
        <v>56</v>
      </c>
      <c r="D68" s="46" t="s">
        <v>37</v>
      </c>
      <c r="E68" s="47">
        <v>1</v>
      </c>
      <c r="F68" s="47">
        <v>1</v>
      </c>
      <c r="G68" s="48">
        <v>100000</v>
      </c>
      <c r="H68" s="48">
        <f t="shared" si="2"/>
        <v>119000</v>
      </c>
      <c r="I68" s="49">
        <f t="shared" si="3"/>
        <v>119000</v>
      </c>
      <c r="J68" s="32"/>
      <c r="K68" s="36"/>
      <c r="L68" s="36"/>
      <c r="M68" s="32"/>
      <c r="N68" s="29"/>
      <c r="O68" s="37"/>
      <c r="P68" s="32"/>
      <c r="Q68" s="32"/>
      <c r="R68" s="32"/>
      <c r="S68" s="32"/>
      <c r="T68" s="32"/>
      <c r="U68" s="32"/>
      <c r="V68" s="32"/>
      <c r="W68" s="32"/>
      <c r="X68" s="32"/>
      <c r="Y68" s="32"/>
      <c r="Z68" s="32"/>
    </row>
    <row r="69" spans="1:26" ht="41.25" customHeight="1">
      <c r="A69" s="32"/>
      <c r="B69" s="106" t="s">
        <v>62</v>
      </c>
      <c r="C69" s="63" t="s">
        <v>52</v>
      </c>
      <c r="D69" s="46" t="s">
        <v>37</v>
      </c>
      <c r="E69" s="47">
        <v>1</v>
      </c>
      <c r="F69" s="47">
        <v>1</v>
      </c>
      <c r="G69" s="48">
        <v>100000</v>
      </c>
      <c r="H69" s="48">
        <f t="shared" si="2"/>
        <v>119000</v>
      </c>
      <c r="I69" s="49">
        <f t="shared" si="3"/>
        <v>119000</v>
      </c>
      <c r="J69" s="32"/>
      <c r="K69" s="36"/>
      <c r="L69" s="36"/>
      <c r="M69" s="32"/>
      <c r="N69" s="29"/>
      <c r="O69" s="37"/>
      <c r="P69" s="32"/>
      <c r="Q69" s="32"/>
      <c r="R69" s="32"/>
      <c r="S69" s="32"/>
      <c r="T69" s="32"/>
      <c r="U69" s="32"/>
      <c r="V69" s="32"/>
      <c r="W69" s="32"/>
      <c r="X69" s="32"/>
      <c r="Y69" s="32"/>
      <c r="Z69" s="32"/>
    </row>
    <row r="70" spans="1:26" ht="41.25" customHeight="1">
      <c r="A70" s="32"/>
      <c r="B70" s="107"/>
      <c r="C70" s="63" t="s">
        <v>53</v>
      </c>
      <c r="D70" s="46" t="s">
        <v>37</v>
      </c>
      <c r="E70" s="47">
        <v>1</v>
      </c>
      <c r="F70" s="47">
        <v>1</v>
      </c>
      <c r="G70" s="48">
        <v>100000</v>
      </c>
      <c r="H70" s="48">
        <f t="shared" si="2"/>
        <v>119000</v>
      </c>
      <c r="I70" s="49">
        <f t="shared" si="3"/>
        <v>119000</v>
      </c>
      <c r="J70" s="32"/>
      <c r="K70" s="36"/>
      <c r="L70" s="36"/>
      <c r="M70" s="32"/>
      <c r="N70" s="29"/>
      <c r="O70" s="37"/>
      <c r="P70" s="32"/>
      <c r="Q70" s="32"/>
      <c r="R70" s="32"/>
      <c r="S70" s="32"/>
      <c r="T70" s="32"/>
      <c r="U70" s="32"/>
      <c r="V70" s="32"/>
      <c r="W70" s="32"/>
      <c r="X70" s="32"/>
      <c r="Y70" s="32"/>
      <c r="Z70" s="32"/>
    </row>
    <row r="71" spans="1:26" ht="41.25" customHeight="1">
      <c r="A71" s="32"/>
      <c r="B71" s="107"/>
      <c r="C71" s="63" t="s">
        <v>54</v>
      </c>
      <c r="D71" s="46" t="s">
        <v>37</v>
      </c>
      <c r="E71" s="47">
        <v>1</v>
      </c>
      <c r="F71" s="47">
        <v>1</v>
      </c>
      <c r="G71" s="48">
        <v>100000</v>
      </c>
      <c r="H71" s="48">
        <f t="shared" si="2"/>
        <v>119000</v>
      </c>
      <c r="I71" s="49">
        <f t="shared" si="3"/>
        <v>119000</v>
      </c>
      <c r="J71" s="32"/>
      <c r="K71" s="36"/>
      <c r="L71" s="36"/>
      <c r="M71" s="32"/>
      <c r="N71" s="29"/>
      <c r="O71" s="37"/>
      <c r="P71" s="32"/>
      <c r="Q71" s="32"/>
      <c r="R71" s="32"/>
      <c r="S71" s="32"/>
      <c r="T71" s="32"/>
      <c r="U71" s="32"/>
      <c r="V71" s="32"/>
      <c r="W71" s="32"/>
      <c r="X71" s="32"/>
      <c r="Y71" s="32"/>
      <c r="Z71" s="32"/>
    </row>
    <row r="72" spans="1:26" ht="41.25" customHeight="1">
      <c r="A72" s="32"/>
      <c r="B72" s="107"/>
      <c r="C72" s="63" t="s">
        <v>55</v>
      </c>
      <c r="D72" s="46" t="s">
        <v>37</v>
      </c>
      <c r="E72" s="47">
        <v>1</v>
      </c>
      <c r="F72" s="47">
        <v>1</v>
      </c>
      <c r="G72" s="48">
        <v>100000</v>
      </c>
      <c r="H72" s="48">
        <f t="shared" si="2"/>
        <v>119000</v>
      </c>
      <c r="I72" s="49">
        <f t="shared" si="3"/>
        <v>119000</v>
      </c>
      <c r="J72" s="32"/>
      <c r="K72" s="36"/>
      <c r="L72" s="36"/>
      <c r="M72" s="32"/>
      <c r="N72" s="29"/>
      <c r="O72" s="37"/>
      <c r="P72" s="32"/>
      <c r="Q72" s="32"/>
      <c r="R72" s="32"/>
      <c r="S72" s="32"/>
      <c r="T72" s="32"/>
      <c r="U72" s="32"/>
      <c r="V72" s="32"/>
      <c r="W72" s="32"/>
      <c r="X72" s="32"/>
      <c r="Y72" s="32"/>
      <c r="Z72" s="32"/>
    </row>
    <row r="73" spans="1:26" ht="41.25" customHeight="1">
      <c r="A73" s="32"/>
      <c r="B73" s="108"/>
      <c r="C73" s="63" t="s">
        <v>56</v>
      </c>
      <c r="D73" s="46" t="s">
        <v>37</v>
      </c>
      <c r="E73" s="47">
        <v>1</v>
      </c>
      <c r="F73" s="47">
        <v>1</v>
      </c>
      <c r="G73" s="48">
        <v>100000</v>
      </c>
      <c r="H73" s="48">
        <f t="shared" si="2"/>
        <v>119000</v>
      </c>
      <c r="I73" s="49">
        <f t="shared" si="3"/>
        <v>119000</v>
      </c>
      <c r="J73" s="32"/>
      <c r="K73" s="36"/>
      <c r="L73" s="36"/>
      <c r="M73" s="32"/>
      <c r="N73" s="29"/>
      <c r="O73" s="37"/>
      <c r="P73" s="32"/>
      <c r="Q73" s="32"/>
      <c r="R73" s="32"/>
      <c r="S73" s="32"/>
      <c r="T73" s="32"/>
      <c r="U73" s="32"/>
      <c r="V73" s="32"/>
      <c r="W73" s="32"/>
      <c r="X73" s="32"/>
      <c r="Y73" s="32"/>
      <c r="Z73" s="32"/>
    </row>
    <row r="74" spans="1:26" ht="41.25" customHeight="1">
      <c r="A74" s="32"/>
      <c r="B74" s="106" t="s">
        <v>63</v>
      </c>
      <c r="C74" s="63" t="s">
        <v>52</v>
      </c>
      <c r="D74" s="46" t="s">
        <v>37</v>
      </c>
      <c r="E74" s="47">
        <v>1</v>
      </c>
      <c r="F74" s="47">
        <v>1</v>
      </c>
      <c r="G74" s="48">
        <v>100000</v>
      </c>
      <c r="H74" s="48">
        <f t="shared" si="2"/>
        <v>119000</v>
      </c>
      <c r="I74" s="49">
        <f t="shared" si="3"/>
        <v>119000</v>
      </c>
      <c r="J74" s="32"/>
      <c r="K74" s="36"/>
      <c r="L74" s="36"/>
      <c r="M74" s="32"/>
      <c r="N74" s="29"/>
      <c r="O74" s="37"/>
      <c r="P74" s="32"/>
      <c r="Q74" s="32"/>
      <c r="R74" s="32"/>
      <c r="S74" s="32"/>
      <c r="T74" s="32"/>
      <c r="U74" s="32"/>
      <c r="V74" s="32"/>
      <c r="W74" s="32"/>
      <c r="X74" s="32"/>
      <c r="Y74" s="32"/>
      <c r="Z74" s="32"/>
    </row>
    <row r="75" spans="1:26" ht="41.25" customHeight="1">
      <c r="A75" s="32"/>
      <c r="B75" s="107"/>
      <c r="C75" s="63" t="s">
        <v>53</v>
      </c>
      <c r="D75" s="46" t="s">
        <v>37</v>
      </c>
      <c r="E75" s="47">
        <v>1</v>
      </c>
      <c r="F75" s="47">
        <v>1</v>
      </c>
      <c r="G75" s="48">
        <v>100000</v>
      </c>
      <c r="H75" s="48">
        <f t="shared" si="2"/>
        <v>119000</v>
      </c>
      <c r="I75" s="49">
        <f t="shared" si="3"/>
        <v>119000</v>
      </c>
      <c r="J75" s="32"/>
      <c r="K75" s="36"/>
      <c r="L75" s="36"/>
      <c r="M75" s="32"/>
      <c r="N75" s="29"/>
      <c r="O75" s="37"/>
      <c r="P75" s="32"/>
      <c r="Q75" s="32"/>
      <c r="R75" s="32"/>
      <c r="S75" s="32"/>
      <c r="T75" s="32"/>
      <c r="U75" s="32"/>
      <c r="V75" s="32"/>
      <c r="W75" s="32"/>
      <c r="X75" s="32"/>
      <c r="Y75" s="32"/>
      <c r="Z75" s="32"/>
    </row>
    <row r="76" spans="1:26" ht="41.25" customHeight="1">
      <c r="A76" s="32"/>
      <c r="B76" s="107"/>
      <c r="C76" s="63" t="s">
        <v>54</v>
      </c>
      <c r="D76" s="46" t="s">
        <v>37</v>
      </c>
      <c r="E76" s="47">
        <v>1</v>
      </c>
      <c r="F76" s="47">
        <v>1</v>
      </c>
      <c r="G76" s="48">
        <v>100000</v>
      </c>
      <c r="H76" s="48">
        <f t="shared" si="2"/>
        <v>119000</v>
      </c>
      <c r="I76" s="49">
        <f t="shared" si="3"/>
        <v>119000</v>
      </c>
      <c r="J76" s="32"/>
      <c r="K76" s="36"/>
      <c r="L76" s="36"/>
      <c r="M76" s="32"/>
      <c r="N76" s="29"/>
      <c r="O76" s="37"/>
      <c r="P76" s="32"/>
      <c r="Q76" s="32"/>
      <c r="R76" s="32"/>
      <c r="S76" s="32"/>
      <c r="T76" s="32"/>
      <c r="U76" s="32"/>
      <c r="V76" s="32"/>
      <c r="W76" s="32"/>
      <c r="X76" s="32"/>
      <c r="Y76" s="32"/>
      <c r="Z76" s="32"/>
    </row>
    <row r="77" spans="1:26" ht="41.25" customHeight="1">
      <c r="A77" s="32"/>
      <c r="B77" s="107"/>
      <c r="C77" s="63" t="s">
        <v>55</v>
      </c>
      <c r="D77" s="46" t="s">
        <v>37</v>
      </c>
      <c r="E77" s="47">
        <v>1</v>
      </c>
      <c r="F77" s="47">
        <v>1</v>
      </c>
      <c r="G77" s="48">
        <v>100000</v>
      </c>
      <c r="H77" s="48">
        <f t="shared" si="2"/>
        <v>119000</v>
      </c>
      <c r="I77" s="49">
        <f t="shared" si="3"/>
        <v>119000</v>
      </c>
      <c r="J77" s="32"/>
      <c r="K77" s="36"/>
      <c r="L77" s="36"/>
      <c r="M77" s="32"/>
      <c r="N77" s="29"/>
      <c r="O77" s="37"/>
      <c r="P77" s="32"/>
      <c r="Q77" s="32"/>
      <c r="R77" s="32"/>
      <c r="S77" s="32"/>
      <c r="T77" s="32"/>
      <c r="U77" s="32"/>
      <c r="V77" s="32"/>
      <c r="W77" s="32"/>
      <c r="X77" s="32"/>
      <c r="Y77" s="32"/>
      <c r="Z77" s="32"/>
    </row>
    <row r="78" spans="1:26" ht="41.25" customHeight="1">
      <c r="A78" s="32"/>
      <c r="B78" s="108"/>
      <c r="C78" s="63" t="s">
        <v>56</v>
      </c>
      <c r="D78" s="46" t="s">
        <v>37</v>
      </c>
      <c r="E78" s="47">
        <v>1</v>
      </c>
      <c r="F78" s="47">
        <v>1</v>
      </c>
      <c r="G78" s="48">
        <v>100000</v>
      </c>
      <c r="H78" s="48">
        <f t="shared" si="2"/>
        <v>119000</v>
      </c>
      <c r="I78" s="49">
        <f t="shared" si="3"/>
        <v>119000</v>
      </c>
      <c r="J78" s="32"/>
      <c r="K78" s="36"/>
      <c r="L78" s="36"/>
      <c r="M78" s="32"/>
      <c r="N78" s="29"/>
      <c r="O78" s="37"/>
      <c r="P78" s="32"/>
      <c r="Q78" s="32"/>
      <c r="R78" s="32"/>
      <c r="S78" s="32"/>
      <c r="T78" s="32"/>
      <c r="U78" s="32"/>
      <c r="V78" s="32"/>
      <c r="W78" s="32"/>
      <c r="X78" s="32"/>
      <c r="Y78" s="32"/>
      <c r="Z78" s="32"/>
    </row>
    <row r="79" spans="1:26" ht="41.25" customHeight="1">
      <c r="A79" s="32"/>
      <c r="B79" s="106" t="s">
        <v>64</v>
      </c>
      <c r="C79" s="63" t="s">
        <v>52</v>
      </c>
      <c r="D79" s="46" t="s">
        <v>37</v>
      </c>
      <c r="E79" s="47">
        <v>1</v>
      </c>
      <c r="F79" s="47">
        <v>1</v>
      </c>
      <c r="G79" s="48">
        <v>100000</v>
      </c>
      <c r="H79" s="48">
        <f t="shared" si="2"/>
        <v>119000</v>
      </c>
      <c r="I79" s="49">
        <f t="shared" si="3"/>
        <v>119000</v>
      </c>
      <c r="J79" s="32"/>
      <c r="K79" s="36"/>
      <c r="L79" s="36"/>
      <c r="M79" s="32"/>
      <c r="N79" s="29"/>
      <c r="O79" s="37"/>
      <c r="P79" s="32"/>
      <c r="Q79" s="32"/>
      <c r="R79" s="32"/>
      <c r="S79" s="32"/>
      <c r="T79" s="32"/>
      <c r="U79" s="32"/>
      <c r="V79" s="32"/>
      <c r="W79" s="32"/>
      <c r="X79" s="32"/>
      <c r="Y79" s="32"/>
      <c r="Z79" s="32"/>
    </row>
    <row r="80" spans="1:26" ht="41.25" customHeight="1">
      <c r="A80" s="32"/>
      <c r="B80" s="107"/>
      <c r="C80" s="63" t="s">
        <v>53</v>
      </c>
      <c r="D80" s="46" t="s">
        <v>37</v>
      </c>
      <c r="E80" s="47">
        <v>1</v>
      </c>
      <c r="F80" s="47">
        <v>1</v>
      </c>
      <c r="G80" s="48">
        <v>100000</v>
      </c>
      <c r="H80" s="48">
        <f t="shared" si="2"/>
        <v>119000</v>
      </c>
      <c r="I80" s="49">
        <f t="shared" si="3"/>
        <v>119000</v>
      </c>
      <c r="J80" s="32"/>
      <c r="K80" s="36"/>
      <c r="L80" s="36"/>
      <c r="M80" s="32"/>
      <c r="N80" s="29"/>
      <c r="O80" s="37"/>
      <c r="P80" s="32"/>
      <c r="Q80" s="32"/>
      <c r="R80" s="32"/>
      <c r="S80" s="32"/>
      <c r="T80" s="32"/>
      <c r="U80" s="32"/>
      <c r="V80" s="32"/>
      <c r="W80" s="32"/>
      <c r="X80" s="32"/>
      <c r="Y80" s="32"/>
      <c r="Z80" s="32"/>
    </row>
    <row r="81" spans="1:26" ht="41.25" customHeight="1">
      <c r="A81" s="32"/>
      <c r="B81" s="107"/>
      <c r="C81" s="63" t="s">
        <v>54</v>
      </c>
      <c r="D81" s="46" t="s">
        <v>37</v>
      </c>
      <c r="E81" s="47">
        <v>1</v>
      </c>
      <c r="F81" s="47">
        <v>1</v>
      </c>
      <c r="G81" s="48">
        <v>100000</v>
      </c>
      <c r="H81" s="48">
        <f t="shared" si="2"/>
        <v>119000</v>
      </c>
      <c r="I81" s="49">
        <f t="shared" si="3"/>
        <v>119000</v>
      </c>
      <c r="J81" s="32"/>
      <c r="K81" s="36"/>
      <c r="L81" s="36"/>
      <c r="M81" s="32"/>
      <c r="N81" s="29"/>
      <c r="O81" s="37"/>
      <c r="P81" s="32"/>
      <c r="Q81" s="32"/>
      <c r="R81" s="32"/>
      <c r="S81" s="32"/>
      <c r="T81" s="32"/>
      <c r="U81" s="32"/>
      <c r="V81" s="32"/>
      <c r="W81" s="32"/>
      <c r="X81" s="32"/>
      <c r="Y81" s="32"/>
      <c r="Z81" s="32"/>
    </row>
    <row r="82" spans="1:26" ht="41.25" customHeight="1">
      <c r="A82" s="32"/>
      <c r="B82" s="107"/>
      <c r="C82" s="63" t="s">
        <v>55</v>
      </c>
      <c r="D82" s="46" t="s">
        <v>37</v>
      </c>
      <c r="E82" s="47">
        <v>1</v>
      </c>
      <c r="F82" s="47">
        <v>1</v>
      </c>
      <c r="G82" s="48">
        <v>100000</v>
      </c>
      <c r="H82" s="48">
        <f t="shared" si="2"/>
        <v>119000</v>
      </c>
      <c r="I82" s="49">
        <f t="shared" si="3"/>
        <v>119000</v>
      </c>
      <c r="J82" s="32"/>
      <c r="K82" s="36"/>
      <c r="L82" s="36"/>
      <c r="M82" s="32"/>
      <c r="N82" s="29"/>
      <c r="O82" s="37"/>
      <c r="P82" s="32"/>
      <c r="Q82" s="32"/>
      <c r="R82" s="32"/>
      <c r="S82" s="32"/>
      <c r="T82" s="32"/>
      <c r="U82" s="32"/>
      <c r="V82" s="32"/>
      <c r="W82" s="32"/>
      <c r="X82" s="32"/>
      <c r="Y82" s="32"/>
      <c r="Z82" s="32"/>
    </row>
    <row r="83" spans="1:26" ht="41.25" customHeight="1">
      <c r="A83" s="32"/>
      <c r="B83" s="108"/>
      <c r="C83" s="63" t="s">
        <v>56</v>
      </c>
      <c r="D83" s="46" t="s">
        <v>37</v>
      </c>
      <c r="E83" s="47">
        <v>1</v>
      </c>
      <c r="F83" s="47">
        <v>1</v>
      </c>
      <c r="G83" s="48">
        <v>100000</v>
      </c>
      <c r="H83" s="48">
        <f t="shared" si="2"/>
        <v>119000</v>
      </c>
      <c r="I83" s="49">
        <f t="shared" si="3"/>
        <v>119000</v>
      </c>
      <c r="J83" s="32"/>
      <c r="K83" s="36"/>
      <c r="L83" s="36"/>
      <c r="M83" s="32"/>
      <c r="N83" s="29"/>
      <c r="O83" s="37"/>
      <c r="P83" s="32"/>
      <c r="Q83" s="32"/>
      <c r="R83" s="32"/>
      <c r="S83" s="32"/>
      <c r="T83" s="32"/>
      <c r="U83" s="32"/>
      <c r="V83" s="32"/>
      <c r="W83" s="32"/>
      <c r="X83" s="32"/>
      <c r="Y83" s="32"/>
      <c r="Z83" s="32"/>
    </row>
    <row r="84" spans="1:26" ht="41.25" customHeight="1">
      <c r="A84" s="32"/>
      <c r="B84" s="106" t="s">
        <v>65</v>
      </c>
      <c r="C84" s="63" t="s">
        <v>52</v>
      </c>
      <c r="D84" s="46" t="s">
        <v>37</v>
      </c>
      <c r="E84" s="47">
        <v>1</v>
      </c>
      <c r="F84" s="47">
        <v>1</v>
      </c>
      <c r="G84" s="48">
        <v>300000</v>
      </c>
      <c r="H84" s="48">
        <f t="shared" si="2"/>
        <v>357000</v>
      </c>
      <c r="I84" s="49">
        <f t="shared" si="3"/>
        <v>357000</v>
      </c>
      <c r="J84" s="32"/>
      <c r="K84" s="36"/>
      <c r="L84" s="36"/>
      <c r="M84" s="32"/>
      <c r="N84" s="29"/>
      <c r="O84" s="37"/>
      <c r="P84" s="32"/>
      <c r="Q84" s="32"/>
      <c r="R84" s="32"/>
      <c r="S84" s="32"/>
      <c r="T84" s="32"/>
      <c r="U84" s="32"/>
      <c r="V84" s="32"/>
      <c r="W84" s="32"/>
      <c r="X84" s="32"/>
      <c r="Y84" s="32"/>
      <c r="Z84" s="32"/>
    </row>
    <row r="85" spans="1:26" ht="41.25" customHeight="1">
      <c r="A85" s="32"/>
      <c r="B85" s="107"/>
      <c r="C85" s="63" t="s">
        <v>53</v>
      </c>
      <c r="D85" s="46" t="s">
        <v>37</v>
      </c>
      <c r="E85" s="47">
        <v>1</v>
      </c>
      <c r="F85" s="47">
        <v>1</v>
      </c>
      <c r="G85" s="48">
        <v>300000</v>
      </c>
      <c r="H85" s="48">
        <f t="shared" si="2"/>
        <v>357000</v>
      </c>
      <c r="I85" s="49">
        <f t="shared" si="3"/>
        <v>357000</v>
      </c>
      <c r="J85" s="32"/>
      <c r="K85" s="36"/>
      <c r="L85" s="36"/>
      <c r="M85" s="32"/>
      <c r="N85" s="29"/>
      <c r="O85" s="37"/>
      <c r="P85" s="32"/>
      <c r="Q85" s="32"/>
      <c r="R85" s="32"/>
      <c r="S85" s="32"/>
      <c r="T85" s="32"/>
      <c r="U85" s="32"/>
      <c r="V85" s="32"/>
      <c r="W85" s="32"/>
      <c r="X85" s="32"/>
      <c r="Y85" s="32"/>
      <c r="Z85" s="32"/>
    </row>
    <row r="86" spans="1:26" ht="41.25" customHeight="1">
      <c r="A86" s="32"/>
      <c r="B86" s="107"/>
      <c r="C86" s="63" t="s">
        <v>54</v>
      </c>
      <c r="D86" s="46" t="s">
        <v>37</v>
      </c>
      <c r="E86" s="47">
        <v>1</v>
      </c>
      <c r="F86" s="47">
        <v>1</v>
      </c>
      <c r="G86" s="48">
        <v>300000</v>
      </c>
      <c r="H86" s="48">
        <f t="shared" si="2"/>
        <v>357000</v>
      </c>
      <c r="I86" s="49">
        <f t="shared" si="3"/>
        <v>357000</v>
      </c>
      <c r="J86" s="32"/>
      <c r="K86" s="36"/>
      <c r="L86" s="36"/>
      <c r="M86" s="32"/>
      <c r="N86" s="29"/>
      <c r="O86" s="37"/>
      <c r="P86" s="32"/>
      <c r="Q86" s="32"/>
      <c r="R86" s="32"/>
      <c r="S86" s="32"/>
      <c r="T86" s="32"/>
      <c r="U86" s="32"/>
      <c r="V86" s="32"/>
      <c r="W86" s="32"/>
      <c r="X86" s="32"/>
      <c r="Y86" s="32"/>
      <c r="Z86" s="32"/>
    </row>
    <row r="87" spans="1:26" ht="41.25" customHeight="1">
      <c r="A87" s="32"/>
      <c r="B87" s="107"/>
      <c r="C87" s="63" t="s">
        <v>55</v>
      </c>
      <c r="D87" s="46" t="s">
        <v>37</v>
      </c>
      <c r="E87" s="47">
        <v>1</v>
      </c>
      <c r="F87" s="47">
        <v>1</v>
      </c>
      <c r="G87" s="48">
        <v>300000</v>
      </c>
      <c r="H87" s="48">
        <f t="shared" si="2"/>
        <v>357000</v>
      </c>
      <c r="I87" s="49">
        <f t="shared" si="3"/>
        <v>357000</v>
      </c>
      <c r="J87" s="32"/>
      <c r="K87" s="36"/>
      <c r="L87" s="36"/>
      <c r="M87" s="32"/>
      <c r="N87" s="29"/>
      <c r="O87" s="37"/>
      <c r="P87" s="32"/>
      <c r="Q87" s="32"/>
      <c r="R87" s="32"/>
      <c r="S87" s="32"/>
      <c r="T87" s="32"/>
      <c r="U87" s="32"/>
      <c r="V87" s="32"/>
      <c r="W87" s="32"/>
      <c r="X87" s="32"/>
      <c r="Y87" s="32"/>
      <c r="Z87" s="32"/>
    </row>
    <row r="88" spans="1:26" ht="41.25" customHeight="1">
      <c r="A88" s="32"/>
      <c r="B88" s="108"/>
      <c r="C88" s="63" t="s">
        <v>56</v>
      </c>
      <c r="D88" s="46" t="s">
        <v>37</v>
      </c>
      <c r="E88" s="47">
        <v>1</v>
      </c>
      <c r="F88" s="47">
        <v>1</v>
      </c>
      <c r="G88" s="48">
        <v>300000</v>
      </c>
      <c r="H88" s="48">
        <f t="shared" si="2"/>
        <v>357000</v>
      </c>
      <c r="I88" s="49">
        <f t="shared" si="3"/>
        <v>357000</v>
      </c>
      <c r="J88" s="32"/>
      <c r="K88" s="36"/>
      <c r="L88" s="36"/>
      <c r="M88" s="32"/>
      <c r="N88" s="29"/>
      <c r="O88" s="37"/>
      <c r="P88" s="32"/>
      <c r="Q88" s="32"/>
      <c r="R88" s="32"/>
      <c r="S88" s="32"/>
      <c r="T88" s="32"/>
      <c r="U88" s="32"/>
      <c r="V88" s="32"/>
      <c r="W88" s="32"/>
      <c r="X88" s="32"/>
      <c r="Y88" s="32"/>
      <c r="Z88" s="32"/>
    </row>
    <row r="89" spans="1:26" ht="41.25" customHeight="1">
      <c r="A89" s="32"/>
      <c r="B89" s="106" t="s">
        <v>66</v>
      </c>
      <c r="C89" s="63" t="s">
        <v>52</v>
      </c>
      <c r="D89" s="46" t="s">
        <v>37</v>
      </c>
      <c r="E89" s="47">
        <v>1</v>
      </c>
      <c r="F89" s="47">
        <v>1</v>
      </c>
      <c r="G89" s="48">
        <v>30000</v>
      </c>
      <c r="H89" s="48">
        <f t="shared" si="2"/>
        <v>35700</v>
      </c>
      <c r="I89" s="49">
        <f t="shared" si="3"/>
        <v>35700</v>
      </c>
      <c r="J89" s="32"/>
      <c r="K89" s="36"/>
      <c r="L89" s="36"/>
      <c r="M89" s="32"/>
      <c r="N89" s="29"/>
      <c r="O89" s="37"/>
      <c r="P89" s="32"/>
      <c r="Q89" s="32"/>
      <c r="R89" s="32"/>
      <c r="S89" s="32"/>
      <c r="T89" s="32"/>
      <c r="U89" s="32"/>
      <c r="V89" s="32"/>
      <c r="W89" s="32"/>
      <c r="X89" s="32"/>
      <c r="Y89" s="32"/>
      <c r="Z89" s="32"/>
    </row>
    <row r="90" spans="1:26" ht="41.25" customHeight="1">
      <c r="A90" s="32"/>
      <c r="B90" s="107"/>
      <c r="C90" s="63" t="s">
        <v>53</v>
      </c>
      <c r="D90" s="46" t="s">
        <v>37</v>
      </c>
      <c r="E90" s="47">
        <v>1</v>
      </c>
      <c r="F90" s="47">
        <v>1</v>
      </c>
      <c r="G90" s="48">
        <v>30000</v>
      </c>
      <c r="H90" s="48">
        <f t="shared" si="2"/>
        <v>35700</v>
      </c>
      <c r="I90" s="49">
        <f t="shared" si="3"/>
        <v>35700</v>
      </c>
      <c r="J90" s="32"/>
      <c r="K90" s="36"/>
      <c r="L90" s="36"/>
      <c r="M90" s="32"/>
      <c r="N90" s="29"/>
      <c r="O90" s="37"/>
      <c r="P90" s="32"/>
      <c r="Q90" s="32"/>
      <c r="R90" s="32"/>
      <c r="S90" s="32"/>
      <c r="T90" s="32"/>
      <c r="U90" s="32"/>
      <c r="V90" s="32"/>
      <c r="W90" s="32"/>
      <c r="X90" s="32"/>
      <c r="Y90" s="32"/>
      <c r="Z90" s="32"/>
    </row>
    <row r="91" spans="1:26" ht="41.25" customHeight="1">
      <c r="A91" s="32"/>
      <c r="B91" s="107"/>
      <c r="C91" s="63" t="s">
        <v>54</v>
      </c>
      <c r="D91" s="46" t="s">
        <v>37</v>
      </c>
      <c r="E91" s="47">
        <v>1</v>
      </c>
      <c r="F91" s="47">
        <v>1</v>
      </c>
      <c r="G91" s="48">
        <v>30000</v>
      </c>
      <c r="H91" s="48">
        <f t="shared" si="2"/>
        <v>35700</v>
      </c>
      <c r="I91" s="49">
        <f t="shared" si="3"/>
        <v>35700</v>
      </c>
      <c r="J91" s="32"/>
      <c r="K91" s="36"/>
      <c r="L91" s="36"/>
      <c r="M91" s="32"/>
      <c r="N91" s="29"/>
      <c r="O91" s="37"/>
      <c r="P91" s="32"/>
      <c r="Q91" s="32"/>
      <c r="R91" s="32"/>
      <c r="S91" s="32"/>
      <c r="T91" s="32"/>
      <c r="U91" s="32"/>
      <c r="V91" s="32"/>
      <c r="W91" s="32"/>
      <c r="X91" s="32"/>
      <c r="Y91" s="32"/>
      <c r="Z91" s="32"/>
    </row>
    <row r="92" spans="1:26" ht="41.25" customHeight="1">
      <c r="A92" s="32"/>
      <c r="B92" s="107"/>
      <c r="C92" s="63" t="s">
        <v>55</v>
      </c>
      <c r="D92" s="46" t="s">
        <v>37</v>
      </c>
      <c r="E92" s="47">
        <v>1</v>
      </c>
      <c r="F92" s="47">
        <v>1</v>
      </c>
      <c r="G92" s="48">
        <v>30000</v>
      </c>
      <c r="H92" s="48">
        <f t="shared" si="2"/>
        <v>35700</v>
      </c>
      <c r="I92" s="49">
        <f t="shared" si="3"/>
        <v>35700</v>
      </c>
      <c r="J92" s="32"/>
      <c r="K92" s="36"/>
      <c r="L92" s="36"/>
      <c r="M92" s="32"/>
      <c r="N92" s="29"/>
      <c r="O92" s="37"/>
      <c r="P92" s="32"/>
      <c r="Q92" s="32"/>
      <c r="R92" s="32"/>
      <c r="S92" s="32"/>
      <c r="T92" s="32"/>
      <c r="U92" s="32"/>
      <c r="V92" s="32"/>
      <c r="W92" s="32"/>
      <c r="X92" s="32"/>
      <c r="Y92" s="32"/>
      <c r="Z92" s="32"/>
    </row>
    <row r="93" spans="1:26" ht="41.25" customHeight="1">
      <c r="A93" s="32"/>
      <c r="B93" s="108"/>
      <c r="C93" s="63" t="s">
        <v>56</v>
      </c>
      <c r="D93" s="46" t="s">
        <v>37</v>
      </c>
      <c r="E93" s="47">
        <v>1</v>
      </c>
      <c r="F93" s="47">
        <v>1</v>
      </c>
      <c r="G93" s="48">
        <v>30000</v>
      </c>
      <c r="H93" s="48">
        <f t="shared" si="2"/>
        <v>35700</v>
      </c>
      <c r="I93" s="49">
        <f t="shared" si="3"/>
        <v>35700</v>
      </c>
      <c r="J93" s="32"/>
      <c r="K93" s="36"/>
      <c r="L93" s="36"/>
      <c r="M93" s="32"/>
      <c r="N93" s="29"/>
      <c r="O93" s="37"/>
      <c r="P93" s="32"/>
      <c r="Q93" s="32"/>
      <c r="R93" s="32"/>
      <c r="S93" s="32"/>
      <c r="T93" s="32"/>
      <c r="U93" s="32"/>
      <c r="V93" s="32"/>
      <c r="W93" s="32"/>
      <c r="X93" s="32"/>
      <c r="Y93" s="32"/>
      <c r="Z93" s="32"/>
    </row>
    <row r="94" spans="1:26" ht="27.75" customHeight="1">
      <c r="A94" s="32"/>
      <c r="B94" s="64" t="s">
        <v>67</v>
      </c>
      <c r="C94" s="65"/>
      <c r="D94" s="66"/>
      <c r="E94" s="67">
        <f>SUM(E39:E93)</f>
        <v>55</v>
      </c>
      <c r="F94" s="67"/>
      <c r="G94" s="68"/>
      <c r="H94" s="68"/>
      <c r="I94" s="69">
        <f>SUM(I39:I93)</f>
        <v>6902000</v>
      </c>
      <c r="J94" s="32"/>
      <c r="K94" s="32"/>
      <c r="L94" s="36"/>
      <c r="M94" s="32"/>
      <c r="N94" s="32"/>
      <c r="O94" s="37"/>
      <c r="P94" s="32"/>
      <c r="Q94" s="32"/>
      <c r="R94" s="32"/>
      <c r="S94" s="32"/>
      <c r="T94" s="32"/>
      <c r="U94" s="32"/>
      <c r="V94" s="32"/>
      <c r="W94" s="32"/>
      <c r="X94" s="32"/>
      <c r="Y94" s="32"/>
      <c r="Z94" s="32"/>
    </row>
    <row r="95" spans="1:26" ht="20.25" customHeight="1">
      <c r="A95" s="32"/>
      <c r="B95" s="64" t="s">
        <v>68</v>
      </c>
      <c r="C95" s="65"/>
      <c r="D95" s="66"/>
      <c r="E95" s="67"/>
      <c r="F95" s="67"/>
      <c r="G95" s="68"/>
      <c r="H95" s="68"/>
      <c r="I95" s="69">
        <f>+I94+I37</f>
        <v>51498440</v>
      </c>
      <c r="J95" s="32"/>
      <c r="K95" s="32"/>
      <c r="L95" s="36"/>
      <c r="M95" s="32"/>
      <c r="N95" s="32"/>
      <c r="O95" s="37"/>
      <c r="P95" s="32"/>
      <c r="Q95" s="32"/>
      <c r="R95" s="32"/>
      <c r="S95" s="32"/>
      <c r="T95" s="32"/>
      <c r="U95" s="32"/>
      <c r="V95" s="32"/>
      <c r="W95" s="32"/>
      <c r="X95" s="32"/>
      <c r="Y95" s="32"/>
      <c r="Z95" s="32"/>
    </row>
    <row r="96" spans="1:26" ht="24.75" customHeight="1">
      <c r="A96" s="1"/>
      <c r="B96" s="70" t="s">
        <v>69</v>
      </c>
      <c r="C96" s="70"/>
      <c r="D96" s="70"/>
      <c r="E96" s="70"/>
      <c r="F96" s="70"/>
      <c r="G96" s="70"/>
      <c r="H96" s="70"/>
      <c r="I96" s="70"/>
      <c r="J96" s="1"/>
      <c r="K96" s="1"/>
      <c r="L96" s="2"/>
      <c r="M96" s="1"/>
      <c r="N96" s="1"/>
      <c r="O96" s="3"/>
      <c r="P96" s="1"/>
      <c r="Q96" s="1"/>
      <c r="R96" s="1"/>
      <c r="S96" s="1"/>
      <c r="T96" s="1"/>
      <c r="U96" s="1"/>
      <c r="V96" s="1"/>
      <c r="W96" s="1"/>
      <c r="X96" s="1"/>
      <c r="Y96" s="1"/>
      <c r="Z96" s="1"/>
    </row>
    <row r="97" spans="1:26" ht="409.6">
      <c r="A97" s="1"/>
      <c r="B97" s="18" t="s">
        <v>70</v>
      </c>
      <c r="C97" s="18"/>
      <c r="D97" s="18"/>
      <c r="E97" s="18"/>
      <c r="F97" s="18"/>
      <c r="G97" s="18"/>
      <c r="H97" s="18"/>
      <c r="I97" s="18"/>
      <c r="J97" s="1"/>
      <c r="K97" s="1"/>
      <c r="L97" s="2"/>
      <c r="M97" s="1"/>
      <c r="N97" s="1"/>
      <c r="O97" s="3"/>
      <c r="P97" s="1"/>
      <c r="Q97" s="1"/>
      <c r="R97" s="1"/>
      <c r="S97" s="1"/>
      <c r="T97" s="1"/>
      <c r="U97" s="1"/>
      <c r="V97" s="1"/>
      <c r="W97" s="1"/>
      <c r="X97" s="1"/>
      <c r="Y97" s="1"/>
      <c r="Z97" s="1"/>
    </row>
    <row r="98" spans="1:26" ht="237.6">
      <c r="A98" s="1"/>
      <c r="B98" s="18" t="s">
        <v>71</v>
      </c>
      <c r="C98" s="18"/>
      <c r="D98" s="18"/>
      <c r="E98" s="18"/>
      <c r="F98" s="18"/>
      <c r="G98" s="18"/>
      <c r="H98" s="18"/>
      <c r="I98" s="18"/>
      <c r="J98" s="1"/>
      <c r="K98" s="1"/>
      <c r="L98" s="2"/>
      <c r="M98" s="1"/>
      <c r="N98" s="1"/>
      <c r="O98" s="3"/>
      <c r="P98" s="1"/>
      <c r="Q98" s="1"/>
      <c r="R98" s="1"/>
      <c r="S98" s="1"/>
      <c r="T98" s="1"/>
      <c r="U98" s="1"/>
      <c r="V98" s="1"/>
      <c r="W98" s="1"/>
      <c r="X98" s="1"/>
      <c r="Y98" s="1"/>
      <c r="Z98" s="1"/>
    </row>
    <row r="99" spans="1:26" ht="92.4">
      <c r="A99" s="1"/>
      <c r="B99" s="71" t="s">
        <v>72</v>
      </c>
      <c r="C99" s="71"/>
      <c r="D99" s="71"/>
      <c r="E99" s="71"/>
      <c r="F99" s="71"/>
      <c r="G99" s="71"/>
      <c r="H99" s="71"/>
      <c r="I99" s="71"/>
      <c r="J99" s="1"/>
      <c r="K99" s="1"/>
      <c r="L99" s="2"/>
      <c r="M99" s="1"/>
      <c r="N99" s="1"/>
      <c r="O99" s="3"/>
      <c r="P99" s="1"/>
      <c r="Q99" s="1"/>
      <c r="R99" s="1"/>
      <c r="S99" s="1"/>
      <c r="T99" s="1"/>
      <c r="U99" s="1"/>
      <c r="V99" s="1"/>
      <c r="W99" s="1"/>
      <c r="X99" s="1"/>
      <c r="Y99" s="1"/>
      <c r="Z99" s="1"/>
    </row>
    <row r="100" spans="1:26" ht="5.25" customHeight="1">
      <c r="A100" s="1"/>
      <c r="B100" s="1"/>
      <c r="C100" s="1"/>
      <c r="D100" s="1"/>
      <c r="E100" s="1"/>
      <c r="F100" s="1"/>
      <c r="G100" s="1"/>
      <c r="H100" s="1"/>
      <c r="I100" s="1"/>
      <c r="J100" s="1"/>
      <c r="K100" s="1"/>
      <c r="L100" s="2"/>
      <c r="M100" s="1"/>
      <c r="N100" s="1"/>
      <c r="O100" s="3"/>
      <c r="P100" s="1"/>
      <c r="Q100" s="1"/>
      <c r="R100" s="1"/>
      <c r="S100" s="1"/>
      <c r="T100" s="1"/>
      <c r="U100" s="1"/>
      <c r="V100" s="1"/>
      <c r="W100" s="1"/>
      <c r="X100" s="1"/>
      <c r="Y100" s="1"/>
      <c r="Z100" s="1"/>
    </row>
    <row r="101" spans="1:26" ht="56.25" customHeight="1">
      <c r="A101" s="1"/>
      <c r="B101" s="1"/>
      <c r="C101" s="1"/>
      <c r="D101" s="136" t="s">
        <v>73</v>
      </c>
      <c r="E101" s="137"/>
      <c r="F101" s="137"/>
      <c r="G101" s="137"/>
      <c r="H101" s="1"/>
      <c r="I101" s="72"/>
      <c r="J101" s="1"/>
      <c r="K101" s="1"/>
      <c r="L101" s="2"/>
      <c r="M101" s="1"/>
      <c r="N101" s="1"/>
      <c r="O101" s="3"/>
      <c r="P101" s="1"/>
      <c r="Q101" s="1"/>
      <c r="R101" s="1"/>
      <c r="S101" s="1"/>
      <c r="T101" s="1"/>
      <c r="U101" s="1"/>
      <c r="V101" s="1"/>
      <c r="W101" s="1"/>
      <c r="X101" s="1"/>
      <c r="Y101" s="1"/>
      <c r="Z101" s="1"/>
    </row>
    <row r="102" spans="1:26" ht="14.25" customHeight="1">
      <c r="A102" s="1"/>
      <c r="B102" s="1"/>
      <c r="C102" s="1"/>
      <c r="D102" s="137"/>
      <c r="E102" s="137"/>
      <c r="F102" s="137"/>
      <c r="G102" s="137"/>
      <c r="H102" s="1"/>
      <c r="I102" s="1"/>
      <c r="J102" s="1"/>
      <c r="K102" s="1"/>
      <c r="L102" s="2"/>
      <c r="M102" s="1"/>
      <c r="N102" s="1"/>
      <c r="O102" s="3"/>
      <c r="P102" s="1"/>
      <c r="Q102" s="1"/>
      <c r="R102" s="1"/>
      <c r="S102" s="1"/>
      <c r="T102" s="1"/>
      <c r="U102" s="1"/>
      <c r="V102" s="1"/>
      <c r="W102" s="1"/>
      <c r="X102" s="1"/>
      <c r="Y102" s="1"/>
      <c r="Z102" s="1"/>
    </row>
    <row r="103" spans="1:26" ht="12.75" customHeight="1">
      <c r="A103" s="1"/>
      <c r="B103" s="1"/>
      <c r="C103" s="1"/>
      <c r="D103" s="137"/>
      <c r="E103" s="137"/>
      <c r="F103" s="137"/>
      <c r="G103" s="137"/>
      <c r="H103" s="1"/>
      <c r="I103" s="1"/>
      <c r="J103" s="1"/>
      <c r="K103" s="1"/>
      <c r="L103" s="2"/>
      <c r="M103" s="1"/>
      <c r="N103" s="1"/>
      <c r="O103" s="3"/>
      <c r="P103" s="1"/>
      <c r="Q103" s="1"/>
      <c r="R103" s="1"/>
      <c r="S103" s="1"/>
      <c r="T103" s="1"/>
      <c r="U103" s="1"/>
      <c r="V103" s="1"/>
      <c r="W103" s="1"/>
      <c r="X103" s="1"/>
      <c r="Y103" s="1"/>
      <c r="Z103" s="1"/>
    </row>
    <row r="104" spans="1:26" ht="12.75" customHeight="1">
      <c r="A104" s="1"/>
      <c r="B104" s="1"/>
      <c r="C104" s="1"/>
      <c r="D104" s="137"/>
      <c r="E104" s="137"/>
      <c r="F104" s="137"/>
      <c r="G104" s="137"/>
      <c r="H104" s="1"/>
      <c r="I104" s="1"/>
      <c r="J104" s="1"/>
      <c r="K104" s="1"/>
      <c r="L104" s="2"/>
      <c r="M104" s="1"/>
      <c r="N104" s="1"/>
      <c r="O104" s="3"/>
      <c r="P104" s="1"/>
      <c r="Q104" s="1"/>
      <c r="R104" s="1"/>
      <c r="S104" s="1"/>
      <c r="T104" s="1"/>
      <c r="U104" s="1"/>
      <c r="V104" s="1"/>
      <c r="W104" s="1"/>
      <c r="X104" s="1"/>
      <c r="Y104" s="1"/>
      <c r="Z104" s="1"/>
    </row>
    <row r="105" spans="1:26" ht="12.75" customHeight="1">
      <c r="A105" s="1"/>
      <c r="B105" s="1"/>
      <c r="C105" s="1"/>
      <c r="D105" s="137"/>
      <c r="E105" s="137"/>
      <c r="F105" s="137"/>
      <c r="G105" s="137"/>
      <c r="H105" s="1"/>
      <c r="I105" s="1"/>
      <c r="J105" s="1"/>
      <c r="K105" s="1"/>
      <c r="L105" s="2"/>
      <c r="M105" s="1"/>
      <c r="N105" s="1"/>
      <c r="O105" s="3"/>
      <c r="P105" s="1"/>
      <c r="Q105" s="1"/>
      <c r="R105" s="1"/>
      <c r="S105" s="1"/>
      <c r="T105" s="1"/>
      <c r="U105" s="1"/>
      <c r="V105" s="1"/>
      <c r="W105" s="1"/>
      <c r="X105" s="1"/>
      <c r="Y105" s="1"/>
      <c r="Z105" s="1"/>
    </row>
    <row r="106" spans="1:26" ht="12.75" customHeight="1">
      <c r="A106" s="1"/>
      <c r="B106" s="1"/>
      <c r="C106" s="1"/>
      <c r="D106" s="137"/>
      <c r="E106" s="137"/>
      <c r="F106" s="137"/>
      <c r="G106" s="137"/>
      <c r="H106" s="1"/>
      <c r="I106" s="1"/>
      <c r="J106" s="1"/>
      <c r="K106" s="1"/>
      <c r="L106" s="2"/>
      <c r="M106" s="1"/>
      <c r="N106" s="1"/>
      <c r="O106" s="3"/>
      <c r="P106" s="1"/>
      <c r="Q106" s="1"/>
      <c r="R106" s="1"/>
      <c r="S106" s="1"/>
      <c r="T106" s="1"/>
      <c r="U106" s="1"/>
      <c r="V106" s="1"/>
      <c r="W106" s="1"/>
      <c r="X106" s="1"/>
      <c r="Y106" s="1"/>
      <c r="Z106" s="1"/>
    </row>
    <row r="107" spans="1:26" ht="12.75" customHeight="1">
      <c r="A107" s="1"/>
      <c r="B107" s="1"/>
      <c r="C107" s="1"/>
      <c r="D107" s="137"/>
      <c r="E107" s="137"/>
      <c r="F107" s="137"/>
      <c r="G107" s="137"/>
      <c r="H107" s="1"/>
      <c r="I107" s="1"/>
      <c r="J107" s="1"/>
      <c r="K107" s="1"/>
      <c r="L107" s="2"/>
      <c r="M107" s="1"/>
      <c r="N107" s="1"/>
      <c r="O107" s="3"/>
      <c r="P107" s="1"/>
      <c r="Q107" s="1"/>
      <c r="R107" s="1"/>
      <c r="S107" s="1"/>
      <c r="T107" s="1"/>
      <c r="U107" s="1"/>
      <c r="V107" s="1"/>
      <c r="W107" s="1"/>
      <c r="X107" s="1"/>
      <c r="Y107" s="1"/>
      <c r="Z107" s="1"/>
    </row>
    <row r="108" spans="1:26" ht="12.75" customHeight="1">
      <c r="A108" s="1"/>
      <c r="B108" s="1"/>
      <c r="C108" s="1"/>
      <c r="D108" s="137"/>
      <c r="E108" s="137"/>
      <c r="F108" s="137"/>
      <c r="G108" s="137"/>
      <c r="H108" s="1"/>
      <c r="I108" s="1"/>
      <c r="J108" s="1"/>
      <c r="K108" s="72"/>
      <c r="L108" s="2"/>
      <c r="M108" s="1"/>
      <c r="N108" s="1"/>
      <c r="O108" s="3"/>
      <c r="P108" s="1"/>
      <c r="Q108" s="1"/>
      <c r="R108" s="1"/>
      <c r="S108" s="1"/>
      <c r="T108" s="1"/>
      <c r="U108" s="1"/>
      <c r="V108" s="1"/>
      <c r="W108" s="1"/>
      <c r="X108" s="1"/>
      <c r="Y108" s="1"/>
      <c r="Z108" s="1"/>
    </row>
    <row r="109" spans="1:26" ht="12.75" customHeight="1">
      <c r="A109" s="1"/>
      <c r="B109" s="1"/>
      <c r="C109" s="1"/>
      <c r="D109" s="137"/>
      <c r="E109" s="137"/>
      <c r="F109" s="137"/>
      <c r="G109" s="137"/>
      <c r="H109" s="1"/>
      <c r="I109" s="1"/>
      <c r="J109" s="1"/>
      <c r="K109" s="1"/>
      <c r="L109" s="2"/>
      <c r="M109" s="1"/>
      <c r="N109" s="1"/>
      <c r="O109" s="3"/>
      <c r="P109" s="1"/>
      <c r="Q109" s="1"/>
      <c r="R109" s="1"/>
      <c r="S109" s="1"/>
      <c r="T109" s="1"/>
      <c r="U109" s="1"/>
      <c r="V109" s="1"/>
      <c r="W109" s="1"/>
      <c r="X109" s="1"/>
      <c r="Y109" s="1"/>
      <c r="Z109" s="1"/>
    </row>
    <row r="110" spans="1:26" ht="12.75" customHeight="1">
      <c r="A110" s="1"/>
      <c r="B110" s="1"/>
      <c r="C110" s="1"/>
      <c r="D110" s="137"/>
      <c r="E110" s="137"/>
      <c r="F110" s="137"/>
      <c r="G110" s="137"/>
      <c r="H110" s="1"/>
      <c r="I110" s="1"/>
      <c r="J110" s="1"/>
      <c r="K110" s="1"/>
      <c r="L110" s="2"/>
      <c r="M110" s="1"/>
      <c r="N110" s="1"/>
      <c r="O110" s="3"/>
      <c r="P110" s="1"/>
      <c r="Q110" s="1"/>
      <c r="R110" s="1"/>
      <c r="S110" s="1"/>
      <c r="T110" s="1"/>
      <c r="U110" s="1"/>
      <c r="V110" s="1"/>
      <c r="W110" s="1"/>
      <c r="X110" s="1"/>
      <c r="Y110" s="1"/>
      <c r="Z110" s="1"/>
    </row>
    <row r="111" spans="1:26" ht="12.75" customHeight="1">
      <c r="A111" s="1"/>
      <c r="B111" s="1"/>
      <c r="C111" s="1"/>
      <c r="D111" s="137"/>
      <c r="E111" s="137"/>
      <c r="F111" s="137"/>
      <c r="G111" s="137"/>
      <c r="H111" s="1"/>
      <c r="I111" s="1"/>
      <c r="J111" s="1"/>
      <c r="K111" s="1"/>
      <c r="L111" s="2"/>
      <c r="M111" s="1"/>
      <c r="N111" s="1"/>
      <c r="O111" s="3"/>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2"/>
      <c r="M112" s="1"/>
      <c r="N112" s="1"/>
      <c r="O112" s="3"/>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2"/>
      <c r="M113" s="1"/>
      <c r="N113" s="1"/>
      <c r="O113" s="3"/>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2"/>
      <c r="M114" s="1"/>
      <c r="N114" s="1"/>
      <c r="O114" s="3"/>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2"/>
      <c r="M115" s="1"/>
      <c r="N115" s="1"/>
      <c r="O115" s="3"/>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2"/>
      <c r="M116" s="1"/>
      <c r="N116" s="1"/>
      <c r="O116" s="3"/>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2"/>
      <c r="M117" s="1"/>
      <c r="N117" s="1"/>
      <c r="O117" s="3"/>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2"/>
      <c r="M118" s="1"/>
      <c r="N118" s="1"/>
      <c r="O118" s="3"/>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2"/>
      <c r="M119" s="1"/>
      <c r="N119" s="1"/>
      <c r="O119" s="3"/>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2"/>
      <c r="M120" s="1"/>
      <c r="N120" s="1"/>
      <c r="O120" s="3"/>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2"/>
      <c r="M121" s="1"/>
      <c r="N121" s="1"/>
      <c r="O121" s="3"/>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2"/>
      <c r="M122" s="1"/>
      <c r="N122" s="1"/>
      <c r="O122" s="3"/>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2"/>
      <c r="M123" s="1"/>
      <c r="N123" s="1"/>
      <c r="O123" s="3"/>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2"/>
      <c r="M124" s="1"/>
      <c r="N124" s="1"/>
      <c r="O124" s="3"/>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2"/>
      <c r="M125" s="1"/>
      <c r="N125" s="1"/>
      <c r="O125" s="3"/>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2"/>
      <c r="M126" s="1"/>
      <c r="N126" s="1"/>
      <c r="O126" s="3"/>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2"/>
      <c r="M127" s="1"/>
      <c r="N127" s="1"/>
      <c r="O127" s="3"/>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2"/>
      <c r="M128" s="1"/>
      <c r="N128" s="1"/>
      <c r="O128" s="3"/>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2"/>
      <c r="M129" s="1"/>
      <c r="N129" s="1"/>
      <c r="O129" s="3"/>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2"/>
      <c r="M130" s="1"/>
      <c r="N130" s="1"/>
      <c r="O130" s="3"/>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2"/>
      <c r="M131" s="1"/>
      <c r="N131" s="1"/>
      <c r="O131" s="3"/>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2"/>
      <c r="M132" s="1"/>
      <c r="N132" s="1"/>
      <c r="O132" s="3"/>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2"/>
      <c r="M133" s="1"/>
      <c r="N133" s="1"/>
      <c r="O133" s="3"/>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2"/>
      <c r="M134" s="1"/>
      <c r="N134" s="1"/>
      <c r="O134" s="3"/>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2"/>
      <c r="M135" s="1"/>
      <c r="N135" s="1"/>
      <c r="O135" s="3"/>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2"/>
      <c r="M136" s="1"/>
      <c r="N136" s="1"/>
      <c r="O136" s="3"/>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2"/>
      <c r="M137" s="1"/>
      <c r="N137" s="1"/>
      <c r="O137" s="3"/>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2"/>
      <c r="M138" s="1"/>
      <c r="N138" s="1"/>
      <c r="O138" s="3"/>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2"/>
      <c r="M139" s="1"/>
      <c r="N139" s="1"/>
      <c r="O139" s="3"/>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2"/>
      <c r="M140" s="1"/>
      <c r="N140" s="1"/>
      <c r="O140" s="3"/>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2"/>
      <c r="M141" s="1"/>
      <c r="N141" s="1"/>
      <c r="O141" s="3"/>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2"/>
      <c r="M142" s="1"/>
      <c r="N142" s="1"/>
      <c r="O142" s="3"/>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2"/>
      <c r="M143" s="1"/>
      <c r="N143" s="1"/>
      <c r="O143" s="3"/>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2"/>
      <c r="M144" s="1"/>
      <c r="N144" s="1"/>
      <c r="O144" s="3"/>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2"/>
      <c r="M145" s="1"/>
      <c r="N145" s="1"/>
      <c r="O145" s="3"/>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2"/>
      <c r="M146" s="1"/>
      <c r="N146" s="1"/>
      <c r="O146" s="3"/>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2"/>
      <c r="M147" s="1"/>
      <c r="N147" s="1"/>
      <c r="O147" s="3"/>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2"/>
      <c r="M148" s="1"/>
      <c r="N148" s="1"/>
      <c r="O148" s="3"/>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2"/>
      <c r="M149" s="1"/>
      <c r="N149" s="1"/>
      <c r="O149" s="3"/>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2"/>
      <c r="M150" s="1"/>
      <c r="N150" s="1"/>
      <c r="O150" s="3"/>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2"/>
      <c r="M151" s="1"/>
      <c r="N151" s="1"/>
      <c r="O151" s="3"/>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2"/>
      <c r="M152" s="1"/>
      <c r="N152" s="1"/>
      <c r="O152" s="3"/>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2"/>
      <c r="M153" s="1"/>
      <c r="N153" s="1"/>
      <c r="O153" s="3"/>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2"/>
      <c r="M154" s="1"/>
      <c r="N154" s="1"/>
      <c r="O154" s="3"/>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2"/>
      <c r="M155" s="1"/>
      <c r="N155" s="1"/>
      <c r="O155" s="3"/>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2"/>
      <c r="M156" s="1"/>
      <c r="N156" s="1"/>
      <c r="O156" s="3"/>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2"/>
      <c r="M157" s="1"/>
      <c r="N157" s="1"/>
      <c r="O157" s="3"/>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2"/>
      <c r="M158" s="1"/>
      <c r="N158" s="1"/>
      <c r="O158" s="3"/>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2"/>
      <c r="M159" s="1"/>
      <c r="N159" s="1"/>
      <c r="O159" s="3"/>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2"/>
      <c r="M160" s="1"/>
      <c r="N160" s="1"/>
      <c r="O160" s="3"/>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2"/>
      <c r="M161" s="1"/>
      <c r="N161" s="1"/>
      <c r="O161" s="3"/>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2"/>
      <c r="M162" s="1"/>
      <c r="N162" s="1"/>
      <c r="O162" s="3"/>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2"/>
      <c r="M163" s="1"/>
      <c r="N163" s="1"/>
      <c r="O163" s="3"/>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2"/>
      <c r="M164" s="1"/>
      <c r="N164" s="1"/>
      <c r="O164" s="3"/>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2"/>
      <c r="M165" s="1"/>
      <c r="N165" s="1"/>
      <c r="O165" s="3"/>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2"/>
      <c r="M166" s="1"/>
      <c r="N166" s="1"/>
      <c r="O166" s="3"/>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2"/>
      <c r="M167" s="1"/>
      <c r="N167" s="1"/>
      <c r="O167" s="3"/>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2"/>
      <c r="M168" s="1"/>
      <c r="N168" s="1"/>
      <c r="O168" s="3"/>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2"/>
      <c r="M169" s="1"/>
      <c r="N169" s="1"/>
      <c r="O169" s="3"/>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2"/>
      <c r="M170" s="1"/>
      <c r="N170" s="1"/>
      <c r="O170" s="3"/>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2"/>
      <c r="M171" s="1"/>
      <c r="N171" s="1"/>
      <c r="O171" s="3"/>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2"/>
      <c r="M172" s="1"/>
      <c r="N172" s="1"/>
      <c r="O172" s="3"/>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2"/>
      <c r="M173" s="1"/>
      <c r="N173" s="1"/>
      <c r="O173" s="3"/>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2"/>
      <c r="M174" s="1"/>
      <c r="N174" s="1"/>
      <c r="O174" s="3"/>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2"/>
      <c r="M175" s="1"/>
      <c r="N175" s="1"/>
      <c r="O175" s="3"/>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2"/>
      <c r="M176" s="1"/>
      <c r="N176" s="1"/>
      <c r="O176" s="3"/>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2"/>
      <c r="M177" s="1"/>
      <c r="N177" s="1"/>
      <c r="O177" s="3"/>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2"/>
      <c r="M178" s="1"/>
      <c r="N178" s="1"/>
      <c r="O178" s="3"/>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2"/>
      <c r="M179" s="1"/>
      <c r="N179" s="1"/>
      <c r="O179" s="3"/>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2"/>
      <c r="M180" s="1"/>
      <c r="N180" s="1"/>
      <c r="O180" s="3"/>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2"/>
      <c r="M181" s="1"/>
      <c r="N181" s="1"/>
      <c r="O181" s="3"/>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2"/>
      <c r="M182" s="1"/>
      <c r="N182" s="1"/>
      <c r="O182" s="3"/>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2"/>
      <c r="M183" s="1"/>
      <c r="N183" s="1"/>
      <c r="O183" s="3"/>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2"/>
      <c r="M184" s="1"/>
      <c r="N184" s="1"/>
      <c r="O184" s="3"/>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2"/>
      <c r="M185" s="1"/>
      <c r="N185" s="1"/>
      <c r="O185" s="3"/>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2"/>
      <c r="M186" s="1"/>
      <c r="N186" s="1"/>
      <c r="O186" s="3"/>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2"/>
      <c r="M187" s="1"/>
      <c r="N187" s="1"/>
      <c r="O187" s="3"/>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2"/>
      <c r="M188" s="1"/>
      <c r="N188" s="1"/>
      <c r="O188" s="3"/>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2"/>
      <c r="M189" s="1"/>
      <c r="N189" s="1"/>
      <c r="O189" s="3"/>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2"/>
      <c r="M190" s="1"/>
      <c r="N190" s="1"/>
      <c r="O190" s="3"/>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2"/>
      <c r="M191" s="1"/>
      <c r="N191" s="1"/>
      <c r="O191" s="3"/>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2"/>
      <c r="M192" s="1"/>
      <c r="N192" s="1"/>
      <c r="O192" s="3"/>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2"/>
      <c r="M193" s="1"/>
      <c r="N193" s="1"/>
      <c r="O193" s="3"/>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2"/>
      <c r="M194" s="1"/>
      <c r="N194" s="1"/>
      <c r="O194" s="3"/>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2"/>
      <c r="M195" s="1"/>
      <c r="N195" s="1"/>
      <c r="O195" s="3"/>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2"/>
      <c r="M196" s="1"/>
      <c r="N196" s="1"/>
      <c r="O196" s="3"/>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2"/>
      <c r="M197" s="1"/>
      <c r="N197" s="1"/>
      <c r="O197" s="3"/>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2"/>
      <c r="M198" s="1"/>
      <c r="N198" s="1"/>
      <c r="O198" s="3"/>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2"/>
      <c r="M199" s="1"/>
      <c r="N199" s="1"/>
      <c r="O199" s="3"/>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2"/>
      <c r="M200" s="1"/>
      <c r="N200" s="1"/>
      <c r="O200" s="3"/>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2"/>
      <c r="M201" s="1"/>
      <c r="N201" s="1"/>
      <c r="O201" s="3"/>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2"/>
      <c r="M202" s="1"/>
      <c r="N202" s="1"/>
      <c r="O202" s="3"/>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2"/>
      <c r="M203" s="1"/>
      <c r="N203" s="1"/>
      <c r="O203" s="3"/>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2"/>
      <c r="M204" s="1"/>
      <c r="N204" s="1"/>
      <c r="O204" s="3"/>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2"/>
      <c r="M205" s="1"/>
      <c r="N205" s="1"/>
      <c r="O205" s="3"/>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2"/>
      <c r="M206" s="1"/>
      <c r="N206" s="1"/>
      <c r="O206" s="3"/>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2"/>
      <c r="M207" s="1"/>
      <c r="N207" s="1"/>
      <c r="O207" s="3"/>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2"/>
      <c r="M208" s="1"/>
      <c r="N208" s="1"/>
      <c r="O208" s="3"/>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2"/>
      <c r="M209" s="1"/>
      <c r="N209" s="1"/>
      <c r="O209" s="3"/>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2"/>
      <c r="M210" s="1"/>
      <c r="N210" s="1"/>
      <c r="O210" s="3"/>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2"/>
      <c r="M211" s="1"/>
      <c r="N211" s="1"/>
      <c r="O211" s="3"/>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2"/>
      <c r="M212" s="1"/>
      <c r="N212" s="1"/>
      <c r="O212" s="3"/>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2"/>
      <c r="M213" s="1"/>
      <c r="N213" s="1"/>
      <c r="O213" s="3"/>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2"/>
      <c r="M214" s="1"/>
      <c r="N214" s="1"/>
      <c r="O214" s="3"/>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2"/>
      <c r="M215" s="1"/>
      <c r="N215" s="1"/>
      <c r="O215" s="3"/>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2"/>
      <c r="M216" s="1"/>
      <c r="N216" s="1"/>
      <c r="O216" s="3"/>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2"/>
      <c r="M217" s="1"/>
      <c r="N217" s="1"/>
      <c r="O217" s="3"/>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2"/>
      <c r="M218" s="1"/>
      <c r="N218" s="1"/>
      <c r="O218" s="3"/>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2"/>
      <c r="M219" s="1"/>
      <c r="N219" s="1"/>
      <c r="O219" s="3"/>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2"/>
      <c r="M220" s="1"/>
      <c r="N220" s="1"/>
      <c r="O220" s="3"/>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2"/>
      <c r="M221" s="1"/>
      <c r="N221" s="1"/>
      <c r="O221" s="3"/>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2"/>
      <c r="M222" s="1"/>
      <c r="N222" s="1"/>
      <c r="O222" s="3"/>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2"/>
      <c r="M223" s="1"/>
      <c r="N223" s="1"/>
      <c r="O223" s="3"/>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2"/>
      <c r="M224" s="1"/>
      <c r="N224" s="1"/>
      <c r="O224" s="3"/>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2"/>
      <c r="M225" s="1"/>
      <c r="N225" s="1"/>
      <c r="O225" s="3"/>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2"/>
      <c r="M226" s="1"/>
      <c r="N226" s="1"/>
      <c r="O226" s="3"/>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2"/>
      <c r="M227" s="1"/>
      <c r="N227" s="1"/>
      <c r="O227" s="3"/>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2"/>
      <c r="M228" s="1"/>
      <c r="N228" s="1"/>
      <c r="O228" s="3"/>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2"/>
      <c r="M229" s="1"/>
      <c r="N229" s="1"/>
      <c r="O229" s="3"/>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2"/>
      <c r="M230" s="1"/>
      <c r="N230" s="1"/>
      <c r="O230" s="3"/>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2"/>
      <c r="M231" s="1"/>
      <c r="N231" s="1"/>
      <c r="O231" s="3"/>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2"/>
      <c r="M232" s="1"/>
      <c r="N232" s="1"/>
      <c r="O232" s="3"/>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2"/>
      <c r="M233" s="1"/>
      <c r="N233" s="1"/>
      <c r="O233" s="3"/>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2"/>
      <c r="M234" s="1"/>
      <c r="N234" s="1"/>
      <c r="O234" s="3"/>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2"/>
      <c r="M235" s="1"/>
      <c r="N235" s="1"/>
      <c r="O235" s="3"/>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2"/>
      <c r="M236" s="1"/>
      <c r="N236" s="1"/>
      <c r="O236" s="3"/>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2"/>
      <c r="M237" s="1"/>
      <c r="N237" s="1"/>
      <c r="O237" s="3"/>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2"/>
      <c r="M238" s="1"/>
      <c r="N238" s="1"/>
      <c r="O238" s="3"/>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2"/>
      <c r="M239" s="1"/>
      <c r="N239" s="1"/>
      <c r="O239" s="3"/>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2"/>
      <c r="M240" s="1"/>
      <c r="N240" s="1"/>
      <c r="O240" s="3"/>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2"/>
      <c r="M241" s="1"/>
      <c r="N241" s="1"/>
      <c r="O241" s="3"/>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2"/>
      <c r="M242" s="1"/>
      <c r="N242" s="1"/>
      <c r="O242" s="3"/>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2"/>
      <c r="M243" s="1"/>
      <c r="N243" s="1"/>
      <c r="O243" s="3"/>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2"/>
      <c r="M244" s="1"/>
      <c r="N244" s="1"/>
      <c r="O244" s="3"/>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2"/>
      <c r="M245" s="1"/>
      <c r="N245" s="1"/>
      <c r="O245" s="3"/>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2"/>
      <c r="M246" s="1"/>
      <c r="N246" s="1"/>
      <c r="O246" s="3"/>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2"/>
      <c r="M247" s="1"/>
      <c r="N247" s="1"/>
      <c r="O247" s="3"/>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2"/>
      <c r="M248" s="1"/>
      <c r="N248" s="1"/>
      <c r="O248" s="3"/>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2"/>
      <c r="M249" s="1"/>
      <c r="N249" s="1"/>
      <c r="O249" s="3"/>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2"/>
      <c r="M250" s="1"/>
      <c r="N250" s="1"/>
      <c r="O250" s="3"/>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2"/>
      <c r="M251" s="1"/>
      <c r="N251" s="1"/>
      <c r="O251" s="3"/>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2"/>
      <c r="M252" s="1"/>
      <c r="N252" s="1"/>
      <c r="O252" s="3"/>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2"/>
      <c r="M253" s="1"/>
      <c r="N253" s="1"/>
      <c r="O253" s="3"/>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2"/>
      <c r="M254" s="1"/>
      <c r="N254" s="1"/>
      <c r="O254" s="3"/>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2"/>
      <c r="M255" s="1"/>
      <c r="N255" s="1"/>
      <c r="O255" s="3"/>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2"/>
      <c r="M256" s="1"/>
      <c r="N256" s="1"/>
      <c r="O256" s="3"/>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2"/>
      <c r="M257" s="1"/>
      <c r="N257" s="1"/>
      <c r="O257" s="3"/>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2"/>
      <c r="M258" s="1"/>
      <c r="N258" s="1"/>
      <c r="O258" s="3"/>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2"/>
      <c r="M259" s="1"/>
      <c r="N259" s="1"/>
      <c r="O259" s="3"/>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2"/>
      <c r="M260" s="1"/>
      <c r="N260" s="1"/>
      <c r="O260" s="3"/>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2"/>
      <c r="M261" s="1"/>
      <c r="N261" s="1"/>
      <c r="O261" s="3"/>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2"/>
      <c r="M262" s="1"/>
      <c r="N262" s="1"/>
      <c r="O262" s="3"/>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2"/>
      <c r="M263" s="1"/>
      <c r="N263" s="1"/>
      <c r="O263" s="3"/>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2"/>
      <c r="M264" s="1"/>
      <c r="N264" s="1"/>
      <c r="O264" s="3"/>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2"/>
      <c r="M265" s="1"/>
      <c r="N265" s="1"/>
      <c r="O265" s="3"/>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2"/>
      <c r="M266" s="1"/>
      <c r="N266" s="1"/>
      <c r="O266" s="3"/>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2"/>
      <c r="M267" s="1"/>
      <c r="N267" s="1"/>
      <c r="O267" s="3"/>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2"/>
      <c r="M268" s="1"/>
      <c r="N268" s="1"/>
      <c r="O268" s="3"/>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2"/>
      <c r="M269" s="1"/>
      <c r="N269" s="1"/>
      <c r="O269" s="3"/>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2"/>
      <c r="M270" s="1"/>
      <c r="N270" s="1"/>
      <c r="O270" s="3"/>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2"/>
      <c r="M271" s="1"/>
      <c r="N271" s="1"/>
      <c r="O271" s="3"/>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2"/>
      <c r="M272" s="1"/>
      <c r="N272" s="1"/>
      <c r="O272" s="3"/>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2"/>
      <c r="M273" s="1"/>
      <c r="N273" s="1"/>
      <c r="O273" s="3"/>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2"/>
      <c r="M274" s="1"/>
      <c r="N274" s="1"/>
      <c r="O274" s="3"/>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2"/>
      <c r="M275" s="1"/>
      <c r="N275" s="1"/>
      <c r="O275" s="3"/>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2"/>
      <c r="M276" s="1"/>
      <c r="N276" s="1"/>
      <c r="O276" s="3"/>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2"/>
      <c r="M277" s="1"/>
      <c r="N277" s="1"/>
      <c r="O277" s="3"/>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2"/>
      <c r="M278" s="1"/>
      <c r="N278" s="1"/>
      <c r="O278" s="3"/>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2"/>
      <c r="M279" s="1"/>
      <c r="N279" s="1"/>
      <c r="O279" s="3"/>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2"/>
      <c r="M280" s="1"/>
      <c r="N280" s="1"/>
      <c r="O280" s="3"/>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2"/>
      <c r="M281" s="1"/>
      <c r="N281" s="1"/>
      <c r="O281" s="3"/>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2"/>
      <c r="M282" s="1"/>
      <c r="N282" s="1"/>
      <c r="O282" s="3"/>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2"/>
      <c r="M283" s="1"/>
      <c r="N283" s="1"/>
      <c r="O283" s="3"/>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2"/>
      <c r="M284" s="1"/>
      <c r="N284" s="1"/>
      <c r="O284" s="3"/>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2"/>
      <c r="M285" s="1"/>
      <c r="N285" s="1"/>
      <c r="O285" s="3"/>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2"/>
      <c r="M286" s="1"/>
      <c r="N286" s="1"/>
      <c r="O286" s="3"/>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2"/>
      <c r="M287" s="1"/>
      <c r="N287" s="1"/>
      <c r="O287" s="3"/>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2"/>
      <c r="M288" s="1"/>
      <c r="N288" s="1"/>
      <c r="O288" s="3"/>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2"/>
      <c r="M289" s="1"/>
      <c r="N289" s="1"/>
      <c r="O289" s="3"/>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2"/>
      <c r="M290" s="1"/>
      <c r="N290" s="1"/>
      <c r="O290" s="3"/>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2"/>
      <c r="M291" s="1"/>
      <c r="N291" s="1"/>
      <c r="O291" s="3"/>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2"/>
      <c r="M292" s="1"/>
      <c r="N292" s="1"/>
      <c r="O292" s="3"/>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2"/>
      <c r="M293" s="1"/>
      <c r="N293" s="1"/>
      <c r="O293" s="3"/>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2"/>
      <c r="M294" s="1"/>
      <c r="N294" s="1"/>
      <c r="O294" s="3"/>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2"/>
      <c r="M295" s="1"/>
      <c r="N295" s="1"/>
      <c r="O295" s="3"/>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2"/>
      <c r="M296" s="1"/>
      <c r="N296" s="1"/>
      <c r="O296" s="3"/>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2"/>
      <c r="M297" s="1"/>
      <c r="N297" s="1"/>
      <c r="O297" s="3"/>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2"/>
      <c r="M298" s="1"/>
      <c r="N298" s="1"/>
      <c r="O298" s="3"/>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2"/>
      <c r="M299" s="1"/>
      <c r="N299" s="1"/>
      <c r="O299" s="3"/>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2"/>
      <c r="M300" s="1"/>
      <c r="N300" s="1"/>
      <c r="O300" s="3"/>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2"/>
      <c r="M301" s="1"/>
      <c r="N301" s="1"/>
      <c r="O301" s="3"/>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2"/>
      <c r="M302" s="1"/>
      <c r="N302" s="1"/>
      <c r="O302" s="3"/>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2"/>
      <c r="M303" s="1"/>
      <c r="N303" s="1"/>
      <c r="O303" s="3"/>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2"/>
      <c r="M304" s="1"/>
      <c r="N304" s="1"/>
      <c r="O304" s="3"/>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2"/>
      <c r="M305" s="1"/>
      <c r="N305" s="1"/>
      <c r="O305" s="3"/>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2"/>
      <c r="M306" s="1"/>
      <c r="N306" s="1"/>
      <c r="O306" s="3"/>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2"/>
      <c r="M307" s="1"/>
      <c r="N307" s="1"/>
      <c r="O307" s="3"/>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2"/>
      <c r="M308" s="1"/>
      <c r="N308" s="1"/>
      <c r="O308" s="3"/>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2"/>
      <c r="M309" s="1"/>
      <c r="N309" s="1"/>
      <c r="O309" s="3"/>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2"/>
      <c r="M310" s="1"/>
      <c r="N310" s="1"/>
      <c r="O310" s="3"/>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2"/>
      <c r="M311" s="1"/>
      <c r="N311" s="1"/>
      <c r="O311" s="3"/>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2"/>
      <c r="M312" s="1"/>
      <c r="N312" s="1"/>
      <c r="O312" s="3"/>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2"/>
      <c r="M313" s="1"/>
      <c r="N313" s="1"/>
      <c r="O313" s="3"/>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2"/>
      <c r="M314" s="1"/>
      <c r="N314" s="1"/>
      <c r="O314" s="3"/>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2"/>
      <c r="M315" s="1"/>
      <c r="N315" s="1"/>
      <c r="O315" s="3"/>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2"/>
      <c r="M316" s="1"/>
      <c r="N316" s="1"/>
      <c r="O316" s="3"/>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2"/>
      <c r="M317" s="1"/>
      <c r="N317" s="1"/>
      <c r="O317" s="3"/>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2"/>
      <c r="M318" s="1"/>
      <c r="N318" s="1"/>
      <c r="O318" s="3"/>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2"/>
      <c r="M319" s="1"/>
      <c r="N319" s="1"/>
      <c r="O319" s="3"/>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2"/>
      <c r="M320" s="1"/>
      <c r="N320" s="1"/>
      <c r="O320" s="3"/>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2"/>
      <c r="M321" s="1"/>
      <c r="N321" s="1"/>
      <c r="O321" s="3"/>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2"/>
      <c r="M322" s="1"/>
      <c r="N322" s="1"/>
      <c r="O322" s="3"/>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2"/>
      <c r="M323" s="1"/>
      <c r="N323" s="1"/>
      <c r="O323" s="3"/>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2"/>
      <c r="M324" s="1"/>
      <c r="N324" s="1"/>
      <c r="O324" s="3"/>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2"/>
      <c r="M325" s="1"/>
      <c r="N325" s="1"/>
      <c r="O325" s="3"/>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2"/>
      <c r="M326" s="1"/>
      <c r="N326" s="1"/>
      <c r="O326" s="3"/>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2"/>
      <c r="M327" s="1"/>
      <c r="N327" s="1"/>
      <c r="O327" s="3"/>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2"/>
      <c r="M328" s="1"/>
      <c r="N328" s="1"/>
      <c r="O328" s="3"/>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2"/>
      <c r="M329" s="1"/>
      <c r="N329" s="1"/>
      <c r="O329" s="3"/>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2"/>
      <c r="M330" s="1"/>
      <c r="N330" s="1"/>
      <c r="O330" s="3"/>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2"/>
      <c r="M331" s="1"/>
      <c r="N331" s="1"/>
      <c r="O331" s="3"/>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2"/>
      <c r="M332" s="1"/>
      <c r="N332" s="1"/>
      <c r="O332" s="3"/>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2"/>
      <c r="M333" s="1"/>
      <c r="N333" s="1"/>
      <c r="O333" s="3"/>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2"/>
      <c r="M334" s="1"/>
      <c r="N334" s="1"/>
      <c r="O334" s="3"/>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2"/>
      <c r="M335" s="1"/>
      <c r="N335" s="1"/>
      <c r="O335" s="3"/>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2"/>
      <c r="M336" s="1"/>
      <c r="N336" s="1"/>
      <c r="O336" s="3"/>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2"/>
      <c r="M337" s="1"/>
      <c r="N337" s="1"/>
      <c r="O337" s="3"/>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2"/>
      <c r="M338" s="1"/>
      <c r="N338" s="1"/>
      <c r="O338" s="3"/>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2"/>
      <c r="M339" s="1"/>
      <c r="N339" s="1"/>
      <c r="O339" s="3"/>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2"/>
      <c r="M340" s="1"/>
      <c r="N340" s="1"/>
      <c r="O340" s="3"/>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2"/>
      <c r="M341" s="1"/>
      <c r="N341" s="1"/>
      <c r="O341" s="3"/>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2"/>
      <c r="M342" s="1"/>
      <c r="N342" s="1"/>
      <c r="O342" s="3"/>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2"/>
      <c r="M343" s="1"/>
      <c r="N343" s="1"/>
      <c r="O343" s="3"/>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2"/>
      <c r="M344" s="1"/>
      <c r="N344" s="1"/>
      <c r="O344" s="3"/>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2"/>
      <c r="M345" s="1"/>
      <c r="N345" s="1"/>
      <c r="O345" s="3"/>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2"/>
      <c r="M346" s="1"/>
      <c r="N346" s="1"/>
      <c r="O346" s="3"/>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2"/>
      <c r="M347" s="1"/>
      <c r="N347" s="1"/>
      <c r="O347" s="3"/>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2"/>
      <c r="M348" s="1"/>
      <c r="N348" s="1"/>
      <c r="O348" s="3"/>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2"/>
      <c r="M349" s="1"/>
      <c r="N349" s="1"/>
      <c r="O349" s="3"/>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2"/>
      <c r="M350" s="1"/>
      <c r="N350" s="1"/>
      <c r="O350" s="3"/>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2"/>
      <c r="M351" s="1"/>
      <c r="N351" s="1"/>
      <c r="O351" s="3"/>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2"/>
      <c r="M352" s="1"/>
      <c r="N352" s="1"/>
      <c r="O352" s="3"/>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2"/>
      <c r="M353" s="1"/>
      <c r="N353" s="1"/>
      <c r="O353" s="3"/>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2"/>
      <c r="M354" s="1"/>
      <c r="N354" s="1"/>
      <c r="O354" s="3"/>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2"/>
      <c r="M355" s="1"/>
      <c r="N355" s="1"/>
      <c r="O355" s="3"/>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2"/>
      <c r="M356" s="1"/>
      <c r="N356" s="1"/>
      <c r="O356" s="3"/>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2"/>
      <c r="M357" s="1"/>
      <c r="N357" s="1"/>
      <c r="O357" s="3"/>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2"/>
      <c r="M358" s="1"/>
      <c r="N358" s="1"/>
      <c r="O358" s="3"/>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2"/>
      <c r="M359" s="1"/>
      <c r="N359" s="1"/>
      <c r="O359" s="3"/>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2"/>
      <c r="M360" s="1"/>
      <c r="N360" s="1"/>
      <c r="O360" s="3"/>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2"/>
      <c r="M361" s="1"/>
      <c r="N361" s="1"/>
      <c r="O361" s="3"/>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2"/>
      <c r="M362" s="1"/>
      <c r="N362" s="1"/>
      <c r="O362" s="3"/>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2"/>
      <c r="M363" s="1"/>
      <c r="N363" s="1"/>
      <c r="O363" s="3"/>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2"/>
      <c r="M364" s="1"/>
      <c r="N364" s="1"/>
      <c r="O364" s="3"/>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2"/>
      <c r="M365" s="1"/>
      <c r="N365" s="1"/>
      <c r="O365" s="3"/>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2"/>
      <c r="M366" s="1"/>
      <c r="N366" s="1"/>
      <c r="O366" s="3"/>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2"/>
      <c r="M367" s="1"/>
      <c r="N367" s="1"/>
      <c r="O367" s="3"/>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2"/>
      <c r="M368" s="1"/>
      <c r="N368" s="1"/>
      <c r="O368" s="3"/>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2"/>
      <c r="M369" s="1"/>
      <c r="N369" s="1"/>
      <c r="O369" s="3"/>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2"/>
      <c r="M370" s="1"/>
      <c r="N370" s="1"/>
      <c r="O370" s="3"/>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2"/>
      <c r="M371" s="1"/>
      <c r="N371" s="1"/>
      <c r="O371" s="3"/>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2"/>
      <c r="M372" s="1"/>
      <c r="N372" s="1"/>
      <c r="O372" s="3"/>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2"/>
      <c r="M373" s="1"/>
      <c r="N373" s="1"/>
      <c r="O373" s="3"/>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2"/>
      <c r="M374" s="1"/>
      <c r="N374" s="1"/>
      <c r="O374" s="3"/>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2"/>
      <c r="M375" s="1"/>
      <c r="N375" s="1"/>
      <c r="O375" s="3"/>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2"/>
      <c r="M376" s="1"/>
      <c r="N376" s="1"/>
      <c r="O376" s="3"/>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2"/>
      <c r="M377" s="1"/>
      <c r="N377" s="1"/>
      <c r="O377" s="3"/>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2"/>
      <c r="M378" s="1"/>
      <c r="N378" s="1"/>
      <c r="O378" s="3"/>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2"/>
      <c r="M379" s="1"/>
      <c r="N379" s="1"/>
      <c r="O379" s="3"/>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2"/>
      <c r="M380" s="1"/>
      <c r="N380" s="1"/>
      <c r="O380" s="3"/>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2"/>
      <c r="M381" s="1"/>
      <c r="N381" s="1"/>
      <c r="O381" s="3"/>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2"/>
      <c r="M382" s="1"/>
      <c r="N382" s="1"/>
      <c r="O382" s="3"/>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2"/>
      <c r="M383" s="1"/>
      <c r="N383" s="1"/>
      <c r="O383" s="3"/>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2"/>
      <c r="M384" s="1"/>
      <c r="N384" s="1"/>
      <c r="O384" s="3"/>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2"/>
      <c r="M385" s="1"/>
      <c r="N385" s="1"/>
      <c r="O385" s="3"/>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2"/>
      <c r="M386" s="1"/>
      <c r="N386" s="1"/>
      <c r="O386" s="3"/>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2"/>
      <c r="M387" s="1"/>
      <c r="N387" s="1"/>
      <c r="O387" s="3"/>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2"/>
      <c r="M388" s="1"/>
      <c r="N388" s="1"/>
      <c r="O388" s="3"/>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2"/>
      <c r="M389" s="1"/>
      <c r="N389" s="1"/>
      <c r="O389" s="3"/>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2"/>
      <c r="M390" s="1"/>
      <c r="N390" s="1"/>
      <c r="O390" s="3"/>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2"/>
      <c r="M391" s="1"/>
      <c r="N391" s="1"/>
      <c r="O391" s="3"/>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2"/>
      <c r="M392" s="1"/>
      <c r="N392" s="1"/>
      <c r="O392" s="3"/>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2"/>
      <c r="M393" s="1"/>
      <c r="N393" s="1"/>
      <c r="O393" s="3"/>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2"/>
      <c r="M394" s="1"/>
      <c r="N394" s="1"/>
      <c r="O394" s="3"/>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2"/>
      <c r="M395" s="1"/>
      <c r="N395" s="1"/>
      <c r="O395" s="3"/>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2"/>
      <c r="M396" s="1"/>
      <c r="N396" s="1"/>
      <c r="O396" s="3"/>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2"/>
      <c r="M397" s="1"/>
      <c r="N397" s="1"/>
      <c r="O397" s="3"/>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2"/>
      <c r="M398" s="1"/>
      <c r="N398" s="1"/>
      <c r="O398" s="3"/>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2"/>
      <c r="M399" s="1"/>
      <c r="N399" s="1"/>
      <c r="O399" s="3"/>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2"/>
      <c r="M400" s="1"/>
      <c r="N400" s="1"/>
      <c r="O400" s="3"/>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2"/>
      <c r="M401" s="1"/>
      <c r="N401" s="1"/>
      <c r="O401" s="3"/>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2"/>
      <c r="M402" s="1"/>
      <c r="N402" s="1"/>
      <c r="O402" s="3"/>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2"/>
      <c r="M403" s="1"/>
      <c r="N403" s="1"/>
      <c r="O403" s="3"/>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2"/>
      <c r="M404" s="1"/>
      <c r="N404" s="1"/>
      <c r="O404" s="3"/>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2"/>
      <c r="M405" s="1"/>
      <c r="N405" s="1"/>
      <c r="O405" s="3"/>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2"/>
      <c r="M406" s="1"/>
      <c r="N406" s="1"/>
      <c r="O406" s="3"/>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2"/>
      <c r="M407" s="1"/>
      <c r="N407" s="1"/>
      <c r="O407" s="3"/>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2"/>
      <c r="M408" s="1"/>
      <c r="N408" s="1"/>
      <c r="O408" s="3"/>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2"/>
      <c r="M409" s="1"/>
      <c r="N409" s="1"/>
      <c r="O409" s="3"/>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2"/>
      <c r="M410" s="1"/>
      <c r="N410" s="1"/>
      <c r="O410" s="3"/>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2"/>
      <c r="M411" s="1"/>
      <c r="N411" s="1"/>
      <c r="O411" s="3"/>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2"/>
      <c r="M412" s="1"/>
      <c r="N412" s="1"/>
      <c r="O412" s="3"/>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2"/>
      <c r="M413" s="1"/>
      <c r="N413" s="1"/>
      <c r="O413" s="3"/>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2"/>
      <c r="M414" s="1"/>
      <c r="N414" s="1"/>
      <c r="O414" s="3"/>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2"/>
      <c r="M415" s="1"/>
      <c r="N415" s="1"/>
      <c r="O415" s="3"/>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2"/>
      <c r="M416" s="1"/>
      <c r="N416" s="1"/>
      <c r="O416" s="3"/>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2"/>
      <c r="M417" s="1"/>
      <c r="N417" s="1"/>
      <c r="O417" s="3"/>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2"/>
      <c r="M418" s="1"/>
      <c r="N418" s="1"/>
      <c r="O418" s="3"/>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2"/>
      <c r="M419" s="1"/>
      <c r="N419" s="1"/>
      <c r="O419" s="3"/>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2"/>
      <c r="M420" s="1"/>
      <c r="N420" s="1"/>
      <c r="O420" s="3"/>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2"/>
      <c r="M421" s="1"/>
      <c r="N421" s="1"/>
      <c r="O421" s="3"/>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2"/>
      <c r="M422" s="1"/>
      <c r="N422" s="1"/>
      <c r="O422" s="3"/>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2"/>
      <c r="M423" s="1"/>
      <c r="N423" s="1"/>
      <c r="O423" s="3"/>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2"/>
      <c r="M424" s="1"/>
      <c r="N424" s="1"/>
      <c r="O424" s="3"/>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2"/>
      <c r="M425" s="1"/>
      <c r="N425" s="1"/>
      <c r="O425" s="3"/>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2"/>
      <c r="M426" s="1"/>
      <c r="N426" s="1"/>
      <c r="O426" s="3"/>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2"/>
      <c r="M427" s="1"/>
      <c r="N427" s="1"/>
      <c r="O427" s="3"/>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2"/>
      <c r="M428" s="1"/>
      <c r="N428" s="1"/>
      <c r="O428" s="3"/>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2"/>
      <c r="M429" s="1"/>
      <c r="N429" s="1"/>
      <c r="O429" s="3"/>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2"/>
      <c r="M430" s="1"/>
      <c r="N430" s="1"/>
      <c r="O430" s="3"/>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2"/>
      <c r="M431" s="1"/>
      <c r="N431" s="1"/>
      <c r="O431" s="3"/>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2"/>
      <c r="M432" s="1"/>
      <c r="N432" s="1"/>
      <c r="O432" s="3"/>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2"/>
      <c r="M433" s="1"/>
      <c r="N433" s="1"/>
      <c r="O433" s="3"/>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2"/>
      <c r="M434" s="1"/>
      <c r="N434" s="1"/>
      <c r="O434" s="3"/>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2"/>
      <c r="M435" s="1"/>
      <c r="N435" s="1"/>
      <c r="O435" s="3"/>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2"/>
      <c r="M436" s="1"/>
      <c r="N436" s="1"/>
      <c r="O436" s="3"/>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2"/>
      <c r="M437" s="1"/>
      <c r="N437" s="1"/>
      <c r="O437" s="3"/>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2"/>
      <c r="M438" s="1"/>
      <c r="N438" s="1"/>
      <c r="O438" s="3"/>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2"/>
      <c r="M439" s="1"/>
      <c r="N439" s="1"/>
      <c r="O439" s="3"/>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2"/>
      <c r="M440" s="1"/>
      <c r="N440" s="1"/>
      <c r="O440" s="3"/>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2"/>
      <c r="M441" s="1"/>
      <c r="N441" s="1"/>
      <c r="O441" s="3"/>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2"/>
      <c r="M442" s="1"/>
      <c r="N442" s="1"/>
      <c r="O442" s="3"/>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2"/>
      <c r="M443" s="1"/>
      <c r="N443" s="1"/>
      <c r="O443" s="3"/>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2"/>
      <c r="M444" s="1"/>
      <c r="N444" s="1"/>
      <c r="O444" s="3"/>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2"/>
      <c r="M445" s="1"/>
      <c r="N445" s="1"/>
      <c r="O445" s="3"/>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2"/>
      <c r="M446" s="1"/>
      <c r="N446" s="1"/>
      <c r="O446" s="3"/>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2"/>
      <c r="M447" s="1"/>
      <c r="N447" s="1"/>
      <c r="O447" s="3"/>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2"/>
      <c r="M448" s="1"/>
      <c r="N448" s="1"/>
      <c r="O448" s="3"/>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2"/>
      <c r="M449" s="1"/>
      <c r="N449" s="1"/>
      <c r="O449" s="3"/>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2"/>
      <c r="M450" s="1"/>
      <c r="N450" s="1"/>
      <c r="O450" s="3"/>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2"/>
      <c r="M451" s="1"/>
      <c r="N451" s="1"/>
      <c r="O451" s="3"/>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2"/>
      <c r="M452" s="1"/>
      <c r="N452" s="1"/>
      <c r="O452" s="3"/>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2"/>
      <c r="M453" s="1"/>
      <c r="N453" s="1"/>
      <c r="O453" s="3"/>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2"/>
      <c r="M454" s="1"/>
      <c r="N454" s="1"/>
      <c r="O454" s="3"/>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2"/>
      <c r="M455" s="1"/>
      <c r="N455" s="1"/>
      <c r="O455" s="3"/>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2"/>
      <c r="M456" s="1"/>
      <c r="N456" s="1"/>
      <c r="O456" s="3"/>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2"/>
      <c r="M457" s="1"/>
      <c r="N457" s="1"/>
      <c r="O457" s="3"/>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2"/>
      <c r="M458" s="1"/>
      <c r="N458" s="1"/>
      <c r="O458" s="3"/>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2"/>
      <c r="M459" s="1"/>
      <c r="N459" s="1"/>
      <c r="O459" s="3"/>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2"/>
      <c r="M460" s="1"/>
      <c r="N460" s="1"/>
      <c r="O460" s="3"/>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2"/>
      <c r="M461" s="1"/>
      <c r="N461" s="1"/>
      <c r="O461" s="3"/>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2"/>
      <c r="M462" s="1"/>
      <c r="N462" s="1"/>
      <c r="O462" s="3"/>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2"/>
      <c r="M463" s="1"/>
      <c r="N463" s="1"/>
      <c r="O463" s="3"/>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2"/>
      <c r="M464" s="1"/>
      <c r="N464" s="1"/>
      <c r="O464" s="3"/>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2"/>
      <c r="M465" s="1"/>
      <c r="N465" s="1"/>
      <c r="O465" s="3"/>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2"/>
      <c r="M466" s="1"/>
      <c r="N466" s="1"/>
      <c r="O466" s="3"/>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2"/>
      <c r="M467" s="1"/>
      <c r="N467" s="1"/>
      <c r="O467" s="3"/>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2"/>
      <c r="M468" s="1"/>
      <c r="N468" s="1"/>
      <c r="O468" s="3"/>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2"/>
      <c r="M469" s="1"/>
      <c r="N469" s="1"/>
      <c r="O469" s="3"/>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2"/>
      <c r="M470" s="1"/>
      <c r="N470" s="1"/>
      <c r="O470" s="3"/>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2"/>
      <c r="M471" s="1"/>
      <c r="N471" s="1"/>
      <c r="O471" s="3"/>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2"/>
      <c r="M472" s="1"/>
      <c r="N472" s="1"/>
      <c r="O472" s="3"/>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2"/>
      <c r="M473" s="1"/>
      <c r="N473" s="1"/>
      <c r="O473" s="3"/>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2"/>
      <c r="M474" s="1"/>
      <c r="N474" s="1"/>
      <c r="O474" s="3"/>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2"/>
      <c r="M475" s="1"/>
      <c r="N475" s="1"/>
      <c r="O475" s="3"/>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2"/>
      <c r="M476" s="1"/>
      <c r="N476" s="1"/>
      <c r="O476" s="3"/>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2"/>
      <c r="M477" s="1"/>
      <c r="N477" s="1"/>
      <c r="O477" s="3"/>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2"/>
      <c r="M478" s="1"/>
      <c r="N478" s="1"/>
      <c r="O478" s="3"/>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2"/>
      <c r="M479" s="1"/>
      <c r="N479" s="1"/>
      <c r="O479" s="3"/>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2"/>
      <c r="M480" s="1"/>
      <c r="N480" s="1"/>
      <c r="O480" s="3"/>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2"/>
      <c r="M481" s="1"/>
      <c r="N481" s="1"/>
      <c r="O481" s="3"/>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2"/>
      <c r="M482" s="1"/>
      <c r="N482" s="1"/>
      <c r="O482" s="3"/>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2"/>
      <c r="M483" s="1"/>
      <c r="N483" s="1"/>
      <c r="O483" s="3"/>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2"/>
      <c r="M484" s="1"/>
      <c r="N484" s="1"/>
      <c r="O484" s="3"/>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2"/>
      <c r="M485" s="1"/>
      <c r="N485" s="1"/>
      <c r="O485" s="3"/>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2"/>
      <c r="M486" s="1"/>
      <c r="N486" s="1"/>
      <c r="O486" s="3"/>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2"/>
      <c r="M487" s="1"/>
      <c r="N487" s="1"/>
      <c r="O487" s="3"/>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2"/>
      <c r="M488" s="1"/>
      <c r="N488" s="1"/>
      <c r="O488" s="3"/>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2"/>
      <c r="M489" s="1"/>
      <c r="N489" s="1"/>
      <c r="O489" s="3"/>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2"/>
      <c r="M490" s="1"/>
      <c r="N490" s="1"/>
      <c r="O490" s="3"/>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2"/>
      <c r="M491" s="1"/>
      <c r="N491" s="1"/>
      <c r="O491" s="3"/>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2"/>
      <c r="M492" s="1"/>
      <c r="N492" s="1"/>
      <c r="O492" s="3"/>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2"/>
      <c r="M493" s="1"/>
      <c r="N493" s="1"/>
      <c r="O493" s="3"/>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2"/>
      <c r="M494" s="1"/>
      <c r="N494" s="1"/>
      <c r="O494" s="3"/>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2"/>
      <c r="M495" s="1"/>
      <c r="N495" s="1"/>
      <c r="O495" s="3"/>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2"/>
      <c r="M496" s="1"/>
      <c r="N496" s="1"/>
      <c r="O496" s="3"/>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2"/>
      <c r="M497" s="1"/>
      <c r="N497" s="1"/>
      <c r="O497" s="3"/>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2"/>
      <c r="M498" s="1"/>
      <c r="N498" s="1"/>
      <c r="O498" s="3"/>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2"/>
      <c r="M499" s="1"/>
      <c r="N499" s="1"/>
      <c r="O499" s="3"/>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2"/>
      <c r="M500" s="1"/>
      <c r="N500" s="1"/>
      <c r="O500" s="3"/>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2"/>
      <c r="M501" s="1"/>
      <c r="N501" s="1"/>
      <c r="O501" s="3"/>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2"/>
      <c r="M502" s="1"/>
      <c r="N502" s="1"/>
      <c r="O502" s="3"/>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2"/>
      <c r="M503" s="1"/>
      <c r="N503" s="1"/>
      <c r="O503" s="3"/>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2"/>
      <c r="M504" s="1"/>
      <c r="N504" s="1"/>
      <c r="O504" s="3"/>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2"/>
      <c r="M505" s="1"/>
      <c r="N505" s="1"/>
      <c r="O505" s="3"/>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2"/>
      <c r="M506" s="1"/>
      <c r="N506" s="1"/>
      <c r="O506" s="3"/>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2"/>
      <c r="M507" s="1"/>
      <c r="N507" s="1"/>
      <c r="O507" s="3"/>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2"/>
      <c r="M508" s="1"/>
      <c r="N508" s="1"/>
      <c r="O508" s="3"/>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2"/>
      <c r="M509" s="1"/>
      <c r="N509" s="1"/>
      <c r="O509" s="3"/>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2"/>
      <c r="M510" s="1"/>
      <c r="N510" s="1"/>
      <c r="O510" s="3"/>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2"/>
      <c r="M511" s="1"/>
      <c r="N511" s="1"/>
      <c r="O511" s="3"/>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2"/>
      <c r="M512" s="1"/>
      <c r="N512" s="1"/>
      <c r="O512" s="3"/>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2"/>
      <c r="M513" s="1"/>
      <c r="N513" s="1"/>
      <c r="O513" s="3"/>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2"/>
      <c r="M514" s="1"/>
      <c r="N514" s="1"/>
      <c r="O514" s="3"/>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2"/>
      <c r="M515" s="1"/>
      <c r="N515" s="1"/>
      <c r="O515" s="3"/>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2"/>
      <c r="M516" s="1"/>
      <c r="N516" s="1"/>
      <c r="O516" s="3"/>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2"/>
      <c r="M517" s="1"/>
      <c r="N517" s="1"/>
      <c r="O517" s="3"/>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2"/>
      <c r="M518" s="1"/>
      <c r="N518" s="1"/>
      <c r="O518" s="3"/>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2"/>
      <c r="M519" s="1"/>
      <c r="N519" s="1"/>
      <c r="O519" s="3"/>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2"/>
      <c r="M520" s="1"/>
      <c r="N520" s="1"/>
      <c r="O520" s="3"/>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2"/>
      <c r="M521" s="1"/>
      <c r="N521" s="1"/>
      <c r="O521" s="3"/>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2"/>
      <c r="M522" s="1"/>
      <c r="N522" s="1"/>
      <c r="O522" s="3"/>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2"/>
      <c r="M523" s="1"/>
      <c r="N523" s="1"/>
      <c r="O523" s="3"/>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2"/>
      <c r="M524" s="1"/>
      <c r="N524" s="1"/>
      <c r="O524" s="3"/>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2"/>
      <c r="M525" s="1"/>
      <c r="N525" s="1"/>
      <c r="O525" s="3"/>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2"/>
      <c r="M526" s="1"/>
      <c r="N526" s="1"/>
      <c r="O526" s="3"/>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2"/>
      <c r="M527" s="1"/>
      <c r="N527" s="1"/>
      <c r="O527" s="3"/>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2"/>
      <c r="M528" s="1"/>
      <c r="N528" s="1"/>
      <c r="O528" s="3"/>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2"/>
      <c r="M529" s="1"/>
      <c r="N529" s="1"/>
      <c r="O529" s="3"/>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2"/>
      <c r="M530" s="1"/>
      <c r="N530" s="1"/>
      <c r="O530" s="3"/>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2"/>
      <c r="M531" s="1"/>
      <c r="N531" s="1"/>
      <c r="O531" s="3"/>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2"/>
      <c r="M532" s="1"/>
      <c r="N532" s="1"/>
      <c r="O532" s="3"/>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2"/>
      <c r="M533" s="1"/>
      <c r="N533" s="1"/>
      <c r="O533" s="3"/>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2"/>
      <c r="M534" s="1"/>
      <c r="N534" s="1"/>
      <c r="O534" s="3"/>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2"/>
      <c r="M535" s="1"/>
      <c r="N535" s="1"/>
      <c r="O535" s="3"/>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2"/>
      <c r="M536" s="1"/>
      <c r="N536" s="1"/>
      <c r="O536" s="3"/>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2"/>
      <c r="M537" s="1"/>
      <c r="N537" s="1"/>
      <c r="O537" s="3"/>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2"/>
      <c r="M538" s="1"/>
      <c r="N538" s="1"/>
      <c r="O538" s="3"/>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2"/>
      <c r="M539" s="1"/>
      <c r="N539" s="1"/>
      <c r="O539" s="3"/>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2"/>
      <c r="M540" s="1"/>
      <c r="N540" s="1"/>
      <c r="O540" s="3"/>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2"/>
      <c r="M541" s="1"/>
      <c r="N541" s="1"/>
      <c r="O541" s="3"/>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2"/>
      <c r="M542" s="1"/>
      <c r="N542" s="1"/>
      <c r="O542" s="3"/>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2"/>
      <c r="M543" s="1"/>
      <c r="N543" s="1"/>
      <c r="O543" s="3"/>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2"/>
      <c r="M544" s="1"/>
      <c r="N544" s="1"/>
      <c r="O544" s="3"/>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2"/>
      <c r="M545" s="1"/>
      <c r="N545" s="1"/>
      <c r="O545" s="3"/>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2"/>
      <c r="M546" s="1"/>
      <c r="N546" s="1"/>
      <c r="O546" s="3"/>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2"/>
      <c r="M547" s="1"/>
      <c r="N547" s="1"/>
      <c r="O547" s="3"/>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2"/>
      <c r="M548" s="1"/>
      <c r="N548" s="1"/>
      <c r="O548" s="3"/>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2"/>
      <c r="M549" s="1"/>
      <c r="N549" s="1"/>
      <c r="O549" s="3"/>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2"/>
      <c r="M550" s="1"/>
      <c r="N550" s="1"/>
      <c r="O550" s="3"/>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2"/>
      <c r="M551" s="1"/>
      <c r="N551" s="1"/>
      <c r="O551" s="3"/>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2"/>
      <c r="M552" s="1"/>
      <c r="N552" s="1"/>
      <c r="O552" s="3"/>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2"/>
      <c r="M553" s="1"/>
      <c r="N553" s="1"/>
      <c r="O553" s="3"/>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2"/>
      <c r="M554" s="1"/>
      <c r="N554" s="1"/>
      <c r="O554" s="3"/>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2"/>
      <c r="M555" s="1"/>
      <c r="N555" s="1"/>
      <c r="O555" s="3"/>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2"/>
      <c r="M556" s="1"/>
      <c r="N556" s="1"/>
      <c r="O556" s="3"/>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2"/>
      <c r="M557" s="1"/>
      <c r="N557" s="1"/>
      <c r="O557" s="3"/>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2"/>
      <c r="M558" s="1"/>
      <c r="N558" s="1"/>
      <c r="O558" s="3"/>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2"/>
      <c r="M559" s="1"/>
      <c r="N559" s="1"/>
      <c r="O559" s="3"/>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2"/>
      <c r="M560" s="1"/>
      <c r="N560" s="1"/>
      <c r="O560" s="3"/>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2"/>
      <c r="M561" s="1"/>
      <c r="N561" s="1"/>
      <c r="O561" s="3"/>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2"/>
      <c r="M562" s="1"/>
      <c r="N562" s="1"/>
      <c r="O562" s="3"/>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2"/>
      <c r="M563" s="1"/>
      <c r="N563" s="1"/>
      <c r="O563" s="3"/>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2"/>
      <c r="M564" s="1"/>
      <c r="N564" s="1"/>
      <c r="O564" s="3"/>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2"/>
      <c r="M565" s="1"/>
      <c r="N565" s="1"/>
      <c r="O565" s="3"/>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2"/>
      <c r="M566" s="1"/>
      <c r="N566" s="1"/>
      <c r="O566" s="3"/>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2"/>
      <c r="M567" s="1"/>
      <c r="N567" s="1"/>
      <c r="O567" s="3"/>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2"/>
      <c r="M568" s="1"/>
      <c r="N568" s="1"/>
      <c r="O568" s="3"/>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2"/>
      <c r="M569" s="1"/>
      <c r="N569" s="1"/>
      <c r="O569" s="3"/>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2"/>
      <c r="M570" s="1"/>
      <c r="N570" s="1"/>
      <c r="O570" s="3"/>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2"/>
      <c r="M571" s="1"/>
      <c r="N571" s="1"/>
      <c r="O571" s="3"/>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2"/>
      <c r="M572" s="1"/>
      <c r="N572" s="1"/>
      <c r="O572" s="3"/>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2"/>
      <c r="M573" s="1"/>
      <c r="N573" s="1"/>
      <c r="O573" s="3"/>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2"/>
      <c r="M574" s="1"/>
      <c r="N574" s="1"/>
      <c r="O574" s="3"/>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2"/>
      <c r="M575" s="1"/>
      <c r="N575" s="1"/>
      <c r="O575" s="3"/>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2"/>
      <c r="M576" s="1"/>
      <c r="N576" s="1"/>
      <c r="O576" s="3"/>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2"/>
      <c r="M577" s="1"/>
      <c r="N577" s="1"/>
      <c r="O577" s="3"/>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2"/>
      <c r="M578" s="1"/>
      <c r="N578" s="1"/>
      <c r="O578" s="3"/>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2"/>
      <c r="M579" s="1"/>
      <c r="N579" s="1"/>
      <c r="O579" s="3"/>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2"/>
      <c r="M580" s="1"/>
      <c r="N580" s="1"/>
      <c r="O580" s="3"/>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2"/>
      <c r="M581" s="1"/>
      <c r="N581" s="1"/>
      <c r="O581" s="3"/>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2"/>
      <c r="M582" s="1"/>
      <c r="N582" s="1"/>
      <c r="O582" s="3"/>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2"/>
      <c r="M583" s="1"/>
      <c r="N583" s="1"/>
      <c r="O583" s="3"/>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2"/>
      <c r="M584" s="1"/>
      <c r="N584" s="1"/>
      <c r="O584" s="3"/>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2"/>
      <c r="M585" s="1"/>
      <c r="N585" s="1"/>
      <c r="O585" s="3"/>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2"/>
      <c r="M586" s="1"/>
      <c r="N586" s="1"/>
      <c r="O586" s="3"/>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2"/>
      <c r="M587" s="1"/>
      <c r="N587" s="1"/>
      <c r="O587" s="3"/>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2"/>
      <c r="M588" s="1"/>
      <c r="N588" s="1"/>
      <c r="O588" s="3"/>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2"/>
      <c r="M589" s="1"/>
      <c r="N589" s="1"/>
      <c r="O589" s="3"/>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2"/>
      <c r="M590" s="1"/>
      <c r="N590" s="1"/>
      <c r="O590" s="3"/>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2"/>
      <c r="M591" s="1"/>
      <c r="N591" s="1"/>
      <c r="O591" s="3"/>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2"/>
      <c r="M592" s="1"/>
      <c r="N592" s="1"/>
      <c r="O592" s="3"/>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2"/>
      <c r="M593" s="1"/>
      <c r="N593" s="1"/>
      <c r="O593" s="3"/>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2"/>
      <c r="M594" s="1"/>
      <c r="N594" s="1"/>
      <c r="O594" s="3"/>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2"/>
      <c r="M595" s="1"/>
      <c r="N595" s="1"/>
      <c r="O595" s="3"/>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2"/>
      <c r="M596" s="1"/>
      <c r="N596" s="1"/>
      <c r="O596" s="3"/>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2"/>
      <c r="M597" s="1"/>
      <c r="N597" s="1"/>
      <c r="O597" s="3"/>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2"/>
      <c r="M598" s="1"/>
      <c r="N598" s="1"/>
      <c r="O598" s="3"/>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2"/>
      <c r="M599" s="1"/>
      <c r="N599" s="1"/>
      <c r="O599" s="3"/>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2"/>
      <c r="M600" s="1"/>
      <c r="N600" s="1"/>
      <c r="O600" s="3"/>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2"/>
      <c r="M601" s="1"/>
      <c r="N601" s="1"/>
      <c r="O601" s="3"/>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2"/>
      <c r="M602" s="1"/>
      <c r="N602" s="1"/>
      <c r="O602" s="3"/>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2"/>
      <c r="M603" s="1"/>
      <c r="N603" s="1"/>
      <c r="O603" s="3"/>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2"/>
      <c r="M604" s="1"/>
      <c r="N604" s="1"/>
      <c r="O604" s="3"/>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2"/>
      <c r="M605" s="1"/>
      <c r="N605" s="1"/>
      <c r="O605" s="3"/>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2"/>
      <c r="M606" s="1"/>
      <c r="N606" s="1"/>
      <c r="O606" s="3"/>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2"/>
      <c r="M607" s="1"/>
      <c r="N607" s="1"/>
      <c r="O607" s="3"/>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2"/>
      <c r="M608" s="1"/>
      <c r="N608" s="1"/>
      <c r="O608" s="3"/>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2"/>
      <c r="M609" s="1"/>
      <c r="N609" s="1"/>
      <c r="O609" s="3"/>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2"/>
      <c r="M610" s="1"/>
      <c r="N610" s="1"/>
      <c r="O610" s="3"/>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2"/>
      <c r="M611" s="1"/>
      <c r="N611" s="1"/>
      <c r="O611" s="3"/>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2"/>
      <c r="M612" s="1"/>
      <c r="N612" s="1"/>
      <c r="O612" s="3"/>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2"/>
      <c r="M613" s="1"/>
      <c r="N613" s="1"/>
      <c r="O613" s="3"/>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2"/>
      <c r="M614" s="1"/>
      <c r="N614" s="1"/>
      <c r="O614" s="3"/>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2"/>
      <c r="M615" s="1"/>
      <c r="N615" s="1"/>
      <c r="O615" s="3"/>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2"/>
      <c r="M616" s="1"/>
      <c r="N616" s="1"/>
      <c r="O616" s="3"/>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2"/>
      <c r="M617" s="1"/>
      <c r="N617" s="1"/>
      <c r="O617" s="3"/>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2"/>
      <c r="M618" s="1"/>
      <c r="N618" s="1"/>
      <c r="O618" s="3"/>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2"/>
      <c r="M619" s="1"/>
      <c r="N619" s="1"/>
      <c r="O619" s="3"/>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2"/>
      <c r="M620" s="1"/>
      <c r="N620" s="1"/>
      <c r="O620" s="3"/>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2"/>
      <c r="M621" s="1"/>
      <c r="N621" s="1"/>
      <c r="O621" s="3"/>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2"/>
      <c r="M622" s="1"/>
      <c r="N622" s="1"/>
      <c r="O622" s="3"/>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2"/>
      <c r="M623" s="1"/>
      <c r="N623" s="1"/>
      <c r="O623" s="3"/>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2"/>
      <c r="M624" s="1"/>
      <c r="N624" s="1"/>
      <c r="O624" s="3"/>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2"/>
      <c r="M625" s="1"/>
      <c r="N625" s="1"/>
      <c r="O625" s="3"/>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2"/>
      <c r="M626" s="1"/>
      <c r="N626" s="1"/>
      <c r="O626" s="3"/>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2"/>
      <c r="M627" s="1"/>
      <c r="N627" s="1"/>
      <c r="O627" s="3"/>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2"/>
      <c r="M628" s="1"/>
      <c r="N628" s="1"/>
      <c r="O628" s="3"/>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2"/>
      <c r="M629" s="1"/>
      <c r="N629" s="1"/>
      <c r="O629" s="3"/>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2"/>
      <c r="M630" s="1"/>
      <c r="N630" s="1"/>
      <c r="O630" s="3"/>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2"/>
      <c r="M631" s="1"/>
      <c r="N631" s="1"/>
      <c r="O631" s="3"/>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2"/>
      <c r="M632" s="1"/>
      <c r="N632" s="1"/>
      <c r="O632" s="3"/>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2"/>
      <c r="M633" s="1"/>
      <c r="N633" s="1"/>
      <c r="O633" s="3"/>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2"/>
      <c r="M634" s="1"/>
      <c r="N634" s="1"/>
      <c r="O634" s="3"/>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2"/>
      <c r="M635" s="1"/>
      <c r="N635" s="1"/>
      <c r="O635" s="3"/>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2"/>
      <c r="M636" s="1"/>
      <c r="N636" s="1"/>
      <c r="O636" s="3"/>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2"/>
      <c r="M637" s="1"/>
      <c r="N637" s="1"/>
      <c r="O637" s="3"/>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2"/>
      <c r="M638" s="1"/>
      <c r="N638" s="1"/>
      <c r="O638" s="3"/>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2"/>
      <c r="M639" s="1"/>
      <c r="N639" s="1"/>
      <c r="O639" s="3"/>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2"/>
      <c r="M640" s="1"/>
      <c r="N640" s="1"/>
      <c r="O640" s="3"/>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2"/>
      <c r="M641" s="1"/>
      <c r="N641" s="1"/>
      <c r="O641" s="3"/>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2"/>
      <c r="M642" s="1"/>
      <c r="N642" s="1"/>
      <c r="O642" s="3"/>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2"/>
      <c r="M643" s="1"/>
      <c r="N643" s="1"/>
      <c r="O643" s="3"/>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2"/>
      <c r="M644" s="1"/>
      <c r="N644" s="1"/>
      <c r="O644" s="3"/>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2"/>
      <c r="M645" s="1"/>
      <c r="N645" s="1"/>
      <c r="O645" s="3"/>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2"/>
      <c r="M646" s="1"/>
      <c r="N646" s="1"/>
      <c r="O646" s="3"/>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2"/>
      <c r="M647" s="1"/>
      <c r="N647" s="1"/>
      <c r="O647" s="3"/>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2"/>
      <c r="M648" s="1"/>
      <c r="N648" s="1"/>
      <c r="O648" s="3"/>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2"/>
      <c r="M649" s="1"/>
      <c r="N649" s="1"/>
      <c r="O649" s="3"/>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2"/>
      <c r="M650" s="1"/>
      <c r="N650" s="1"/>
      <c r="O650" s="3"/>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2"/>
      <c r="M651" s="1"/>
      <c r="N651" s="1"/>
      <c r="O651" s="3"/>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2"/>
      <c r="M652" s="1"/>
      <c r="N652" s="1"/>
      <c r="O652" s="3"/>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2"/>
      <c r="M653" s="1"/>
      <c r="N653" s="1"/>
      <c r="O653" s="3"/>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2"/>
      <c r="M654" s="1"/>
      <c r="N654" s="1"/>
      <c r="O654" s="3"/>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2"/>
      <c r="M655" s="1"/>
      <c r="N655" s="1"/>
      <c r="O655" s="3"/>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2"/>
      <c r="M656" s="1"/>
      <c r="N656" s="1"/>
      <c r="O656" s="3"/>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2"/>
      <c r="M657" s="1"/>
      <c r="N657" s="1"/>
      <c r="O657" s="3"/>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2"/>
      <c r="M658" s="1"/>
      <c r="N658" s="1"/>
      <c r="O658" s="3"/>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2"/>
      <c r="M659" s="1"/>
      <c r="N659" s="1"/>
      <c r="O659" s="3"/>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2"/>
      <c r="M660" s="1"/>
      <c r="N660" s="1"/>
      <c r="O660" s="3"/>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2"/>
      <c r="M661" s="1"/>
      <c r="N661" s="1"/>
      <c r="O661" s="3"/>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2"/>
      <c r="M662" s="1"/>
      <c r="N662" s="1"/>
      <c r="O662" s="3"/>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2"/>
      <c r="M663" s="1"/>
      <c r="N663" s="1"/>
      <c r="O663" s="3"/>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2"/>
      <c r="M664" s="1"/>
      <c r="N664" s="1"/>
      <c r="O664" s="3"/>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2"/>
      <c r="M665" s="1"/>
      <c r="N665" s="1"/>
      <c r="O665" s="3"/>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2"/>
      <c r="M666" s="1"/>
      <c r="N666" s="1"/>
      <c r="O666" s="3"/>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2"/>
      <c r="M667" s="1"/>
      <c r="N667" s="1"/>
      <c r="O667" s="3"/>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2"/>
      <c r="M668" s="1"/>
      <c r="N668" s="1"/>
      <c r="O668" s="3"/>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2"/>
      <c r="M669" s="1"/>
      <c r="N669" s="1"/>
      <c r="O669" s="3"/>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2"/>
      <c r="M670" s="1"/>
      <c r="N670" s="1"/>
      <c r="O670" s="3"/>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2"/>
      <c r="M671" s="1"/>
      <c r="N671" s="1"/>
      <c r="O671" s="3"/>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2"/>
      <c r="M672" s="1"/>
      <c r="N672" s="1"/>
      <c r="O672" s="3"/>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2"/>
      <c r="M673" s="1"/>
      <c r="N673" s="1"/>
      <c r="O673" s="3"/>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2"/>
      <c r="M674" s="1"/>
      <c r="N674" s="1"/>
      <c r="O674" s="3"/>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2"/>
      <c r="M675" s="1"/>
      <c r="N675" s="1"/>
      <c r="O675" s="3"/>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2"/>
      <c r="M676" s="1"/>
      <c r="N676" s="1"/>
      <c r="O676" s="3"/>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2"/>
      <c r="M677" s="1"/>
      <c r="N677" s="1"/>
      <c r="O677" s="3"/>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2"/>
      <c r="M678" s="1"/>
      <c r="N678" s="1"/>
      <c r="O678" s="3"/>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2"/>
      <c r="M679" s="1"/>
      <c r="N679" s="1"/>
      <c r="O679" s="3"/>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2"/>
      <c r="M680" s="1"/>
      <c r="N680" s="1"/>
      <c r="O680" s="3"/>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2"/>
      <c r="M681" s="1"/>
      <c r="N681" s="1"/>
      <c r="O681" s="3"/>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2"/>
      <c r="M682" s="1"/>
      <c r="N682" s="1"/>
      <c r="O682" s="3"/>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2"/>
      <c r="M683" s="1"/>
      <c r="N683" s="1"/>
      <c r="O683" s="3"/>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2"/>
      <c r="M684" s="1"/>
      <c r="N684" s="1"/>
      <c r="O684" s="3"/>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2"/>
      <c r="M685" s="1"/>
      <c r="N685" s="1"/>
      <c r="O685" s="3"/>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2"/>
      <c r="M686" s="1"/>
      <c r="N686" s="1"/>
      <c r="O686" s="3"/>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2"/>
      <c r="M687" s="1"/>
      <c r="N687" s="1"/>
      <c r="O687" s="3"/>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2"/>
      <c r="M688" s="1"/>
      <c r="N688" s="1"/>
      <c r="O688" s="3"/>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2"/>
      <c r="M689" s="1"/>
      <c r="N689" s="1"/>
      <c r="O689" s="3"/>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2"/>
      <c r="M690" s="1"/>
      <c r="N690" s="1"/>
      <c r="O690" s="3"/>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2"/>
      <c r="M691" s="1"/>
      <c r="N691" s="1"/>
      <c r="O691" s="3"/>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2"/>
      <c r="M692" s="1"/>
      <c r="N692" s="1"/>
      <c r="O692" s="3"/>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2"/>
      <c r="M693" s="1"/>
      <c r="N693" s="1"/>
      <c r="O693" s="3"/>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2"/>
      <c r="M694" s="1"/>
      <c r="N694" s="1"/>
      <c r="O694" s="3"/>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2"/>
      <c r="M695" s="1"/>
      <c r="N695" s="1"/>
      <c r="O695" s="3"/>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2"/>
      <c r="M696" s="1"/>
      <c r="N696" s="1"/>
      <c r="O696" s="3"/>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2"/>
      <c r="M697" s="1"/>
      <c r="N697" s="1"/>
      <c r="O697" s="3"/>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2"/>
      <c r="M698" s="1"/>
      <c r="N698" s="1"/>
      <c r="O698" s="3"/>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2"/>
      <c r="M699" s="1"/>
      <c r="N699" s="1"/>
      <c r="O699" s="3"/>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2"/>
      <c r="M700" s="1"/>
      <c r="N700" s="1"/>
      <c r="O700" s="3"/>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2"/>
      <c r="M701" s="1"/>
      <c r="N701" s="1"/>
      <c r="O701" s="3"/>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2"/>
      <c r="M702" s="1"/>
      <c r="N702" s="1"/>
      <c r="O702" s="3"/>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2"/>
      <c r="M703" s="1"/>
      <c r="N703" s="1"/>
      <c r="O703" s="3"/>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2"/>
      <c r="M704" s="1"/>
      <c r="N704" s="1"/>
      <c r="O704" s="3"/>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2"/>
      <c r="M705" s="1"/>
      <c r="N705" s="1"/>
      <c r="O705" s="3"/>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2"/>
      <c r="M706" s="1"/>
      <c r="N706" s="1"/>
      <c r="O706" s="3"/>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2"/>
      <c r="M707" s="1"/>
      <c r="N707" s="1"/>
      <c r="O707" s="3"/>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2"/>
      <c r="M708" s="1"/>
      <c r="N708" s="1"/>
      <c r="O708" s="3"/>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2"/>
      <c r="M709" s="1"/>
      <c r="N709" s="1"/>
      <c r="O709" s="3"/>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2"/>
      <c r="M710" s="1"/>
      <c r="N710" s="1"/>
      <c r="O710" s="3"/>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2"/>
      <c r="M711" s="1"/>
      <c r="N711" s="1"/>
      <c r="O711" s="3"/>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2"/>
      <c r="M712" s="1"/>
      <c r="N712" s="1"/>
      <c r="O712" s="3"/>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2"/>
      <c r="M713" s="1"/>
      <c r="N713" s="1"/>
      <c r="O713" s="3"/>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2"/>
      <c r="M714" s="1"/>
      <c r="N714" s="1"/>
      <c r="O714" s="3"/>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2"/>
      <c r="M715" s="1"/>
      <c r="N715" s="1"/>
      <c r="O715" s="3"/>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2"/>
      <c r="M716" s="1"/>
      <c r="N716" s="1"/>
      <c r="O716" s="3"/>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2"/>
      <c r="M717" s="1"/>
      <c r="N717" s="1"/>
      <c r="O717" s="3"/>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2"/>
      <c r="M718" s="1"/>
      <c r="N718" s="1"/>
      <c r="O718" s="3"/>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2"/>
      <c r="M719" s="1"/>
      <c r="N719" s="1"/>
      <c r="O719" s="3"/>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2"/>
      <c r="M720" s="1"/>
      <c r="N720" s="1"/>
      <c r="O720" s="3"/>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2"/>
      <c r="M721" s="1"/>
      <c r="N721" s="1"/>
      <c r="O721" s="3"/>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2"/>
      <c r="M722" s="1"/>
      <c r="N722" s="1"/>
      <c r="O722" s="3"/>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2"/>
      <c r="M723" s="1"/>
      <c r="N723" s="1"/>
      <c r="O723" s="3"/>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2"/>
      <c r="M724" s="1"/>
      <c r="N724" s="1"/>
      <c r="O724" s="3"/>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2"/>
      <c r="M725" s="1"/>
      <c r="N725" s="1"/>
      <c r="O725" s="3"/>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2"/>
      <c r="M726" s="1"/>
      <c r="N726" s="1"/>
      <c r="O726" s="3"/>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2"/>
      <c r="M727" s="1"/>
      <c r="N727" s="1"/>
      <c r="O727" s="3"/>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2"/>
      <c r="M728" s="1"/>
      <c r="N728" s="1"/>
      <c r="O728" s="3"/>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2"/>
      <c r="M729" s="1"/>
      <c r="N729" s="1"/>
      <c r="O729" s="3"/>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2"/>
      <c r="M730" s="1"/>
      <c r="N730" s="1"/>
      <c r="O730" s="3"/>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2"/>
      <c r="M731" s="1"/>
      <c r="N731" s="1"/>
      <c r="O731" s="3"/>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2"/>
      <c r="M732" s="1"/>
      <c r="N732" s="1"/>
      <c r="O732" s="3"/>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2"/>
      <c r="M733" s="1"/>
      <c r="N733" s="1"/>
      <c r="O733" s="3"/>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2"/>
      <c r="M734" s="1"/>
      <c r="N734" s="1"/>
      <c r="O734" s="3"/>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2"/>
      <c r="M735" s="1"/>
      <c r="N735" s="1"/>
      <c r="O735" s="3"/>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2"/>
      <c r="M736" s="1"/>
      <c r="N736" s="1"/>
      <c r="O736" s="3"/>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2"/>
      <c r="M737" s="1"/>
      <c r="N737" s="1"/>
      <c r="O737" s="3"/>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2"/>
      <c r="M738" s="1"/>
      <c r="N738" s="1"/>
      <c r="O738" s="3"/>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2"/>
      <c r="M739" s="1"/>
      <c r="N739" s="1"/>
      <c r="O739" s="3"/>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2"/>
      <c r="M740" s="1"/>
      <c r="N740" s="1"/>
      <c r="O740" s="3"/>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2"/>
      <c r="M741" s="1"/>
      <c r="N741" s="1"/>
      <c r="O741" s="3"/>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2"/>
      <c r="M742" s="1"/>
      <c r="N742" s="1"/>
      <c r="O742" s="3"/>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2"/>
      <c r="M743" s="1"/>
      <c r="N743" s="1"/>
      <c r="O743" s="3"/>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2"/>
      <c r="M744" s="1"/>
      <c r="N744" s="1"/>
      <c r="O744" s="3"/>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2"/>
      <c r="M745" s="1"/>
      <c r="N745" s="1"/>
      <c r="O745" s="3"/>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2"/>
      <c r="M746" s="1"/>
      <c r="N746" s="1"/>
      <c r="O746" s="3"/>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2"/>
      <c r="M747" s="1"/>
      <c r="N747" s="1"/>
      <c r="O747" s="3"/>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2"/>
      <c r="M748" s="1"/>
      <c r="N748" s="1"/>
      <c r="O748" s="3"/>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2"/>
      <c r="M749" s="1"/>
      <c r="N749" s="1"/>
      <c r="O749" s="3"/>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2"/>
      <c r="M750" s="1"/>
      <c r="N750" s="1"/>
      <c r="O750" s="3"/>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2"/>
      <c r="M751" s="1"/>
      <c r="N751" s="1"/>
      <c r="O751" s="3"/>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2"/>
      <c r="M752" s="1"/>
      <c r="N752" s="1"/>
      <c r="O752" s="3"/>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2"/>
      <c r="M753" s="1"/>
      <c r="N753" s="1"/>
      <c r="O753" s="3"/>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2"/>
      <c r="M754" s="1"/>
      <c r="N754" s="1"/>
      <c r="O754" s="3"/>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2"/>
      <c r="M755" s="1"/>
      <c r="N755" s="1"/>
      <c r="O755" s="3"/>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2"/>
      <c r="M756" s="1"/>
      <c r="N756" s="1"/>
      <c r="O756" s="3"/>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2"/>
      <c r="M757" s="1"/>
      <c r="N757" s="1"/>
      <c r="O757" s="3"/>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2"/>
      <c r="M758" s="1"/>
      <c r="N758" s="1"/>
      <c r="O758" s="3"/>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2"/>
      <c r="M759" s="1"/>
      <c r="N759" s="1"/>
      <c r="O759" s="3"/>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2"/>
      <c r="M760" s="1"/>
      <c r="N760" s="1"/>
      <c r="O760" s="3"/>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2"/>
      <c r="M761" s="1"/>
      <c r="N761" s="1"/>
      <c r="O761" s="3"/>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2"/>
      <c r="M762" s="1"/>
      <c r="N762" s="1"/>
      <c r="O762" s="3"/>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2"/>
      <c r="M763" s="1"/>
      <c r="N763" s="1"/>
      <c r="O763" s="3"/>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2"/>
      <c r="M764" s="1"/>
      <c r="N764" s="1"/>
      <c r="O764" s="3"/>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2"/>
      <c r="M765" s="1"/>
      <c r="N765" s="1"/>
      <c r="O765" s="3"/>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2"/>
      <c r="M766" s="1"/>
      <c r="N766" s="1"/>
      <c r="O766" s="3"/>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2"/>
      <c r="M767" s="1"/>
      <c r="N767" s="1"/>
      <c r="O767" s="3"/>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2"/>
      <c r="M768" s="1"/>
      <c r="N768" s="1"/>
      <c r="O768" s="3"/>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2"/>
      <c r="M769" s="1"/>
      <c r="N769" s="1"/>
      <c r="O769" s="3"/>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2"/>
      <c r="M770" s="1"/>
      <c r="N770" s="1"/>
      <c r="O770" s="3"/>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2"/>
      <c r="M771" s="1"/>
      <c r="N771" s="1"/>
      <c r="O771" s="3"/>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2"/>
      <c r="M772" s="1"/>
      <c r="N772" s="1"/>
      <c r="O772" s="3"/>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2"/>
      <c r="M773" s="1"/>
      <c r="N773" s="1"/>
      <c r="O773" s="3"/>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2"/>
      <c r="M774" s="1"/>
      <c r="N774" s="1"/>
      <c r="O774" s="3"/>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2"/>
      <c r="M775" s="1"/>
      <c r="N775" s="1"/>
      <c r="O775" s="3"/>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2"/>
      <c r="M776" s="1"/>
      <c r="N776" s="1"/>
      <c r="O776" s="3"/>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2"/>
      <c r="M777" s="1"/>
      <c r="N777" s="1"/>
      <c r="O777" s="3"/>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2"/>
      <c r="M778" s="1"/>
      <c r="N778" s="1"/>
      <c r="O778" s="3"/>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2"/>
      <c r="M779" s="1"/>
      <c r="N779" s="1"/>
      <c r="O779" s="3"/>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2"/>
      <c r="M780" s="1"/>
      <c r="N780" s="1"/>
      <c r="O780" s="3"/>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2"/>
      <c r="M781" s="1"/>
      <c r="N781" s="1"/>
      <c r="O781" s="3"/>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2"/>
      <c r="M782" s="1"/>
      <c r="N782" s="1"/>
      <c r="O782" s="3"/>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2"/>
      <c r="M783" s="1"/>
      <c r="N783" s="1"/>
      <c r="O783" s="3"/>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2"/>
      <c r="M784" s="1"/>
      <c r="N784" s="1"/>
      <c r="O784" s="3"/>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2"/>
      <c r="M785" s="1"/>
      <c r="N785" s="1"/>
      <c r="O785" s="3"/>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2"/>
      <c r="M786" s="1"/>
      <c r="N786" s="1"/>
      <c r="O786" s="3"/>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2"/>
      <c r="M787" s="1"/>
      <c r="N787" s="1"/>
      <c r="O787" s="3"/>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2"/>
      <c r="M788" s="1"/>
      <c r="N788" s="1"/>
      <c r="O788" s="3"/>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2"/>
      <c r="M789" s="1"/>
      <c r="N789" s="1"/>
      <c r="O789" s="3"/>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2"/>
      <c r="M790" s="1"/>
      <c r="N790" s="1"/>
      <c r="O790" s="3"/>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2"/>
      <c r="M791" s="1"/>
      <c r="N791" s="1"/>
      <c r="O791" s="3"/>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2"/>
      <c r="M792" s="1"/>
      <c r="N792" s="1"/>
      <c r="O792" s="3"/>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2"/>
      <c r="M793" s="1"/>
      <c r="N793" s="1"/>
      <c r="O793" s="3"/>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2"/>
      <c r="M794" s="1"/>
      <c r="N794" s="1"/>
      <c r="O794" s="3"/>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2"/>
      <c r="M795" s="1"/>
      <c r="N795" s="1"/>
      <c r="O795" s="3"/>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2"/>
      <c r="M796" s="1"/>
      <c r="N796" s="1"/>
      <c r="O796" s="3"/>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2"/>
      <c r="M797" s="1"/>
      <c r="N797" s="1"/>
      <c r="O797" s="3"/>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2"/>
      <c r="M798" s="1"/>
      <c r="N798" s="1"/>
      <c r="O798" s="3"/>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2"/>
      <c r="M799" s="1"/>
      <c r="N799" s="1"/>
      <c r="O799" s="3"/>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2"/>
      <c r="M800" s="1"/>
      <c r="N800" s="1"/>
      <c r="O800" s="3"/>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2"/>
      <c r="M801" s="1"/>
      <c r="N801" s="1"/>
      <c r="O801" s="3"/>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2"/>
      <c r="M802" s="1"/>
      <c r="N802" s="1"/>
      <c r="O802" s="3"/>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2"/>
      <c r="M803" s="1"/>
      <c r="N803" s="1"/>
      <c r="O803" s="3"/>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2"/>
      <c r="M804" s="1"/>
      <c r="N804" s="1"/>
      <c r="O804" s="3"/>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2"/>
      <c r="M805" s="1"/>
      <c r="N805" s="1"/>
      <c r="O805" s="3"/>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2"/>
      <c r="M806" s="1"/>
      <c r="N806" s="1"/>
      <c r="O806" s="3"/>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2"/>
      <c r="M807" s="1"/>
      <c r="N807" s="1"/>
      <c r="O807" s="3"/>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2"/>
      <c r="M808" s="1"/>
      <c r="N808" s="1"/>
      <c r="O808" s="3"/>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2"/>
      <c r="M809" s="1"/>
      <c r="N809" s="1"/>
      <c r="O809" s="3"/>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2"/>
      <c r="M810" s="1"/>
      <c r="N810" s="1"/>
      <c r="O810" s="3"/>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2"/>
      <c r="M811" s="1"/>
      <c r="N811" s="1"/>
      <c r="O811" s="3"/>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2"/>
      <c r="M812" s="1"/>
      <c r="N812" s="1"/>
      <c r="O812" s="3"/>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2"/>
      <c r="M813" s="1"/>
      <c r="N813" s="1"/>
      <c r="O813" s="3"/>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2"/>
      <c r="M814" s="1"/>
      <c r="N814" s="1"/>
      <c r="O814" s="3"/>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2"/>
      <c r="M815" s="1"/>
      <c r="N815" s="1"/>
      <c r="O815" s="3"/>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2"/>
      <c r="M816" s="1"/>
      <c r="N816" s="1"/>
      <c r="O816" s="3"/>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2"/>
      <c r="M817" s="1"/>
      <c r="N817" s="1"/>
      <c r="O817" s="3"/>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2"/>
      <c r="M818" s="1"/>
      <c r="N818" s="1"/>
      <c r="O818" s="3"/>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2"/>
      <c r="M819" s="1"/>
      <c r="N819" s="1"/>
      <c r="O819" s="3"/>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2"/>
      <c r="M820" s="1"/>
      <c r="N820" s="1"/>
      <c r="O820" s="3"/>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2"/>
      <c r="M821" s="1"/>
      <c r="N821" s="1"/>
      <c r="O821" s="3"/>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2"/>
      <c r="M822" s="1"/>
      <c r="N822" s="1"/>
      <c r="O822" s="3"/>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2"/>
      <c r="M823" s="1"/>
      <c r="N823" s="1"/>
      <c r="O823" s="3"/>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2"/>
      <c r="M824" s="1"/>
      <c r="N824" s="1"/>
      <c r="O824" s="3"/>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2"/>
      <c r="M825" s="1"/>
      <c r="N825" s="1"/>
      <c r="O825" s="3"/>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2"/>
      <c r="M826" s="1"/>
      <c r="N826" s="1"/>
      <c r="O826" s="3"/>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2"/>
      <c r="M827" s="1"/>
      <c r="N827" s="1"/>
      <c r="O827" s="3"/>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2"/>
      <c r="M828" s="1"/>
      <c r="N828" s="1"/>
      <c r="O828" s="3"/>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2"/>
      <c r="M829" s="1"/>
      <c r="N829" s="1"/>
      <c r="O829" s="3"/>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2"/>
      <c r="M830" s="1"/>
      <c r="N830" s="1"/>
      <c r="O830" s="3"/>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2"/>
      <c r="M831" s="1"/>
      <c r="N831" s="1"/>
      <c r="O831" s="3"/>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2"/>
      <c r="M832" s="1"/>
      <c r="N832" s="1"/>
      <c r="O832" s="3"/>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2"/>
      <c r="M833" s="1"/>
      <c r="N833" s="1"/>
      <c r="O833" s="3"/>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2"/>
      <c r="M834" s="1"/>
      <c r="N834" s="1"/>
      <c r="O834" s="3"/>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2"/>
      <c r="M835" s="1"/>
      <c r="N835" s="1"/>
      <c r="O835" s="3"/>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2"/>
      <c r="M836" s="1"/>
      <c r="N836" s="1"/>
      <c r="O836" s="3"/>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2"/>
      <c r="M837" s="1"/>
      <c r="N837" s="1"/>
      <c r="O837" s="3"/>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2"/>
      <c r="M838" s="1"/>
      <c r="N838" s="1"/>
      <c r="O838" s="3"/>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2"/>
      <c r="M839" s="1"/>
      <c r="N839" s="1"/>
      <c r="O839" s="3"/>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2"/>
      <c r="M840" s="1"/>
      <c r="N840" s="1"/>
      <c r="O840" s="3"/>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2"/>
      <c r="M841" s="1"/>
      <c r="N841" s="1"/>
      <c r="O841" s="3"/>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2"/>
      <c r="M842" s="1"/>
      <c r="N842" s="1"/>
      <c r="O842" s="3"/>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2"/>
      <c r="M843" s="1"/>
      <c r="N843" s="1"/>
      <c r="O843" s="3"/>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2"/>
      <c r="M844" s="1"/>
      <c r="N844" s="1"/>
      <c r="O844" s="3"/>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2"/>
      <c r="M845" s="1"/>
      <c r="N845" s="1"/>
      <c r="O845" s="3"/>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2"/>
      <c r="M846" s="1"/>
      <c r="N846" s="1"/>
      <c r="O846" s="3"/>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2"/>
      <c r="M847" s="1"/>
      <c r="N847" s="1"/>
      <c r="O847" s="3"/>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2"/>
      <c r="M848" s="1"/>
      <c r="N848" s="1"/>
      <c r="O848" s="3"/>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2"/>
      <c r="M849" s="1"/>
      <c r="N849" s="1"/>
      <c r="O849" s="3"/>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2"/>
      <c r="M850" s="1"/>
      <c r="N850" s="1"/>
      <c r="O850" s="3"/>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2"/>
      <c r="M851" s="1"/>
      <c r="N851" s="1"/>
      <c r="O851" s="3"/>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2"/>
      <c r="M852" s="1"/>
      <c r="N852" s="1"/>
      <c r="O852" s="3"/>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2"/>
      <c r="M853" s="1"/>
      <c r="N853" s="1"/>
      <c r="O853" s="3"/>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2"/>
      <c r="M854" s="1"/>
      <c r="N854" s="1"/>
      <c r="O854" s="3"/>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2"/>
      <c r="M855" s="1"/>
      <c r="N855" s="1"/>
      <c r="O855" s="3"/>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2"/>
      <c r="M856" s="1"/>
      <c r="N856" s="1"/>
      <c r="O856" s="3"/>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2"/>
      <c r="M857" s="1"/>
      <c r="N857" s="1"/>
      <c r="O857" s="3"/>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2"/>
      <c r="M858" s="1"/>
      <c r="N858" s="1"/>
      <c r="O858" s="3"/>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2"/>
      <c r="M859" s="1"/>
      <c r="N859" s="1"/>
      <c r="O859" s="3"/>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2"/>
      <c r="M860" s="1"/>
      <c r="N860" s="1"/>
      <c r="O860" s="3"/>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2"/>
      <c r="M861" s="1"/>
      <c r="N861" s="1"/>
      <c r="O861" s="3"/>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2"/>
      <c r="M862" s="1"/>
      <c r="N862" s="1"/>
      <c r="O862" s="3"/>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2"/>
      <c r="M863" s="1"/>
      <c r="N863" s="1"/>
      <c r="O863" s="3"/>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2"/>
      <c r="M864" s="1"/>
      <c r="N864" s="1"/>
      <c r="O864" s="3"/>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2"/>
      <c r="M865" s="1"/>
      <c r="N865" s="1"/>
      <c r="O865" s="3"/>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2"/>
      <c r="M866" s="1"/>
      <c r="N866" s="1"/>
      <c r="O866" s="3"/>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2"/>
      <c r="M867" s="1"/>
      <c r="N867" s="1"/>
      <c r="O867" s="3"/>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2"/>
      <c r="M868" s="1"/>
      <c r="N868" s="1"/>
      <c r="O868" s="3"/>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2"/>
      <c r="M869" s="1"/>
      <c r="N869" s="1"/>
      <c r="O869" s="3"/>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2"/>
      <c r="M870" s="1"/>
      <c r="N870" s="1"/>
      <c r="O870" s="3"/>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2"/>
      <c r="M871" s="1"/>
      <c r="N871" s="1"/>
      <c r="O871" s="3"/>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2"/>
      <c r="M872" s="1"/>
      <c r="N872" s="1"/>
      <c r="O872" s="3"/>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2"/>
      <c r="M873" s="1"/>
      <c r="N873" s="1"/>
      <c r="O873" s="3"/>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2"/>
      <c r="M874" s="1"/>
      <c r="N874" s="1"/>
      <c r="O874" s="3"/>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2"/>
      <c r="M875" s="1"/>
      <c r="N875" s="1"/>
      <c r="O875" s="3"/>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2"/>
      <c r="M876" s="1"/>
      <c r="N876" s="1"/>
      <c r="O876" s="3"/>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2"/>
      <c r="M877" s="1"/>
      <c r="N877" s="1"/>
      <c r="O877" s="3"/>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2"/>
      <c r="M878" s="1"/>
      <c r="N878" s="1"/>
      <c r="O878" s="3"/>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2"/>
      <c r="M879" s="1"/>
      <c r="N879" s="1"/>
      <c r="O879" s="3"/>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2"/>
      <c r="M880" s="1"/>
      <c r="N880" s="1"/>
      <c r="O880" s="3"/>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2"/>
      <c r="M881" s="1"/>
      <c r="N881" s="1"/>
      <c r="O881" s="3"/>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2"/>
      <c r="M882" s="1"/>
      <c r="N882" s="1"/>
      <c r="O882" s="3"/>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2"/>
      <c r="M883" s="1"/>
      <c r="N883" s="1"/>
      <c r="O883" s="3"/>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2"/>
      <c r="M884" s="1"/>
      <c r="N884" s="1"/>
      <c r="O884" s="3"/>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2"/>
      <c r="M885" s="1"/>
      <c r="N885" s="1"/>
      <c r="O885" s="3"/>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2"/>
      <c r="M886" s="1"/>
      <c r="N886" s="1"/>
      <c r="O886" s="3"/>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2"/>
      <c r="M887" s="1"/>
      <c r="N887" s="1"/>
      <c r="O887" s="3"/>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2"/>
      <c r="M888" s="1"/>
      <c r="N888" s="1"/>
      <c r="O888" s="3"/>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2"/>
      <c r="M889" s="1"/>
      <c r="N889" s="1"/>
      <c r="O889" s="3"/>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2"/>
      <c r="M890" s="1"/>
      <c r="N890" s="1"/>
      <c r="O890" s="3"/>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2"/>
      <c r="M891" s="1"/>
      <c r="N891" s="1"/>
      <c r="O891" s="3"/>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2"/>
      <c r="M892" s="1"/>
      <c r="N892" s="1"/>
      <c r="O892" s="3"/>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2"/>
      <c r="M893" s="1"/>
      <c r="N893" s="1"/>
      <c r="O893" s="3"/>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2"/>
      <c r="M894" s="1"/>
      <c r="N894" s="1"/>
      <c r="O894" s="3"/>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2"/>
      <c r="M895" s="1"/>
      <c r="N895" s="1"/>
      <c r="O895" s="3"/>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2"/>
      <c r="M896" s="1"/>
      <c r="N896" s="1"/>
      <c r="O896" s="3"/>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2"/>
      <c r="M897" s="1"/>
      <c r="N897" s="1"/>
      <c r="O897" s="3"/>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2"/>
      <c r="M898" s="1"/>
      <c r="N898" s="1"/>
      <c r="O898" s="3"/>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2"/>
      <c r="M899" s="1"/>
      <c r="N899" s="1"/>
      <c r="O899" s="3"/>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2"/>
      <c r="M900" s="1"/>
      <c r="N900" s="1"/>
      <c r="O900" s="3"/>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2"/>
      <c r="M901" s="1"/>
      <c r="N901" s="1"/>
      <c r="O901" s="3"/>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2"/>
      <c r="M902" s="1"/>
      <c r="N902" s="1"/>
      <c r="O902" s="3"/>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2"/>
      <c r="M903" s="1"/>
      <c r="N903" s="1"/>
      <c r="O903" s="3"/>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2"/>
      <c r="M904" s="1"/>
      <c r="N904" s="1"/>
      <c r="O904" s="3"/>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2"/>
      <c r="M905" s="1"/>
      <c r="N905" s="1"/>
      <c r="O905" s="3"/>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2"/>
      <c r="M906" s="1"/>
      <c r="N906" s="1"/>
      <c r="O906" s="3"/>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2"/>
      <c r="M907" s="1"/>
      <c r="N907" s="1"/>
      <c r="O907" s="3"/>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2"/>
      <c r="M908" s="1"/>
      <c r="N908" s="1"/>
      <c r="O908" s="3"/>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2"/>
      <c r="M909" s="1"/>
      <c r="N909" s="1"/>
      <c r="O909" s="3"/>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2"/>
      <c r="M910" s="1"/>
      <c r="N910" s="1"/>
      <c r="O910" s="3"/>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2"/>
      <c r="M911" s="1"/>
      <c r="N911" s="1"/>
      <c r="O911" s="3"/>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2"/>
      <c r="M912" s="1"/>
      <c r="N912" s="1"/>
      <c r="O912" s="3"/>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2"/>
      <c r="M913" s="1"/>
      <c r="N913" s="1"/>
      <c r="O913" s="3"/>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2"/>
      <c r="M914" s="1"/>
      <c r="N914" s="1"/>
      <c r="O914" s="3"/>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2"/>
      <c r="M915" s="1"/>
      <c r="N915" s="1"/>
      <c r="O915" s="3"/>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2"/>
      <c r="M916" s="1"/>
      <c r="N916" s="1"/>
      <c r="O916" s="3"/>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2"/>
      <c r="M917" s="1"/>
      <c r="N917" s="1"/>
      <c r="O917" s="3"/>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2"/>
      <c r="M918" s="1"/>
      <c r="N918" s="1"/>
      <c r="O918" s="3"/>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2"/>
      <c r="M919" s="1"/>
      <c r="N919" s="1"/>
      <c r="O919" s="3"/>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2"/>
      <c r="M920" s="1"/>
      <c r="N920" s="1"/>
      <c r="O920" s="3"/>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2"/>
      <c r="M921" s="1"/>
      <c r="N921" s="1"/>
      <c r="O921" s="3"/>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2"/>
      <c r="M922" s="1"/>
      <c r="N922" s="1"/>
      <c r="O922" s="3"/>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2"/>
      <c r="M923" s="1"/>
      <c r="N923" s="1"/>
      <c r="O923" s="3"/>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2"/>
      <c r="M924" s="1"/>
      <c r="N924" s="1"/>
      <c r="O924" s="3"/>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2"/>
      <c r="M925" s="1"/>
      <c r="N925" s="1"/>
      <c r="O925" s="3"/>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2"/>
      <c r="M926" s="1"/>
      <c r="N926" s="1"/>
      <c r="O926" s="3"/>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2"/>
      <c r="M927" s="1"/>
      <c r="N927" s="1"/>
      <c r="O927" s="3"/>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2"/>
      <c r="M928" s="1"/>
      <c r="N928" s="1"/>
      <c r="O928" s="3"/>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2"/>
      <c r="M929" s="1"/>
      <c r="N929" s="1"/>
      <c r="O929" s="3"/>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2"/>
      <c r="M930" s="1"/>
      <c r="N930" s="1"/>
      <c r="O930" s="3"/>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2"/>
      <c r="M931" s="1"/>
      <c r="N931" s="1"/>
      <c r="O931" s="3"/>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2"/>
      <c r="M932" s="1"/>
      <c r="N932" s="1"/>
      <c r="O932" s="3"/>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2"/>
      <c r="M933" s="1"/>
      <c r="N933" s="1"/>
      <c r="O933" s="3"/>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2"/>
      <c r="M934" s="1"/>
      <c r="N934" s="1"/>
      <c r="O934" s="3"/>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2"/>
      <c r="M935" s="1"/>
      <c r="N935" s="1"/>
      <c r="O935" s="3"/>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2"/>
      <c r="M936" s="1"/>
      <c r="N936" s="1"/>
      <c r="O936" s="3"/>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2"/>
      <c r="M937" s="1"/>
      <c r="N937" s="1"/>
      <c r="O937" s="3"/>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2"/>
      <c r="M938" s="1"/>
      <c r="N938" s="1"/>
      <c r="O938" s="3"/>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2"/>
      <c r="M939" s="1"/>
      <c r="N939" s="1"/>
      <c r="O939" s="3"/>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2"/>
      <c r="M940" s="1"/>
      <c r="N940" s="1"/>
      <c r="O940" s="3"/>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2"/>
      <c r="M941" s="1"/>
      <c r="N941" s="1"/>
      <c r="O941" s="3"/>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2"/>
      <c r="M942" s="1"/>
      <c r="N942" s="1"/>
      <c r="O942" s="3"/>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2"/>
      <c r="M943" s="1"/>
      <c r="N943" s="1"/>
      <c r="O943" s="3"/>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2"/>
      <c r="M944" s="1"/>
      <c r="N944" s="1"/>
      <c r="O944" s="3"/>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2"/>
      <c r="M945" s="1"/>
      <c r="N945" s="1"/>
      <c r="O945" s="3"/>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2"/>
      <c r="M946" s="1"/>
      <c r="N946" s="1"/>
      <c r="O946" s="3"/>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2"/>
      <c r="M947" s="1"/>
      <c r="N947" s="1"/>
      <c r="O947" s="3"/>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2"/>
      <c r="M948" s="1"/>
      <c r="N948" s="1"/>
      <c r="O948" s="3"/>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2"/>
      <c r="M949" s="1"/>
      <c r="N949" s="1"/>
      <c r="O949" s="3"/>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2"/>
      <c r="M950" s="1"/>
      <c r="N950" s="1"/>
      <c r="O950" s="3"/>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2"/>
      <c r="M951" s="1"/>
      <c r="N951" s="1"/>
      <c r="O951" s="3"/>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2"/>
      <c r="M952" s="1"/>
      <c r="N952" s="1"/>
      <c r="O952" s="3"/>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2"/>
      <c r="M953" s="1"/>
      <c r="N953" s="1"/>
      <c r="O953" s="3"/>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2"/>
      <c r="M954" s="1"/>
      <c r="N954" s="1"/>
      <c r="O954" s="3"/>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2"/>
      <c r="M955" s="1"/>
      <c r="N955" s="1"/>
      <c r="O955" s="3"/>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2"/>
      <c r="M956" s="1"/>
      <c r="N956" s="1"/>
      <c r="O956" s="3"/>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2"/>
      <c r="M957" s="1"/>
      <c r="N957" s="1"/>
      <c r="O957" s="3"/>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2"/>
      <c r="M958" s="1"/>
      <c r="N958" s="1"/>
      <c r="O958" s="3"/>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2"/>
      <c r="M959" s="1"/>
      <c r="N959" s="1"/>
      <c r="O959" s="3"/>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2"/>
      <c r="M960" s="1"/>
      <c r="N960" s="1"/>
      <c r="O960" s="3"/>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2"/>
      <c r="M961" s="1"/>
      <c r="N961" s="1"/>
      <c r="O961" s="3"/>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2"/>
      <c r="M962" s="1"/>
      <c r="N962" s="1"/>
      <c r="O962" s="3"/>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2"/>
      <c r="M963" s="1"/>
      <c r="N963" s="1"/>
      <c r="O963" s="3"/>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2"/>
      <c r="M964" s="1"/>
      <c r="N964" s="1"/>
      <c r="O964" s="3"/>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2"/>
      <c r="M965" s="1"/>
      <c r="N965" s="1"/>
      <c r="O965" s="3"/>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2"/>
      <c r="M966" s="1"/>
      <c r="N966" s="1"/>
      <c r="O966" s="3"/>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2"/>
      <c r="M967" s="1"/>
      <c r="N967" s="1"/>
      <c r="O967" s="3"/>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2"/>
      <c r="M968" s="1"/>
      <c r="N968" s="1"/>
      <c r="O968" s="3"/>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2"/>
      <c r="M969" s="1"/>
      <c r="N969" s="1"/>
      <c r="O969" s="3"/>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2"/>
      <c r="M970" s="1"/>
      <c r="N970" s="1"/>
      <c r="O970" s="3"/>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2"/>
      <c r="M971" s="1"/>
      <c r="N971" s="1"/>
      <c r="O971" s="3"/>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2"/>
      <c r="M972" s="1"/>
      <c r="N972" s="1"/>
      <c r="O972" s="3"/>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2"/>
      <c r="M973" s="1"/>
      <c r="N973" s="1"/>
      <c r="O973" s="3"/>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2"/>
      <c r="M974" s="1"/>
      <c r="N974" s="1"/>
      <c r="O974" s="3"/>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2"/>
      <c r="M975" s="1"/>
      <c r="N975" s="1"/>
      <c r="O975" s="3"/>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2"/>
      <c r="M976" s="1"/>
      <c r="N976" s="1"/>
      <c r="O976" s="3"/>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2"/>
      <c r="M977" s="1"/>
      <c r="N977" s="1"/>
      <c r="O977" s="3"/>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2"/>
      <c r="M978" s="1"/>
      <c r="N978" s="1"/>
      <c r="O978" s="3"/>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2"/>
      <c r="M979" s="1"/>
      <c r="N979" s="1"/>
      <c r="O979" s="3"/>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2"/>
      <c r="M980" s="1"/>
      <c r="N980" s="1"/>
      <c r="O980" s="3"/>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2"/>
      <c r="M981" s="1"/>
      <c r="N981" s="1"/>
      <c r="O981" s="3"/>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2"/>
      <c r="M982" s="1"/>
      <c r="N982" s="1"/>
      <c r="O982" s="3"/>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2"/>
      <c r="M983" s="1"/>
      <c r="N983" s="1"/>
      <c r="O983" s="3"/>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2"/>
      <c r="M984" s="1"/>
      <c r="N984" s="1"/>
      <c r="O984" s="3"/>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2"/>
      <c r="M985" s="1"/>
      <c r="N985" s="1"/>
      <c r="O985" s="3"/>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2"/>
      <c r="M986" s="1"/>
      <c r="N986" s="1"/>
      <c r="O986" s="3"/>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2"/>
      <c r="M987" s="1"/>
      <c r="N987" s="1"/>
      <c r="O987" s="3"/>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2"/>
      <c r="M988" s="1"/>
      <c r="N988" s="1"/>
      <c r="O988" s="3"/>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2"/>
      <c r="M989" s="1"/>
      <c r="N989" s="1"/>
      <c r="O989" s="3"/>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2"/>
      <c r="M990" s="1"/>
      <c r="N990" s="1"/>
      <c r="O990" s="3"/>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2"/>
      <c r="M991" s="1"/>
      <c r="N991" s="1"/>
      <c r="O991" s="3"/>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2"/>
      <c r="M992" s="1"/>
      <c r="N992" s="1"/>
      <c r="O992" s="3"/>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2"/>
      <c r="M993" s="1"/>
      <c r="N993" s="1"/>
      <c r="O993" s="3"/>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2"/>
      <c r="M994" s="1"/>
      <c r="N994" s="1"/>
      <c r="O994" s="3"/>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2"/>
      <c r="M995" s="1"/>
      <c r="N995" s="1"/>
      <c r="O995" s="3"/>
      <c r="P995" s="1"/>
      <c r="Q995" s="1"/>
      <c r="R995" s="1"/>
      <c r="S995" s="1"/>
      <c r="T995" s="1"/>
      <c r="U995" s="1"/>
      <c r="V995" s="1"/>
      <c r="W995" s="1"/>
      <c r="X995" s="1"/>
      <c r="Y995" s="1"/>
      <c r="Z995" s="1"/>
    </row>
    <row r="996" spans="1:26" ht="12.75" customHeight="1">
      <c r="A996" s="1"/>
      <c r="B996" s="1"/>
      <c r="C996" s="1"/>
      <c r="D996" s="1"/>
      <c r="E996" s="1"/>
      <c r="F996" s="1"/>
      <c r="G996" s="1"/>
      <c r="H996" s="1"/>
      <c r="I996" s="1"/>
      <c r="J996" s="1"/>
      <c r="K996" s="1"/>
      <c r="L996" s="2"/>
      <c r="M996" s="1"/>
      <c r="N996" s="1"/>
      <c r="O996" s="3"/>
      <c r="P996" s="1"/>
      <c r="Q996" s="1"/>
      <c r="R996" s="1"/>
      <c r="S996" s="1"/>
      <c r="T996" s="1"/>
      <c r="U996" s="1"/>
      <c r="V996" s="1"/>
      <c r="W996" s="1"/>
      <c r="X996" s="1"/>
      <c r="Y996" s="1"/>
      <c r="Z996" s="1"/>
    </row>
    <row r="997" spans="1:26" ht="12.75" customHeight="1">
      <c r="A997" s="1"/>
      <c r="B997" s="1"/>
      <c r="C997" s="1"/>
      <c r="D997" s="1"/>
      <c r="E997" s="1"/>
      <c r="F997" s="1"/>
      <c r="G997" s="1"/>
      <c r="H997" s="1"/>
      <c r="I997" s="1"/>
      <c r="J997" s="1"/>
      <c r="K997" s="1"/>
      <c r="L997" s="2"/>
      <c r="M997" s="1"/>
      <c r="N997" s="1"/>
      <c r="O997" s="3"/>
      <c r="P997" s="1"/>
      <c r="Q997" s="1"/>
      <c r="R997" s="1"/>
      <c r="S997" s="1"/>
      <c r="T997" s="1"/>
      <c r="U997" s="1"/>
      <c r="V997" s="1"/>
      <c r="W997" s="1"/>
      <c r="X997" s="1"/>
      <c r="Y997" s="1"/>
      <c r="Z997" s="1"/>
    </row>
    <row r="998" spans="1:26" ht="12.75" customHeight="1">
      <c r="A998" s="1"/>
      <c r="B998" s="1"/>
      <c r="C998" s="1"/>
      <c r="D998" s="1"/>
      <c r="E998" s="1"/>
      <c r="F998" s="1"/>
      <c r="G998" s="1"/>
      <c r="H998" s="1"/>
      <c r="I998" s="1"/>
      <c r="J998" s="1"/>
      <c r="K998" s="1"/>
      <c r="L998" s="2"/>
      <c r="M998" s="1"/>
      <c r="N998" s="1"/>
      <c r="O998" s="3"/>
      <c r="P998" s="1"/>
      <c r="Q998" s="1"/>
      <c r="R998" s="1"/>
      <c r="S998" s="1"/>
      <c r="T998" s="1"/>
      <c r="U998" s="1"/>
      <c r="V998" s="1"/>
      <c r="W998" s="1"/>
      <c r="X998" s="1"/>
      <c r="Y998" s="1"/>
      <c r="Z998" s="1"/>
    </row>
    <row r="999" spans="1:26" ht="12.75" customHeight="1">
      <c r="A999" s="1"/>
      <c r="B999" s="1"/>
      <c r="C999" s="1"/>
      <c r="D999" s="1"/>
      <c r="E999" s="1"/>
      <c r="F999" s="1"/>
      <c r="G999" s="1"/>
      <c r="H999" s="1"/>
      <c r="I999" s="1"/>
      <c r="J999" s="1"/>
      <c r="K999" s="1"/>
      <c r="L999" s="2"/>
      <c r="M999" s="1"/>
      <c r="N999" s="1"/>
      <c r="O999" s="3"/>
      <c r="P999" s="1"/>
      <c r="Q999" s="1"/>
      <c r="R999" s="1"/>
      <c r="S999" s="1"/>
      <c r="T999" s="1"/>
      <c r="U999" s="1"/>
      <c r="V999" s="1"/>
      <c r="W999" s="1"/>
      <c r="X999" s="1"/>
      <c r="Y999" s="1"/>
      <c r="Z999" s="1"/>
    </row>
    <row r="1000" spans="1:26" ht="12.75" customHeight="1">
      <c r="A1000" s="1"/>
      <c r="B1000" s="1"/>
      <c r="C1000" s="1"/>
      <c r="D1000" s="1"/>
      <c r="E1000" s="1"/>
      <c r="F1000" s="1"/>
      <c r="G1000" s="1"/>
      <c r="H1000" s="1"/>
      <c r="I1000" s="1"/>
      <c r="J1000" s="1"/>
      <c r="K1000" s="1"/>
      <c r="L1000" s="2"/>
      <c r="M1000" s="1"/>
      <c r="N1000" s="1"/>
      <c r="O1000" s="3"/>
      <c r="P1000" s="1"/>
      <c r="Q1000" s="1"/>
      <c r="R1000" s="1"/>
      <c r="S1000" s="1"/>
      <c r="T1000" s="1"/>
      <c r="U1000" s="1"/>
      <c r="V1000" s="1"/>
      <c r="W1000" s="1"/>
      <c r="X1000" s="1"/>
      <c r="Y1000" s="1"/>
      <c r="Z1000" s="1"/>
    </row>
  </sheetData>
  <autoFilter ref="C1:C181" xr:uid="{00000000-0009-0000-0000-000000000000}"/>
  <mergeCells count="27">
    <mergeCell ref="D101:G111"/>
    <mergeCell ref="B18:B19"/>
    <mergeCell ref="B39:B43"/>
    <mergeCell ref="B44:B48"/>
    <mergeCell ref="B49:B53"/>
    <mergeCell ref="B54:B58"/>
    <mergeCell ref="B59:B63"/>
    <mergeCell ref="B64:B68"/>
    <mergeCell ref="B69:B73"/>
    <mergeCell ref="B74:B78"/>
    <mergeCell ref="B79:B83"/>
    <mergeCell ref="B84:B88"/>
    <mergeCell ref="B89:B93"/>
    <mergeCell ref="H15:I15"/>
    <mergeCell ref="C18:C19"/>
    <mergeCell ref="D18:D19"/>
    <mergeCell ref="E18:E19"/>
    <mergeCell ref="F18:F19"/>
    <mergeCell ref="G18:G19"/>
    <mergeCell ref="H18:H19"/>
    <mergeCell ref="I18:I19"/>
    <mergeCell ref="E7:F7"/>
    <mergeCell ref="H7:I7"/>
    <mergeCell ref="E8:F8"/>
    <mergeCell ref="H8:I8"/>
    <mergeCell ref="E9:F9"/>
    <mergeCell ref="H9:I9"/>
  </mergeCells>
  <pageMargins left="0.70866141732283472" right="0.70866141732283472" top="0.74803149606299213" bottom="0.74803149606299213" header="0" footer="0"/>
  <pageSetup scale="57"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1000"/>
  <sheetViews>
    <sheetView showGridLines="0" workbookViewId="0"/>
  </sheetViews>
  <sheetFormatPr baseColWidth="10" defaultColWidth="14.44140625" defaultRowHeight="15" customHeight="1"/>
  <cols>
    <col min="1" max="2" width="11.44140625" customWidth="1"/>
    <col min="3" max="3" width="18.88671875" customWidth="1"/>
    <col min="4" max="8" width="13.88671875" customWidth="1"/>
    <col min="9" max="10" width="11.44140625" customWidth="1"/>
    <col min="11" max="11" width="12.44140625" customWidth="1"/>
    <col min="12" max="12" width="14" customWidth="1"/>
    <col min="13" max="14" width="15.88671875" customWidth="1"/>
    <col min="15" max="15" width="13.44140625" customWidth="1"/>
    <col min="16" max="16" width="12.44140625" customWidth="1"/>
    <col min="17" max="18" width="13.44140625" customWidth="1"/>
    <col min="19" max="19" width="16.44140625" customWidth="1"/>
    <col min="20" max="20" width="16" customWidth="1"/>
    <col min="21" max="21" width="15.109375" customWidth="1"/>
    <col min="22" max="22" width="2.88671875" customWidth="1"/>
    <col min="23" max="23" width="17.44140625" customWidth="1"/>
    <col min="24" max="24" width="15.109375" customWidth="1"/>
    <col min="25" max="25" width="14.44140625" customWidth="1"/>
    <col min="26" max="26" width="3" customWidth="1"/>
    <col min="27" max="27" width="17.109375" customWidth="1"/>
    <col min="28" max="28" width="17.33203125" customWidth="1"/>
    <col min="29" max="29" width="17" customWidth="1"/>
    <col min="30" max="30" width="2.44140625" customWidth="1"/>
    <col min="31" max="31" width="17" customWidth="1"/>
    <col min="32" max="32" width="15.109375" customWidth="1"/>
    <col min="33" max="33" width="14.44140625" customWidth="1"/>
  </cols>
  <sheetData>
    <row r="1" spans="1:33" ht="14.4">
      <c r="D1" s="73" t="s">
        <v>74</v>
      </c>
      <c r="E1" s="74"/>
      <c r="F1" s="74"/>
      <c r="G1" s="74"/>
      <c r="H1" s="74"/>
    </row>
    <row r="2" spans="1:33" ht="14.4">
      <c r="D2" s="75">
        <v>0</v>
      </c>
      <c r="E2" s="76"/>
      <c r="F2" s="76"/>
      <c r="G2" s="76"/>
      <c r="H2" s="76"/>
    </row>
    <row r="3" spans="1:33" ht="41.25" customHeight="1">
      <c r="A3" s="113" t="s">
        <v>75</v>
      </c>
      <c r="B3" s="114"/>
      <c r="C3" s="115"/>
      <c r="D3" s="121" t="s">
        <v>76</v>
      </c>
      <c r="E3" s="122" t="s">
        <v>77</v>
      </c>
      <c r="F3" s="122" t="s">
        <v>78</v>
      </c>
      <c r="G3" s="77"/>
      <c r="H3" s="77"/>
      <c r="I3" s="123" t="s">
        <v>79</v>
      </c>
      <c r="J3" s="124"/>
      <c r="K3" s="99"/>
      <c r="L3" s="123" t="s">
        <v>80</v>
      </c>
      <c r="M3" s="124"/>
      <c r="N3" s="99"/>
      <c r="O3" s="123" t="s">
        <v>81</v>
      </c>
      <c r="P3" s="124"/>
      <c r="Q3" s="99"/>
      <c r="R3" s="78"/>
      <c r="S3" s="127" t="s">
        <v>82</v>
      </c>
      <c r="T3" s="124"/>
      <c r="U3" s="99"/>
      <c r="V3" s="79"/>
      <c r="W3" s="127" t="s">
        <v>83</v>
      </c>
      <c r="X3" s="124"/>
      <c r="Y3" s="99"/>
      <c r="Z3" s="79"/>
      <c r="AA3" s="127" t="s">
        <v>84</v>
      </c>
      <c r="AB3" s="124"/>
      <c r="AC3" s="99"/>
      <c r="AD3" s="79"/>
      <c r="AE3" s="128" t="s">
        <v>85</v>
      </c>
      <c r="AF3" s="124"/>
      <c r="AG3" s="99"/>
    </row>
    <row r="4" spans="1:33" ht="15" customHeight="1">
      <c r="A4" s="116"/>
      <c r="B4" s="109"/>
      <c r="C4" s="117"/>
      <c r="D4" s="107"/>
      <c r="E4" s="107"/>
      <c r="F4" s="107"/>
      <c r="G4" s="77"/>
      <c r="H4" s="77"/>
      <c r="I4" s="129" t="s">
        <v>86</v>
      </c>
      <c r="J4" s="111" t="s">
        <v>87</v>
      </c>
      <c r="K4" s="111" t="s">
        <v>33</v>
      </c>
      <c r="L4" s="111" t="s">
        <v>86</v>
      </c>
      <c r="M4" s="111" t="s">
        <v>88</v>
      </c>
      <c r="N4" s="111" t="s">
        <v>33</v>
      </c>
      <c r="O4" s="111" t="s">
        <v>86</v>
      </c>
      <c r="P4" s="111" t="s">
        <v>89</v>
      </c>
      <c r="Q4" s="111" t="s">
        <v>33</v>
      </c>
      <c r="S4" s="132" t="s">
        <v>90</v>
      </c>
      <c r="T4" s="132" t="s">
        <v>77</v>
      </c>
      <c r="U4" s="132" t="s">
        <v>78</v>
      </c>
      <c r="V4" s="28"/>
      <c r="W4" s="132" t="s">
        <v>90</v>
      </c>
      <c r="X4" s="132" t="s">
        <v>77</v>
      </c>
      <c r="Y4" s="132" t="s">
        <v>78</v>
      </c>
      <c r="Z4" s="28"/>
      <c r="AA4" s="132" t="s">
        <v>90</v>
      </c>
      <c r="AB4" s="132" t="s">
        <v>77</v>
      </c>
      <c r="AC4" s="132" t="s">
        <v>78</v>
      </c>
      <c r="AD4" s="28"/>
      <c r="AE4" s="132" t="s">
        <v>90</v>
      </c>
      <c r="AF4" s="133" t="s">
        <v>91</v>
      </c>
      <c r="AG4" s="133" t="s">
        <v>92</v>
      </c>
    </row>
    <row r="5" spans="1:33" ht="15" customHeight="1">
      <c r="A5" s="118"/>
      <c r="B5" s="119"/>
      <c r="C5" s="120"/>
      <c r="D5" s="108"/>
      <c r="E5" s="108"/>
      <c r="F5" s="108"/>
      <c r="G5" s="80"/>
      <c r="H5" s="80"/>
      <c r="I5" s="130"/>
      <c r="J5" s="112"/>
      <c r="K5" s="112"/>
      <c r="L5" s="112"/>
      <c r="M5" s="112"/>
      <c r="N5" s="112"/>
      <c r="O5" s="112"/>
      <c r="P5" s="112"/>
      <c r="Q5" s="112"/>
      <c r="S5" s="108"/>
      <c r="T5" s="108"/>
      <c r="U5" s="108"/>
      <c r="V5" s="28"/>
      <c r="W5" s="108"/>
      <c r="X5" s="108"/>
      <c r="Y5" s="108"/>
      <c r="Z5" s="28"/>
      <c r="AA5" s="108"/>
      <c r="AB5" s="108"/>
      <c r="AC5" s="108"/>
      <c r="AD5" s="28"/>
      <c r="AE5" s="108"/>
      <c r="AF5" s="108"/>
      <c r="AG5" s="108"/>
    </row>
    <row r="6" spans="1:33" ht="21.75" customHeight="1">
      <c r="A6" s="125" t="s">
        <v>93</v>
      </c>
      <c r="B6" s="124"/>
      <c r="C6" s="99"/>
      <c r="D6" s="81">
        <v>50</v>
      </c>
      <c r="E6" s="82">
        <v>67097</v>
      </c>
      <c r="F6" s="82">
        <v>3354850</v>
      </c>
      <c r="G6" s="83"/>
      <c r="H6" s="83"/>
      <c r="I6" s="84">
        <v>72700</v>
      </c>
      <c r="J6" s="85">
        <v>72700</v>
      </c>
      <c r="K6" s="85">
        <f t="shared" ref="K6:K14" si="0">+J6*D6</f>
        <v>3635000</v>
      </c>
      <c r="L6" s="86">
        <v>83100</v>
      </c>
      <c r="M6" s="87">
        <v>83100</v>
      </c>
      <c r="N6" s="87">
        <v>4155000</v>
      </c>
      <c r="O6" s="86">
        <v>50000</v>
      </c>
      <c r="P6" s="87">
        <v>50000</v>
      </c>
      <c r="Q6" s="87">
        <v>2500000</v>
      </c>
      <c r="S6" s="88">
        <f t="shared" ref="S6:S14" si="1">+ROUND(AVERAGE(I6,L6,O6),0)</f>
        <v>68600</v>
      </c>
      <c r="T6" s="88">
        <f t="shared" ref="T6:T14" si="2">+ROUND(S6*(1+$D$2),0)</f>
        <v>68600</v>
      </c>
      <c r="U6" s="88">
        <f t="shared" ref="U6:U14" si="3">+ROUND(T6*D6,0)</f>
        <v>3430000</v>
      </c>
      <c r="V6" s="89"/>
      <c r="W6" s="88">
        <f t="shared" ref="W6:W14" si="4">+ROUND(GEOMEAN(I6,L6,O6),0)</f>
        <v>67097</v>
      </c>
      <c r="X6" s="88">
        <f t="shared" ref="X6:X14" si="5">+ROUND(W6*(1+$D$2),0)</f>
        <v>67097</v>
      </c>
      <c r="Y6" s="88">
        <f t="shared" ref="Y6:Y14" si="6">+ROUND(X6*$D6,0)</f>
        <v>3354850</v>
      </c>
      <c r="Z6" s="89"/>
      <c r="AA6" s="88" t="s">
        <v>103</v>
      </c>
      <c r="AB6" s="88" t="e">
        <f t="shared" ref="AB6:AB14" si="7">+ROUND(AA6*(1+$D$2),0)</f>
        <v>#VALUE!</v>
      </c>
      <c r="AC6" s="88" t="e">
        <f t="shared" ref="AC6:AC14" si="8">+ROUND(AB6*$D6,0)</f>
        <v>#VALUE!</v>
      </c>
      <c r="AD6" s="89"/>
      <c r="AE6" s="88">
        <f t="shared" ref="AE6:AE14" si="9">+ROUND(STDEV(I6,L6,O6),0)</f>
        <v>16927</v>
      </c>
      <c r="AF6" s="88">
        <f t="shared" ref="AF6:AF14" si="10">+ROUND(S6-AE6,0)</f>
        <v>51673</v>
      </c>
      <c r="AG6" s="88">
        <f t="shared" ref="AG6:AG14" si="11">+ROUND(S6+AE6,0)</f>
        <v>85527</v>
      </c>
    </row>
    <row r="7" spans="1:33" ht="20.25" customHeight="1">
      <c r="A7" s="125" t="s">
        <v>94</v>
      </c>
      <c r="B7" s="124"/>
      <c r="C7" s="99"/>
      <c r="D7" s="81">
        <v>350</v>
      </c>
      <c r="E7" s="82">
        <v>67097</v>
      </c>
      <c r="F7" s="82">
        <v>23483950</v>
      </c>
      <c r="G7" s="83"/>
      <c r="H7" s="83"/>
      <c r="I7" s="84">
        <v>72700</v>
      </c>
      <c r="J7" s="85">
        <v>72700</v>
      </c>
      <c r="K7" s="85">
        <f t="shared" si="0"/>
        <v>25445000</v>
      </c>
      <c r="L7" s="86">
        <v>83100</v>
      </c>
      <c r="M7" s="87">
        <v>83100</v>
      </c>
      <c r="N7" s="87">
        <v>29085000</v>
      </c>
      <c r="O7" s="86">
        <v>50000</v>
      </c>
      <c r="P7" s="87">
        <v>50000</v>
      </c>
      <c r="Q7" s="87">
        <v>17500000</v>
      </c>
      <c r="S7" s="88">
        <f t="shared" si="1"/>
        <v>68600</v>
      </c>
      <c r="T7" s="88">
        <f t="shared" si="2"/>
        <v>68600</v>
      </c>
      <c r="U7" s="88">
        <f t="shared" si="3"/>
        <v>24010000</v>
      </c>
      <c r="V7" s="89"/>
      <c r="W7" s="88">
        <f t="shared" si="4"/>
        <v>67097</v>
      </c>
      <c r="X7" s="88">
        <f t="shared" si="5"/>
        <v>67097</v>
      </c>
      <c r="Y7" s="88">
        <f t="shared" si="6"/>
        <v>23483950</v>
      </c>
      <c r="Z7" s="89"/>
      <c r="AA7" s="88" t="s">
        <v>103</v>
      </c>
      <c r="AB7" s="88" t="e">
        <f t="shared" si="7"/>
        <v>#VALUE!</v>
      </c>
      <c r="AC7" s="88" t="e">
        <f t="shared" si="8"/>
        <v>#VALUE!</v>
      </c>
      <c r="AD7" s="89"/>
      <c r="AE7" s="88">
        <f t="shared" si="9"/>
        <v>16927</v>
      </c>
      <c r="AF7" s="88">
        <f t="shared" si="10"/>
        <v>51673</v>
      </c>
      <c r="AG7" s="88">
        <f t="shared" si="11"/>
        <v>85527</v>
      </c>
    </row>
    <row r="8" spans="1:33" ht="15" customHeight="1">
      <c r="A8" s="125" t="s">
        <v>95</v>
      </c>
      <c r="B8" s="124"/>
      <c r="C8" s="99"/>
      <c r="D8" s="81">
        <v>50</v>
      </c>
      <c r="E8" s="82">
        <v>36005</v>
      </c>
      <c r="F8" s="82">
        <v>1800250</v>
      </c>
      <c r="G8" s="83"/>
      <c r="H8" s="83"/>
      <c r="I8" s="84">
        <v>33700</v>
      </c>
      <c r="J8" s="85">
        <v>33700</v>
      </c>
      <c r="K8" s="85">
        <f t="shared" si="0"/>
        <v>1685000</v>
      </c>
      <c r="L8" s="86">
        <v>27700</v>
      </c>
      <c r="M8" s="87">
        <v>27700</v>
      </c>
      <c r="N8" s="87">
        <v>1385000</v>
      </c>
      <c r="O8" s="86">
        <v>50000</v>
      </c>
      <c r="P8" s="87">
        <v>50000</v>
      </c>
      <c r="Q8" s="87">
        <v>2500000</v>
      </c>
      <c r="S8" s="88">
        <f t="shared" si="1"/>
        <v>37133</v>
      </c>
      <c r="T8" s="88">
        <f t="shared" si="2"/>
        <v>37133</v>
      </c>
      <c r="U8" s="88">
        <f t="shared" si="3"/>
        <v>1856650</v>
      </c>
      <c r="V8" s="89"/>
      <c r="W8" s="88">
        <f t="shared" si="4"/>
        <v>36005</v>
      </c>
      <c r="X8" s="88">
        <f t="shared" si="5"/>
        <v>36005</v>
      </c>
      <c r="Y8" s="88">
        <f t="shared" si="6"/>
        <v>1800250</v>
      </c>
      <c r="Z8" s="89"/>
      <c r="AA8" s="88" t="s">
        <v>103</v>
      </c>
      <c r="AB8" s="88" t="e">
        <f t="shared" si="7"/>
        <v>#VALUE!</v>
      </c>
      <c r="AC8" s="88" t="e">
        <f t="shared" si="8"/>
        <v>#VALUE!</v>
      </c>
      <c r="AD8" s="89"/>
      <c r="AE8" s="88">
        <f t="shared" si="9"/>
        <v>11540</v>
      </c>
      <c r="AF8" s="88">
        <f t="shared" si="10"/>
        <v>25593</v>
      </c>
      <c r="AG8" s="88">
        <f t="shared" si="11"/>
        <v>48673</v>
      </c>
    </row>
    <row r="9" spans="1:33" ht="15" customHeight="1">
      <c r="A9" s="125" t="s">
        <v>96</v>
      </c>
      <c r="B9" s="124"/>
      <c r="C9" s="99"/>
      <c r="D9" s="81">
        <v>10</v>
      </c>
      <c r="E9" s="82">
        <v>75270</v>
      </c>
      <c r="F9" s="82">
        <v>752700</v>
      </c>
      <c r="G9" s="83"/>
      <c r="H9" s="83"/>
      <c r="I9" s="84">
        <v>110300</v>
      </c>
      <c r="J9" s="85">
        <v>110300</v>
      </c>
      <c r="K9" s="85">
        <f t="shared" si="0"/>
        <v>1103000</v>
      </c>
      <c r="L9" s="86">
        <v>51550</v>
      </c>
      <c r="M9" s="87">
        <v>51550</v>
      </c>
      <c r="N9" s="87">
        <v>515500</v>
      </c>
      <c r="O9" s="86">
        <v>75000</v>
      </c>
      <c r="P9" s="87">
        <v>75000</v>
      </c>
      <c r="Q9" s="87">
        <v>750000</v>
      </c>
      <c r="S9" s="88">
        <f t="shared" si="1"/>
        <v>78950</v>
      </c>
      <c r="T9" s="88">
        <f t="shared" si="2"/>
        <v>78950</v>
      </c>
      <c r="U9" s="88">
        <f t="shared" si="3"/>
        <v>789500</v>
      </c>
      <c r="V9" s="89"/>
      <c r="W9" s="88">
        <f t="shared" si="4"/>
        <v>75270</v>
      </c>
      <c r="X9" s="88">
        <f t="shared" si="5"/>
        <v>75270</v>
      </c>
      <c r="Y9" s="88">
        <f t="shared" si="6"/>
        <v>752700</v>
      </c>
      <c r="Z9" s="89"/>
      <c r="AA9" s="88" t="s">
        <v>103</v>
      </c>
      <c r="AB9" s="88" t="e">
        <f t="shared" si="7"/>
        <v>#VALUE!</v>
      </c>
      <c r="AC9" s="88" t="e">
        <f t="shared" si="8"/>
        <v>#VALUE!</v>
      </c>
      <c r="AD9" s="89"/>
      <c r="AE9" s="88">
        <f t="shared" si="9"/>
        <v>29574</v>
      </c>
      <c r="AF9" s="88">
        <f t="shared" si="10"/>
        <v>49376</v>
      </c>
      <c r="AG9" s="88">
        <f t="shared" si="11"/>
        <v>108524</v>
      </c>
    </row>
    <row r="10" spans="1:33" ht="14.4">
      <c r="A10" s="125" t="s">
        <v>97</v>
      </c>
      <c r="B10" s="124"/>
      <c r="C10" s="99"/>
      <c r="D10" s="81">
        <v>7</v>
      </c>
      <c r="E10" s="82">
        <v>119085</v>
      </c>
      <c r="F10" s="82">
        <v>833595</v>
      </c>
      <c r="G10" s="83"/>
      <c r="H10" s="83"/>
      <c r="I10" s="84">
        <v>156500</v>
      </c>
      <c r="J10" s="85">
        <v>156500</v>
      </c>
      <c r="K10" s="85">
        <f t="shared" si="0"/>
        <v>1095500</v>
      </c>
      <c r="L10" s="86">
        <v>119900</v>
      </c>
      <c r="M10" s="87">
        <v>119900</v>
      </c>
      <c r="N10" s="87">
        <v>839300</v>
      </c>
      <c r="O10" s="86">
        <v>90000</v>
      </c>
      <c r="P10" s="87">
        <v>90000</v>
      </c>
      <c r="Q10" s="87">
        <v>630000</v>
      </c>
      <c r="S10" s="88">
        <f t="shared" si="1"/>
        <v>122133</v>
      </c>
      <c r="T10" s="88">
        <f t="shared" si="2"/>
        <v>122133</v>
      </c>
      <c r="U10" s="88">
        <f t="shared" si="3"/>
        <v>854931</v>
      </c>
      <c r="V10" s="89"/>
      <c r="W10" s="88">
        <f t="shared" si="4"/>
        <v>119085</v>
      </c>
      <c r="X10" s="88">
        <f t="shared" si="5"/>
        <v>119085</v>
      </c>
      <c r="Y10" s="88">
        <f t="shared" si="6"/>
        <v>833595</v>
      </c>
      <c r="Z10" s="89"/>
      <c r="AA10" s="88" t="s">
        <v>103</v>
      </c>
      <c r="AB10" s="88" t="e">
        <f t="shared" si="7"/>
        <v>#VALUE!</v>
      </c>
      <c r="AC10" s="88" t="e">
        <f t="shared" si="8"/>
        <v>#VALUE!</v>
      </c>
      <c r="AD10" s="89"/>
      <c r="AE10" s="88">
        <f t="shared" si="9"/>
        <v>33306</v>
      </c>
      <c r="AF10" s="88">
        <f t="shared" si="10"/>
        <v>88827</v>
      </c>
      <c r="AG10" s="88">
        <f t="shared" si="11"/>
        <v>155439</v>
      </c>
    </row>
    <row r="11" spans="1:33" ht="14.4">
      <c r="A11" s="125" t="s">
        <v>98</v>
      </c>
      <c r="B11" s="124"/>
      <c r="C11" s="99"/>
      <c r="D11" s="81">
        <v>400</v>
      </c>
      <c r="E11" s="82">
        <v>23072</v>
      </c>
      <c r="F11" s="82">
        <v>9228800</v>
      </c>
      <c r="G11" s="83"/>
      <c r="H11" s="83"/>
      <c r="I11" s="84">
        <v>23000</v>
      </c>
      <c r="J11" s="85">
        <v>23000</v>
      </c>
      <c r="K11" s="85">
        <f t="shared" si="0"/>
        <v>9200000</v>
      </c>
      <c r="L11" s="86">
        <v>17800</v>
      </c>
      <c r="M11" s="87">
        <v>17800</v>
      </c>
      <c r="N11" s="87">
        <v>7120000</v>
      </c>
      <c r="O11" s="86">
        <v>30000</v>
      </c>
      <c r="P11" s="87">
        <v>30000</v>
      </c>
      <c r="Q11" s="87">
        <v>12000000</v>
      </c>
      <c r="S11" s="88">
        <f t="shared" si="1"/>
        <v>23600</v>
      </c>
      <c r="T11" s="88">
        <f t="shared" si="2"/>
        <v>23600</v>
      </c>
      <c r="U11" s="88">
        <f t="shared" si="3"/>
        <v>9440000</v>
      </c>
      <c r="V11" s="89"/>
      <c r="W11" s="88">
        <f t="shared" si="4"/>
        <v>23072</v>
      </c>
      <c r="X11" s="88">
        <f t="shared" si="5"/>
        <v>23072</v>
      </c>
      <c r="Y11" s="88">
        <f t="shared" si="6"/>
        <v>9228800</v>
      </c>
      <c r="Z11" s="89"/>
      <c r="AA11" s="88" t="s">
        <v>103</v>
      </c>
      <c r="AB11" s="88" t="e">
        <f t="shared" si="7"/>
        <v>#VALUE!</v>
      </c>
      <c r="AC11" s="88" t="e">
        <f t="shared" si="8"/>
        <v>#VALUE!</v>
      </c>
      <c r="AD11" s="89"/>
      <c r="AE11" s="88">
        <f t="shared" si="9"/>
        <v>6122</v>
      </c>
      <c r="AF11" s="88">
        <f t="shared" si="10"/>
        <v>17478</v>
      </c>
      <c r="AG11" s="88">
        <f t="shared" si="11"/>
        <v>29722</v>
      </c>
    </row>
    <row r="12" spans="1:33" ht="15" customHeight="1">
      <c r="A12" s="125" t="s">
        <v>99</v>
      </c>
      <c r="B12" s="124"/>
      <c r="C12" s="99"/>
      <c r="D12" s="81">
        <v>50</v>
      </c>
      <c r="E12" s="82">
        <v>27460</v>
      </c>
      <c r="F12" s="82">
        <v>1373000</v>
      </c>
      <c r="G12" s="83"/>
      <c r="H12" s="83"/>
      <c r="I12" s="84">
        <v>29000</v>
      </c>
      <c r="J12" s="85">
        <v>29000</v>
      </c>
      <c r="K12" s="85">
        <f t="shared" si="0"/>
        <v>1450000</v>
      </c>
      <c r="L12" s="86">
        <v>20400</v>
      </c>
      <c r="M12" s="87">
        <v>20400</v>
      </c>
      <c r="N12" s="87">
        <v>1020000</v>
      </c>
      <c r="O12" s="86">
        <v>35000</v>
      </c>
      <c r="P12" s="87">
        <v>35000</v>
      </c>
      <c r="Q12" s="87">
        <v>1750000</v>
      </c>
      <c r="S12" s="88">
        <f t="shared" si="1"/>
        <v>28133</v>
      </c>
      <c r="T12" s="88">
        <f t="shared" si="2"/>
        <v>28133</v>
      </c>
      <c r="U12" s="88">
        <f t="shared" si="3"/>
        <v>1406650</v>
      </c>
      <c r="V12" s="89"/>
      <c r="W12" s="88">
        <f t="shared" si="4"/>
        <v>27460</v>
      </c>
      <c r="X12" s="88">
        <f t="shared" si="5"/>
        <v>27460</v>
      </c>
      <c r="Y12" s="88">
        <f t="shared" si="6"/>
        <v>1373000</v>
      </c>
      <c r="Z12" s="89"/>
      <c r="AA12" s="88" t="s">
        <v>103</v>
      </c>
      <c r="AB12" s="88" t="e">
        <f t="shared" si="7"/>
        <v>#VALUE!</v>
      </c>
      <c r="AC12" s="88" t="e">
        <f t="shared" si="8"/>
        <v>#VALUE!</v>
      </c>
      <c r="AD12" s="89"/>
      <c r="AE12" s="88">
        <f t="shared" si="9"/>
        <v>7338</v>
      </c>
      <c r="AF12" s="88">
        <f t="shared" si="10"/>
        <v>20795</v>
      </c>
      <c r="AG12" s="88">
        <f t="shared" si="11"/>
        <v>35471</v>
      </c>
    </row>
    <row r="13" spans="1:33" ht="15" customHeight="1">
      <c r="A13" s="125" t="s">
        <v>100</v>
      </c>
      <c r="B13" s="124"/>
      <c r="C13" s="99"/>
      <c r="D13" s="81">
        <v>10</v>
      </c>
      <c r="E13" s="82">
        <v>50623</v>
      </c>
      <c r="F13" s="82">
        <v>506230</v>
      </c>
      <c r="G13" s="83"/>
      <c r="H13" s="83"/>
      <c r="I13" s="84">
        <v>81900</v>
      </c>
      <c r="J13" s="85">
        <v>81900</v>
      </c>
      <c r="K13" s="85">
        <f t="shared" si="0"/>
        <v>819000</v>
      </c>
      <c r="L13" s="86">
        <v>35200</v>
      </c>
      <c r="M13" s="87">
        <v>35200</v>
      </c>
      <c r="N13" s="87">
        <v>352000</v>
      </c>
      <c r="O13" s="86">
        <v>45000</v>
      </c>
      <c r="P13" s="87">
        <v>45000</v>
      </c>
      <c r="Q13" s="87">
        <v>450000</v>
      </c>
      <c r="S13" s="88">
        <f t="shared" si="1"/>
        <v>54033</v>
      </c>
      <c r="T13" s="88">
        <f t="shared" si="2"/>
        <v>54033</v>
      </c>
      <c r="U13" s="88">
        <f t="shared" si="3"/>
        <v>540330</v>
      </c>
      <c r="V13" s="89"/>
      <c r="W13" s="88">
        <f t="shared" si="4"/>
        <v>50623</v>
      </c>
      <c r="X13" s="88">
        <f t="shared" si="5"/>
        <v>50623</v>
      </c>
      <c r="Y13" s="88">
        <f t="shared" si="6"/>
        <v>506230</v>
      </c>
      <c r="Z13" s="89"/>
      <c r="AA13" s="88" t="s">
        <v>103</v>
      </c>
      <c r="AB13" s="88" t="e">
        <f t="shared" si="7"/>
        <v>#VALUE!</v>
      </c>
      <c r="AC13" s="88" t="e">
        <f t="shared" si="8"/>
        <v>#VALUE!</v>
      </c>
      <c r="AD13" s="89"/>
      <c r="AE13" s="88">
        <f t="shared" si="9"/>
        <v>24626</v>
      </c>
      <c r="AF13" s="88">
        <f t="shared" si="10"/>
        <v>29407</v>
      </c>
      <c r="AG13" s="88">
        <f t="shared" si="11"/>
        <v>78659</v>
      </c>
    </row>
    <row r="14" spans="1:33" ht="14.4">
      <c r="A14" s="125" t="s">
        <v>101</v>
      </c>
      <c r="B14" s="124"/>
      <c r="C14" s="99"/>
      <c r="D14" s="81">
        <v>300</v>
      </c>
      <c r="E14" s="82">
        <v>42488</v>
      </c>
      <c r="F14" s="82">
        <v>12746400</v>
      </c>
      <c r="G14" s="83"/>
      <c r="H14" s="83"/>
      <c r="I14" s="84">
        <v>37000</v>
      </c>
      <c r="J14" s="85">
        <v>37000</v>
      </c>
      <c r="K14" s="85">
        <f t="shared" si="0"/>
        <v>11100000</v>
      </c>
      <c r="L14" s="86">
        <v>34550</v>
      </c>
      <c r="M14" s="87">
        <v>34550</v>
      </c>
      <c r="N14" s="87">
        <v>10365000</v>
      </c>
      <c r="O14" s="86">
        <v>60000</v>
      </c>
      <c r="P14" s="87">
        <v>60000</v>
      </c>
      <c r="Q14" s="87">
        <v>18000000</v>
      </c>
      <c r="S14" s="88">
        <f t="shared" si="1"/>
        <v>43850</v>
      </c>
      <c r="T14" s="88">
        <f t="shared" si="2"/>
        <v>43850</v>
      </c>
      <c r="U14" s="88">
        <f t="shared" si="3"/>
        <v>13155000</v>
      </c>
      <c r="V14" s="89"/>
      <c r="W14" s="88">
        <f t="shared" si="4"/>
        <v>42488</v>
      </c>
      <c r="X14" s="88">
        <f t="shared" si="5"/>
        <v>42488</v>
      </c>
      <c r="Y14" s="88">
        <f t="shared" si="6"/>
        <v>12746400</v>
      </c>
      <c r="Z14" s="89"/>
      <c r="AA14" s="88" t="s">
        <v>103</v>
      </c>
      <c r="AB14" s="88" t="e">
        <f t="shared" si="7"/>
        <v>#VALUE!</v>
      </c>
      <c r="AC14" s="88" t="e">
        <f t="shared" si="8"/>
        <v>#VALUE!</v>
      </c>
      <c r="AD14" s="89"/>
      <c r="AE14" s="88">
        <f t="shared" si="9"/>
        <v>14040</v>
      </c>
      <c r="AF14" s="88">
        <f t="shared" si="10"/>
        <v>29810</v>
      </c>
      <c r="AG14" s="88">
        <f t="shared" si="11"/>
        <v>57890</v>
      </c>
    </row>
    <row r="15" spans="1:33" ht="14.4">
      <c r="A15" s="126" t="s">
        <v>102</v>
      </c>
      <c r="B15" s="124"/>
      <c r="C15" s="99"/>
      <c r="D15" s="90">
        <f>SUM(D6:D14)</f>
        <v>1227</v>
      </c>
      <c r="E15" s="91"/>
      <c r="F15" s="91">
        <v>54079775</v>
      </c>
      <c r="G15" s="92"/>
      <c r="H15" s="92"/>
      <c r="I15" s="131"/>
      <c r="J15" s="99"/>
      <c r="K15" s="93">
        <f>SUM(K6:K14)</f>
        <v>55532500</v>
      </c>
      <c r="L15" s="131"/>
      <c r="M15" s="99"/>
      <c r="N15" s="94">
        <f>SUM(N6:N14)</f>
        <v>54836800</v>
      </c>
      <c r="O15" s="134"/>
      <c r="P15" s="135"/>
      <c r="Q15" s="94">
        <f>SUM(Q6:Q14)</f>
        <v>56080000</v>
      </c>
      <c r="R15" s="95"/>
      <c r="S15" s="96">
        <f t="shared" ref="S15:U15" si="12">SUM(S6:S14)</f>
        <v>525032</v>
      </c>
      <c r="T15" s="96">
        <f t="shared" si="12"/>
        <v>525032</v>
      </c>
      <c r="U15" s="96">
        <f t="shared" si="12"/>
        <v>55483061</v>
      </c>
      <c r="V15" s="97"/>
      <c r="W15" s="96">
        <f t="shared" ref="W15:Y15" si="13">SUM(W6:W14)</f>
        <v>508197</v>
      </c>
      <c r="X15" s="96">
        <f t="shared" si="13"/>
        <v>508197</v>
      </c>
      <c r="Y15" s="96">
        <f t="shared" si="13"/>
        <v>54079775</v>
      </c>
      <c r="Z15" s="97"/>
      <c r="AA15" s="96">
        <f t="shared" ref="AA15:AC15" si="14">SUM(AA6:AA14)</f>
        <v>0</v>
      </c>
      <c r="AB15" s="96" t="e">
        <f t="shared" si="14"/>
        <v>#VALUE!</v>
      </c>
      <c r="AC15" s="96" t="e">
        <f t="shared" si="14"/>
        <v>#VALUE!</v>
      </c>
      <c r="AD15" s="97"/>
      <c r="AE15" s="96">
        <f t="shared" ref="AE15:AG15" si="15">SUM(AE6:AE14)</f>
        <v>160400</v>
      </c>
      <c r="AF15" s="96">
        <f t="shared" si="15"/>
        <v>364632</v>
      </c>
      <c r="AG15" s="96">
        <f t="shared" si="15"/>
        <v>685432</v>
      </c>
    </row>
    <row r="17" spans="1:6" ht="14.4">
      <c r="A17" s="113" t="s">
        <v>75</v>
      </c>
      <c r="B17" s="114"/>
      <c r="C17" s="115"/>
      <c r="D17" s="121" t="s">
        <v>76</v>
      </c>
      <c r="E17" s="122" t="s">
        <v>77</v>
      </c>
      <c r="F17" s="122" t="s">
        <v>78</v>
      </c>
    </row>
    <row r="18" spans="1:6" ht="14.4">
      <c r="A18" s="116"/>
      <c r="B18" s="109"/>
      <c r="C18" s="117"/>
      <c r="D18" s="107"/>
      <c r="E18" s="107"/>
      <c r="F18" s="107"/>
    </row>
    <row r="19" spans="1:6" ht="14.4">
      <c r="A19" s="118"/>
      <c r="B19" s="119"/>
      <c r="C19" s="120"/>
      <c r="D19" s="108"/>
      <c r="E19" s="108"/>
      <c r="F19" s="108"/>
    </row>
    <row r="20" spans="1:6" ht="14.4">
      <c r="A20" s="125" t="s">
        <v>93</v>
      </c>
      <c r="B20" s="124"/>
      <c r="C20" s="99"/>
      <c r="D20" s="81">
        <v>50</v>
      </c>
      <c r="E20" s="83">
        <v>67097</v>
      </c>
      <c r="F20" s="83">
        <f t="shared" ref="F20:F28" si="16">D20*E20</f>
        <v>3354850</v>
      </c>
    </row>
    <row r="21" spans="1:6" ht="15.75" customHeight="1">
      <c r="A21" s="125" t="s">
        <v>94</v>
      </c>
      <c r="B21" s="124"/>
      <c r="C21" s="99"/>
      <c r="D21" s="81">
        <v>350</v>
      </c>
      <c r="E21" s="83">
        <v>67097</v>
      </c>
      <c r="F21" s="83">
        <f t="shared" si="16"/>
        <v>23483950</v>
      </c>
    </row>
    <row r="22" spans="1:6" ht="15.75" customHeight="1">
      <c r="A22" s="125" t="s">
        <v>95</v>
      </c>
      <c r="B22" s="124"/>
      <c r="C22" s="99"/>
      <c r="D22" s="81">
        <v>50</v>
      </c>
      <c r="E22" s="83">
        <v>36005</v>
      </c>
      <c r="F22" s="83">
        <f t="shared" si="16"/>
        <v>1800250</v>
      </c>
    </row>
    <row r="23" spans="1:6" ht="15.75" customHeight="1">
      <c r="A23" s="125" t="s">
        <v>96</v>
      </c>
      <c r="B23" s="124"/>
      <c r="C23" s="99"/>
      <c r="D23" s="81">
        <v>10</v>
      </c>
      <c r="E23" s="83">
        <v>75270</v>
      </c>
      <c r="F23" s="83">
        <f t="shared" si="16"/>
        <v>752700</v>
      </c>
    </row>
    <row r="24" spans="1:6" ht="15.75" customHeight="1">
      <c r="A24" s="125" t="s">
        <v>97</v>
      </c>
      <c r="B24" s="124"/>
      <c r="C24" s="99"/>
      <c r="D24" s="81">
        <v>7</v>
      </c>
      <c r="E24" s="83">
        <v>119085</v>
      </c>
      <c r="F24" s="83">
        <f t="shared" si="16"/>
        <v>833595</v>
      </c>
    </row>
    <row r="25" spans="1:6" ht="15.75" customHeight="1">
      <c r="A25" s="125" t="s">
        <v>98</v>
      </c>
      <c r="B25" s="124"/>
      <c r="C25" s="99"/>
      <c r="D25" s="81">
        <v>400</v>
      </c>
      <c r="E25" s="83">
        <v>23072</v>
      </c>
      <c r="F25" s="83">
        <f t="shared" si="16"/>
        <v>9228800</v>
      </c>
    </row>
    <row r="26" spans="1:6" ht="15.75" customHeight="1">
      <c r="A26" s="125" t="s">
        <v>99</v>
      </c>
      <c r="B26" s="124"/>
      <c r="C26" s="99"/>
      <c r="D26" s="81">
        <v>50</v>
      </c>
      <c r="E26" s="83">
        <v>27460</v>
      </c>
      <c r="F26" s="83">
        <f t="shared" si="16"/>
        <v>1373000</v>
      </c>
    </row>
    <row r="27" spans="1:6" ht="15.75" customHeight="1">
      <c r="A27" s="125" t="s">
        <v>100</v>
      </c>
      <c r="B27" s="124"/>
      <c r="C27" s="99"/>
      <c r="D27" s="81">
        <v>10</v>
      </c>
      <c r="E27" s="83">
        <v>50623</v>
      </c>
      <c r="F27" s="83">
        <f t="shared" si="16"/>
        <v>506230</v>
      </c>
    </row>
    <row r="28" spans="1:6" ht="15.75" customHeight="1">
      <c r="A28" s="125" t="s">
        <v>101</v>
      </c>
      <c r="B28" s="124"/>
      <c r="C28" s="99"/>
      <c r="D28" s="81">
        <v>300</v>
      </c>
      <c r="E28" s="83">
        <v>42488</v>
      </c>
      <c r="F28" s="83">
        <f t="shared" si="16"/>
        <v>12746400</v>
      </c>
    </row>
    <row r="29" spans="1:6" ht="15.75" customHeight="1">
      <c r="A29" s="126" t="s">
        <v>102</v>
      </c>
      <c r="B29" s="124"/>
      <c r="C29" s="99"/>
      <c r="D29" s="90">
        <f>SUM(D20:D28)</f>
        <v>1227</v>
      </c>
      <c r="E29" s="92"/>
      <c r="F29" s="92">
        <f>SUM(F20:F28)</f>
        <v>54079775</v>
      </c>
    </row>
    <row r="30" spans="1:6" ht="15.75" customHeight="1"/>
    <row r="31" spans="1:6" ht="15.75" customHeight="1"/>
    <row r="32" spans="1:6"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9">
    <mergeCell ref="O15:P15"/>
    <mergeCell ref="W4:W5"/>
    <mergeCell ref="X4:X5"/>
    <mergeCell ref="Y4:Y5"/>
    <mergeCell ref="A13:C13"/>
    <mergeCell ref="A14:C14"/>
    <mergeCell ref="I15:J15"/>
    <mergeCell ref="K4:K5"/>
    <mergeCell ref="L4:L5"/>
    <mergeCell ref="M4:M5"/>
    <mergeCell ref="N4:N5"/>
    <mergeCell ref="L15:M15"/>
    <mergeCell ref="S3:U3"/>
    <mergeCell ref="W3:Y3"/>
    <mergeCell ref="AA3:AC3"/>
    <mergeCell ref="AE3:AG3"/>
    <mergeCell ref="I4:I5"/>
    <mergeCell ref="J4:J5"/>
    <mergeCell ref="AA4:AA5"/>
    <mergeCell ref="AB4:AB5"/>
    <mergeCell ref="AC4:AC5"/>
    <mergeCell ref="AE4:AE5"/>
    <mergeCell ref="AF4:AF5"/>
    <mergeCell ref="AG4:AG5"/>
    <mergeCell ref="Q4:Q5"/>
    <mergeCell ref="S4:S5"/>
    <mergeCell ref="T4:T5"/>
    <mergeCell ref="U4:U5"/>
    <mergeCell ref="D17:D19"/>
    <mergeCell ref="E17:E19"/>
    <mergeCell ref="F17:F19"/>
    <mergeCell ref="A20:C20"/>
    <mergeCell ref="A21:C21"/>
    <mergeCell ref="A26:C26"/>
    <mergeCell ref="A27:C27"/>
    <mergeCell ref="A28:C28"/>
    <mergeCell ref="A29:C29"/>
    <mergeCell ref="A17:C19"/>
    <mergeCell ref="A22:C22"/>
    <mergeCell ref="A11:C11"/>
    <mergeCell ref="A12:C12"/>
    <mergeCell ref="A23:C23"/>
    <mergeCell ref="A24:C24"/>
    <mergeCell ref="A25:C25"/>
    <mergeCell ref="A15:C15"/>
    <mergeCell ref="A6:C6"/>
    <mergeCell ref="A7:C7"/>
    <mergeCell ref="A8:C8"/>
    <mergeCell ref="A9:C9"/>
    <mergeCell ref="A10:C10"/>
    <mergeCell ref="O4:O5"/>
    <mergeCell ref="P4:P5"/>
    <mergeCell ref="A3:C5"/>
    <mergeCell ref="D3:D5"/>
    <mergeCell ref="E3:E5"/>
    <mergeCell ref="F3:F5"/>
    <mergeCell ref="I3:K3"/>
    <mergeCell ref="L3:N3"/>
    <mergeCell ref="O3:Q3"/>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COTIZACION</vt:lpstr>
      <vt:lpstr>Borrador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Comercial 2</cp:lastModifiedBy>
  <dcterms:created xsi:type="dcterms:W3CDTF">2018-02-05T20:14:19Z</dcterms:created>
  <dcterms:modified xsi:type="dcterms:W3CDTF">2026-04-30T19:01:44Z</dcterms:modified>
</cp:coreProperties>
</file>