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e178369ff00ff0a/CLIENTES ETB/CONSEJO SUPERIOR DE LA JUDICATURA/2026 Oferta Mayo -Oferta 18 dias de Junio/"/>
    </mc:Choice>
  </mc:AlternateContent>
  <xr:revisionPtr revIDLastSave="19" documentId="8_{8C2131DD-DC92-46EB-8F84-B4557436E556}" xr6:coauthVersionLast="47" xr6:coauthVersionMax="47" xr10:uidLastSave="{403BE9E2-B13D-47F1-AB20-0A6EF60F136A}"/>
  <bookViews>
    <workbookView xWindow="-110" yWindow="-110" windowWidth="19420" windowHeight="10300" xr2:uid="{3A9422F6-27F8-D240-9F98-C7A456B11D25}"/>
  </bookViews>
  <sheets>
    <sheet name="Linea Base TH 1 May -3 Juni v2" sheetId="7" r:id="rId1"/>
    <sheet name="Linea Base TH 4 Juni -18 Junio " sheetId="8" r:id="rId2"/>
  </sheets>
  <definedNames>
    <definedName name="_xlnm._FilterDatabase" localSheetId="0" hidden="1">'Linea Base TH 1 May -3 Juni v2'!$A$1:$Q$63</definedName>
    <definedName name="_xlnm._FilterDatabase" localSheetId="1" hidden="1">'Linea Base TH 4 Juni -18 Junio '!$A$1:$AR$63</definedName>
    <definedName name="_uno1">#REF!</definedName>
    <definedName name="a">#REF!</definedName>
    <definedName name="AnexoLigia">#REF!</definedName>
    <definedName name="CERTIFICADO_DE_EXPERIENCIA_SIMILAR">#REF!</definedName>
    <definedName name="SERVIDORES">#REF!</definedName>
    <definedName name="xx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7" l="1"/>
  <c r="K4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2" i="7"/>
  <c r="O62" i="8"/>
  <c r="O62" i="7"/>
  <c r="O60" i="8" l="1"/>
  <c r="O59" i="8"/>
  <c r="O60" i="7"/>
  <c r="O59" i="7"/>
  <c r="J57" i="8" l="1"/>
  <c r="M56" i="8"/>
  <c r="N56" i="8" s="1"/>
  <c r="P56" i="8" s="1"/>
  <c r="M55" i="8"/>
  <c r="N55" i="8" s="1"/>
  <c r="M54" i="8"/>
  <c r="N54" i="8" s="1"/>
  <c r="P54" i="8" s="1"/>
  <c r="M53" i="8"/>
  <c r="N53" i="8" s="1"/>
  <c r="P53" i="8" s="1"/>
  <c r="M52" i="8"/>
  <c r="N52" i="8" s="1"/>
  <c r="M51" i="8"/>
  <c r="N51" i="8" s="1"/>
  <c r="P51" i="8" s="1"/>
  <c r="M50" i="8"/>
  <c r="N50" i="8" s="1"/>
  <c r="P50" i="8" s="1"/>
  <c r="M49" i="8"/>
  <c r="N49" i="8" s="1"/>
  <c r="M48" i="8"/>
  <c r="N48" i="8" s="1"/>
  <c r="P48" i="8" s="1"/>
  <c r="M47" i="8"/>
  <c r="N47" i="8" s="1"/>
  <c r="P47" i="8" s="1"/>
  <c r="M46" i="8"/>
  <c r="N46" i="8" s="1"/>
  <c r="M45" i="8"/>
  <c r="N45" i="8" s="1"/>
  <c r="O45" i="8" s="1"/>
  <c r="M44" i="8"/>
  <c r="N44" i="8" s="1"/>
  <c r="P44" i="8" s="1"/>
  <c r="M43" i="8"/>
  <c r="N43" i="8" s="1"/>
  <c r="M42" i="8"/>
  <c r="N42" i="8" s="1"/>
  <c r="P42" i="8" s="1"/>
  <c r="M41" i="8"/>
  <c r="N41" i="8" s="1"/>
  <c r="P41" i="8" s="1"/>
  <c r="M40" i="8"/>
  <c r="N40" i="8" s="1"/>
  <c r="M39" i="8"/>
  <c r="N39" i="8" s="1"/>
  <c r="P39" i="8" s="1"/>
  <c r="M38" i="8"/>
  <c r="N38" i="8" s="1"/>
  <c r="P38" i="8" s="1"/>
  <c r="M37" i="8"/>
  <c r="N37" i="8" s="1"/>
  <c r="M36" i="8"/>
  <c r="N36" i="8" s="1"/>
  <c r="O36" i="8" s="1"/>
  <c r="M35" i="8"/>
  <c r="N35" i="8" s="1"/>
  <c r="P35" i="8" s="1"/>
  <c r="M34" i="8"/>
  <c r="N34" i="8" s="1"/>
  <c r="M33" i="8"/>
  <c r="N33" i="8" s="1"/>
  <c r="P33" i="8" s="1"/>
  <c r="M32" i="8"/>
  <c r="N32" i="8" s="1"/>
  <c r="P32" i="8" s="1"/>
  <c r="M31" i="8"/>
  <c r="N31" i="8" s="1"/>
  <c r="M30" i="8"/>
  <c r="N30" i="8" s="1"/>
  <c r="O30" i="8" s="1"/>
  <c r="M29" i="8"/>
  <c r="N29" i="8" s="1"/>
  <c r="P29" i="8" s="1"/>
  <c r="M28" i="8"/>
  <c r="N28" i="8" s="1"/>
  <c r="M27" i="8"/>
  <c r="N27" i="8" s="1"/>
  <c r="P27" i="8" s="1"/>
  <c r="M26" i="8"/>
  <c r="N26" i="8" s="1"/>
  <c r="P26" i="8" s="1"/>
  <c r="M25" i="8"/>
  <c r="N25" i="8" s="1"/>
  <c r="M24" i="8"/>
  <c r="N24" i="8" s="1"/>
  <c r="O24" i="8" s="1"/>
  <c r="M23" i="8"/>
  <c r="N23" i="8" s="1"/>
  <c r="P23" i="8" s="1"/>
  <c r="M22" i="8"/>
  <c r="N22" i="8" s="1"/>
  <c r="M21" i="8"/>
  <c r="N21" i="8" s="1"/>
  <c r="P21" i="8" s="1"/>
  <c r="M20" i="8"/>
  <c r="N20" i="8" s="1"/>
  <c r="P20" i="8" s="1"/>
  <c r="N19" i="8"/>
  <c r="P19" i="8" s="1"/>
  <c r="M18" i="8"/>
  <c r="N18" i="8" s="1"/>
  <c r="M17" i="8"/>
  <c r="N17" i="8" s="1"/>
  <c r="M16" i="8"/>
  <c r="N16" i="8" s="1"/>
  <c r="M15" i="8"/>
  <c r="N15" i="8" s="1"/>
  <c r="M14" i="8"/>
  <c r="N14" i="8" s="1"/>
  <c r="M13" i="8"/>
  <c r="N13" i="8" s="1"/>
  <c r="M12" i="8"/>
  <c r="N12" i="8" s="1"/>
  <c r="M11" i="8"/>
  <c r="N11" i="8" s="1"/>
  <c r="M10" i="8"/>
  <c r="N10" i="8" s="1"/>
  <c r="M9" i="8"/>
  <c r="N9" i="8" s="1"/>
  <c r="M8" i="8"/>
  <c r="N8" i="8" s="1"/>
  <c r="P8" i="8" s="1"/>
  <c r="M7" i="8"/>
  <c r="N7" i="8" s="1"/>
  <c r="M6" i="8"/>
  <c r="N6" i="8" s="1"/>
  <c r="M5" i="8"/>
  <c r="N5" i="8" s="1"/>
  <c r="M4" i="8"/>
  <c r="N4" i="8" s="1"/>
  <c r="M3" i="8"/>
  <c r="N3" i="8" s="1"/>
  <c r="M2" i="8"/>
  <c r="N2" i="8" s="1"/>
  <c r="O14" i="8" l="1"/>
  <c r="P14" i="8"/>
  <c r="P5" i="8"/>
  <c r="O5" i="8"/>
  <c r="O17" i="8"/>
  <c r="P17" i="8"/>
  <c r="P11" i="8"/>
  <c r="O11" i="8"/>
  <c r="P2" i="8"/>
  <c r="O2" i="8"/>
  <c r="O23" i="8"/>
  <c r="O47" i="8"/>
  <c r="P18" i="8"/>
  <c r="O18" i="8"/>
  <c r="P25" i="8"/>
  <c r="O25" i="8"/>
  <c r="P43" i="8"/>
  <c r="O43" i="8"/>
  <c r="P49" i="8"/>
  <c r="O49" i="8"/>
  <c r="P4" i="8"/>
  <c r="O4" i="8"/>
  <c r="P16" i="8"/>
  <c r="O16" i="8"/>
  <c r="O8" i="8"/>
  <c r="O29" i="8"/>
  <c r="O35" i="8"/>
  <c r="O41" i="8"/>
  <c r="O53" i="8"/>
  <c r="P9" i="8"/>
  <c r="O9" i="8"/>
  <c r="P10" i="8"/>
  <c r="O10" i="8"/>
  <c r="P3" i="8"/>
  <c r="O3" i="8"/>
  <c r="P31" i="8"/>
  <c r="O31" i="8"/>
  <c r="P37" i="8"/>
  <c r="O37" i="8"/>
  <c r="P55" i="8"/>
  <c r="O55" i="8"/>
  <c r="O56" i="8"/>
  <c r="P12" i="8"/>
  <c r="O12" i="8"/>
  <c r="O20" i="8"/>
  <c r="O26" i="8"/>
  <c r="O32" i="8"/>
  <c r="O38" i="8"/>
  <c r="O44" i="8"/>
  <c r="O50" i="8"/>
  <c r="P13" i="8"/>
  <c r="O13" i="8"/>
  <c r="P6" i="8"/>
  <c r="O6" i="8"/>
  <c r="P7" i="8"/>
  <c r="O7" i="8"/>
  <c r="P22" i="8"/>
  <c r="O22" i="8"/>
  <c r="P28" i="8"/>
  <c r="O28" i="8"/>
  <c r="P34" i="8"/>
  <c r="O34" i="8"/>
  <c r="P40" i="8"/>
  <c r="O40" i="8"/>
  <c r="P46" i="8"/>
  <c r="O46" i="8"/>
  <c r="P52" i="8"/>
  <c r="O52" i="8"/>
  <c r="P15" i="8"/>
  <c r="O15" i="8"/>
  <c r="O21" i="8"/>
  <c r="O27" i="8"/>
  <c r="O33" i="8"/>
  <c r="O39" i="8"/>
  <c r="O42" i="8"/>
  <c r="O48" i="8"/>
  <c r="O51" i="8"/>
  <c r="O54" i="8"/>
  <c r="P24" i="8"/>
  <c r="P30" i="8"/>
  <c r="P36" i="8"/>
  <c r="P45" i="8"/>
  <c r="O19" i="8"/>
  <c r="O58" i="8" l="1"/>
  <c r="O61" i="8" s="1"/>
  <c r="O63" i="8" s="1"/>
  <c r="P58" i="8" l="1"/>
  <c r="P61" i="8" s="1"/>
  <c r="P63" i="8" s="1"/>
  <c r="J57" i="7"/>
  <c r="M56" i="7"/>
  <c r="N56" i="7" s="1"/>
  <c r="M55" i="7"/>
  <c r="N55" i="7" s="1"/>
  <c r="M54" i="7"/>
  <c r="N54" i="7" s="1"/>
  <c r="M53" i="7"/>
  <c r="N53" i="7" s="1"/>
  <c r="M52" i="7"/>
  <c r="N52" i="7" s="1"/>
  <c r="M51" i="7"/>
  <c r="N51" i="7" s="1"/>
  <c r="M50" i="7"/>
  <c r="N50" i="7" s="1"/>
  <c r="M49" i="7"/>
  <c r="N49" i="7" s="1"/>
  <c r="M48" i="7"/>
  <c r="N48" i="7" s="1"/>
  <c r="M47" i="7"/>
  <c r="N47" i="7" s="1"/>
  <c r="M46" i="7"/>
  <c r="N46" i="7" s="1"/>
  <c r="M45" i="7"/>
  <c r="N45" i="7" s="1"/>
  <c r="M44" i="7"/>
  <c r="N44" i="7" s="1"/>
  <c r="M43" i="7"/>
  <c r="N43" i="7" s="1"/>
  <c r="M42" i="7"/>
  <c r="N42" i="7" s="1"/>
  <c r="M41" i="7"/>
  <c r="N41" i="7" s="1"/>
  <c r="M40" i="7"/>
  <c r="N40" i="7" s="1"/>
  <c r="M39" i="7"/>
  <c r="N39" i="7" s="1"/>
  <c r="M38" i="7"/>
  <c r="N38" i="7" s="1"/>
  <c r="M37" i="7"/>
  <c r="N37" i="7" s="1"/>
  <c r="M36" i="7"/>
  <c r="N36" i="7" s="1"/>
  <c r="M35" i="7"/>
  <c r="N35" i="7" s="1"/>
  <c r="M34" i="7"/>
  <c r="N34" i="7" s="1"/>
  <c r="M33" i="7"/>
  <c r="N33" i="7" s="1"/>
  <c r="M32" i="7"/>
  <c r="N32" i="7" s="1"/>
  <c r="M31" i="7"/>
  <c r="N31" i="7" s="1"/>
  <c r="M30" i="7"/>
  <c r="N30" i="7" s="1"/>
  <c r="M29" i="7"/>
  <c r="N29" i="7" s="1"/>
  <c r="M28" i="7"/>
  <c r="N28" i="7" s="1"/>
  <c r="M27" i="7"/>
  <c r="N27" i="7" s="1"/>
  <c r="M26" i="7"/>
  <c r="N26" i="7" s="1"/>
  <c r="M25" i="7"/>
  <c r="N25" i="7" s="1"/>
  <c r="M24" i="7"/>
  <c r="N24" i="7" s="1"/>
  <c r="M23" i="7"/>
  <c r="N23" i="7" s="1"/>
  <c r="M22" i="7"/>
  <c r="N22" i="7" s="1"/>
  <c r="M21" i="7"/>
  <c r="N21" i="7" s="1"/>
  <c r="M20" i="7"/>
  <c r="N20" i="7" s="1"/>
  <c r="N19" i="7"/>
  <c r="M18" i="7"/>
  <c r="N18" i="7" s="1"/>
  <c r="M17" i="7"/>
  <c r="N17" i="7" s="1"/>
  <c r="M16" i="7"/>
  <c r="N16" i="7" s="1"/>
  <c r="M15" i="7"/>
  <c r="N15" i="7" s="1"/>
  <c r="M14" i="7"/>
  <c r="N14" i="7" s="1"/>
  <c r="M13" i="7"/>
  <c r="N13" i="7" s="1"/>
  <c r="M12" i="7"/>
  <c r="N12" i="7" s="1"/>
  <c r="M11" i="7"/>
  <c r="N11" i="7" s="1"/>
  <c r="M10" i="7"/>
  <c r="N10" i="7" s="1"/>
  <c r="M9" i="7"/>
  <c r="N9" i="7" s="1"/>
  <c r="M8" i="7"/>
  <c r="N8" i="7" s="1"/>
  <c r="M7" i="7"/>
  <c r="N7" i="7" s="1"/>
  <c r="M6" i="7"/>
  <c r="N6" i="7" s="1"/>
  <c r="M5" i="7"/>
  <c r="N5" i="7" s="1"/>
  <c r="M4" i="7"/>
  <c r="N4" i="7" s="1"/>
  <c r="M3" i="7"/>
  <c r="N3" i="7" s="1"/>
  <c r="M2" i="7"/>
  <c r="N2" i="7" s="1"/>
  <c r="O28" i="7" l="1"/>
  <c r="P28" i="7"/>
  <c r="O2" i="7"/>
  <c r="P2" i="7"/>
  <c r="O14" i="7"/>
  <c r="P14" i="7"/>
  <c r="O26" i="7"/>
  <c r="P26" i="7"/>
  <c r="O38" i="7"/>
  <c r="P38" i="7"/>
  <c r="O50" i="7"/>
  <c r="P50" i="7"/>
  <c r="O3" i="7"/>
  <c r="P3" i="7"/>
  <c r="O15" i="7"/>
  <c r="P15" i="7"/>
  <c r="O27" i="7"/>
  <c r="P27" i="7"/>
  <c r="O39" i="7"/>
  <c r="P39" i="7"/>
  <c r="O51" i="7"/>
  <c r="P51" i="7"/>
  <c r="O56" i="7"/>
  <c r="P56" i="7"/>
  <c r="O16" i="7"/>
  <c r="P16" i="7"/>
  <c r="O53" i="7"/>
  <c r="P53" i="7"/>
  <c r="O55" i="7"/>
  <c r="P55" i="7"/>
  <c r="O45" i="7"/>
  <c r="P45" i="7"/>
  <c r="O4" i="7"/>
  <c r="P4" i="7"/>
  <c r="O29" i="7"/>
  <c r="P29" i="7"/>
  <c r="O18" i="7"/>
  <c r="P18" i="7"/>
  <c r="O7" i="7"/>
  <c r="P7" i="7"/>
  <c r="O8" i="7"/>
  <c r="P8" i="7"/>
  <c r="O33" i="7"/>
  <c r="P33" i="7"/>
  <c r="O10" i="7"/>
  <c r="P10" i="7"/>
  <c r="O22" i="7"/>
  <c r="P22" i="7"/>
  <c r="O34" i="7"/>
  <c r="P34" i="7"/>
  <c r="O46" i="7"/>
  <c r="P46" i="7"/>
  <c r="O17" i="7"/>
  <c r="P17" i="7"/>
  <c r="O54" i="7"/>
  <c r="P54" i="7"/>
  <c r="O43" i="7"/>
  <c r="P43" i="7"/>
  <c r="O20" i="7"/>
  <c r="P20" i="7"/>
  <c r="O9" i="7"/>
  <c r="P9" i="7"/>
  <c r="O11" i="7"/>
  <c r="P11" i="7"/>
  <c r="O23" i="7"/>
  <c r="P23" i="7"/>
  <c r="O35" i="7"/>
  <c r="P35" i="7"/>
  <c r="O47" i="7"/>
  <c r="P47" i="7"/>
  <c r="O40" i="7"/>
  <c r="P40" i="7"/>
  <c r="O41" i="7"/>
  <c r="P41" i="7"/>
  <c r="O42" i="7"/>
  <c r="P42" i="7"/>
  <c r="O19" i="7"/>
  <c r="P19" i="7"/>
  <c r="O32" i="7"/>
  <c r="P32" i="7"/>
  <c r="O21" i="7"/>
  <c r="P21" i="7"/>
  <c r="O12" i="7"/>
  <c r="P12" i="7"/>
  <c r="O24" i="7"/>
  <c r="P24" i="7"/>
  <c r="O36" i="7"/>
  <c r="P36" i="7"/>
  <c r="O48" i="7"/>
  <c r="P48" i="7"/>
  <c r="O52" i="7"/>
  <c r="P52" i="7"/>
  <c r="O5" i="7"/>
  <c r="P5" i="7"/>
  <c r="O6" i="7"/>
  <c r="P6" i="7"/>
  <c r="O30" i="7"/>
  <c r="P30" i="7"/>
  <c r="O31" i="7"/>
  <c r="P31" i="7"/>
  <c r="O44" i="7"/>
  <c r="P44" i="7"/>
  <c r="O13" i="7"/>
  <c r="P13" i="7"/>
  <c r="O25" i="7"/>
  <c r="P25" i="7"/>
  <c r="O37" i="7"/>
  <c r="P37" i="7"/>
  <c r="O49" i="7"/>
  <c r="P49" i="7"/>
  <c r="O58" i="7" l="1"/>
  <c r="P58" i="7" s="1"/>
  <c r="O61" i="7" l="1"/>
  <c r="O63" i="7" s="1"/>
  <c r="P63" i="7" s="1"/>
  <c r="P61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Fausto Vanegas</author>
  </authors>
  <commentList>
    <comment ref="J3" authorId="0" shapeId="0" xr:uid="{417E1C88-E033-4580-9231-3BE2DE7302BB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25</t>
        </r>
      </text>
    </comment>
    <comment ref="J12" authorId="0" shapeId="0" xr:uid="{1565AF5D-35FC-4C26-8D85-D7C6761CBE60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28
</t>
        </r>
      </text>
    </comment>
    <comment ref="J28" authorId="0" shapeId="0" xr:uid="{AC505066-A5F9-4965-9BC6-11E410AFA744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2</t>
        </r>
      </text>
    </comment>
    <comment ref="J29" authorId="0" shapeId="0" xr:uid="{BAE9A7CC-45C6-4BA4-90C9-D6AE7A4DAB0F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3</t>
        </r>
      </text>
    </comment>
    <comment ref="J35" authorId="0" shapeId="0" xr:uid="{DD6947B2-44FD-4435-9C86-FF082D92394D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2</t>
        </r>
      </text>
    </comment>
    <comment ref="J54" authorId="0" shapeId="0" xr:uid="{2BC06B6C-9DD1-4320-9F08-A709F9A386EE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2</t>
        </r>
      </text>
    </comment>
    <comment ref="J55" authorId="0" shapeId="0" xr:uid="{3391D236-A16C-41F3-8CBC-D6FDD9A13D02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2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Fausto Vanegas</author>
    <author>tc={6307FE0D-FDBC-4965-AF72-9DBB82DB8B6A}</author>
  </authors>
  <commentList>
    <comment ref="J2" authorId="0" shapeId="0" xr:uid="{669EDF7F-9254-4F95-99BE-AD78A3ACFF72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3 pasa a 0</t>
        </r>
      </text>
    </comment>
    <comment ref="J3" authorId="0" shapeId="0" xr:uid="{6F3578E7-B984-4DDE-B87F-0E784273B32A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25</t>
        </r>
      </text>
    </comment>
    <comment ref="J4" authorId="0" shapeId="0" xr:uid="{ED54A011-3AE4-44D8-8749-0BC6D1B490B8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7</t>
        </r>
      </text>
    </comment>
    <comment ref="J5" authorId="0" shapeId="0" xr:uid="{7B77EC9C-627B-406A-9D59-EC2C5DB7EC73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130
</t>
        </r>
      </text>
    </comment>
    <comment ref="J6" authorId="1" shapeId="0" xr:uid="{6307FE0D-FDBC-4965-AF72-9DBB82DB8B6A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1 
</t>
      </text>
    </comment>
    <comment ref="J10" authorId="0" shapeId="0" xr:uid="{D6F27FD3-5042-4B41-B47F-A4E985AD91F8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1</t>
        </r>
      </text>
    </comment>
    <comment ref="J12" authorId="0" shapeId="0" xr:uid="{2DFEF769-99E1-4521-B3A1-FDF646C4F058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28
</t>
        </r>
      </text>
    </comment>
    <comment ref="J13" authorId="0" shapeId="0" xr:uid="{94B83601-704A-4530-BD3F-0C17C0F29FE2}">
      <text>
        <r>
          <rPr>
            <b/>
            <sz val="9"/>
            <color indexed="81"/>
            <rFont val="Tahoma"/>
            <family val="2"/>
          </rPr>
          <t>Fausto Vanegas:original 27</t>
        </r>
      </text>
    </comment>
    <comment ref="J14" authorId="0" shapeId="0" xr:uid="{BAE7D086-079C-46B4-958B-780F06E4BCF9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9</t>
        </r>
      </text>
    </comment>
    <comment ref="J18" authorId="0" shapeId="0" xr:uid="{5BDF5E72-9DA2-445C-B0A2-85467A444273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5</t>
        </r>
      </text>
    </comment>
    <comment ref="J20" authorId="0" shapeId="0" xr:uid="{80410E93-980B-460C-AF65-6EC40EC7BD82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origial 8</t>
        </r>
      </text>
    </comment>
    <comment ref="J22" authorId="0" shapeId="0" xr:uid="{7186C88F-FE6E-4DB1-BD87-9CA85B97DC4E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5</t>
        </r>
      </text>
    </comment>
    <comment ref="J28" authorId="0" shapeId="0" xr:uid="{0AEB2EA9-2FBE-4778-A480-598FB9AD28CE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2</t>
        </r>
      </text>
    </comment>
    <comment ref="J29" authorId="0" shapeId="0" xr:uid="{27429BBC-3F5D-4CC3-B95D-817BA8F03954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3</t>
        </r>
      </text>
    </comment>
    <comment ref="J35" authorId="0" shapeId="0" xr:uid="{1915BF8F-5748-4AF4-9DBC-5EC8F2CAC303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2</t>
        </r>
      </text>
    </comment>
    <comment ref="J42" authorId="0" shapeId="0" xr:uid="{4E72C228-8701-4582-A648-95CC5853EE86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2</t>
        </r>
      </text>
    </comment>
    <comment ref="J43" authorId="0" shapeId="0" xr:uid="{76ABA142-4D1C-4D52-8792-AD12DEA3910B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4
</t>
        </r>
      </text>
    </comment>
    <comment ref="J45" authorId="0" shapeId="0" xr:uid="{77D4A42E-8594-401D-8EFD-3521C3A1AD24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44
</t>
        </r>
      </text>
    </comment>
    <comment ref="J49" authorId="0" shapeId="0" xr:uid="{D0BB6858-269A-450C-B060-27E27C291BE1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antes 5
pasa a 3
</t>
        </r>
      </text>
    </comment>
    <comment ref="J50" authorId="0" shapeId="0" xr:uid="{FABDCA5E-A8ED-4DD2-8A96-7A0083D2658F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4</t>
        </r>
      </text>
    </comment>
    <comment ref="J51" authorId="0" shapeId="0" xr:uid="{4F6EA6D9-DB97-4D79-B893-0DE10ADAA5FD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de 3 a 2</t>
        </r>
      </text>
    </comment>
    <comment ref="J52" authorId="0" shapeId="0" xr:uid="{99155B61-1733-4705-8655-58A8DD649692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pasa de 1 a 0
</t>
        </r>
      </text>
    </comment>
    <comment ref="J54" authorId="0" shapeId="0" xr:uid="{F1761277-80AC-4014-AA6E-D03B435D9465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2</t>
        </r>
      </text>
    </comment>
    <comment ref="J55" authorId="0" shapeId="0" xr:uid="{543D985D-9B75-4C21-8DAF-4E9B4ED5C6C4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2</t>
        </r>
      </text>
    </comment>
    <comment ref="J56" authorId="0" shapeId="0" xr:uid="{10D6991C-9A9E-465A-A750-563477CB4C67}">
      <text>
        <r>
          <rPr>
            <b/>
            <sz val="9"/>
            <color indexed="81"/>
            <rFont val="Tahoma"/>
            <family val="2"/>
          </rPr>
          <t>Fausto Vanegas:</t>
        </r>
        <r>
          <rPr>
            <sz val="9"/>
            <color indexed="81"/>
            <rFont val="Tahoma"/>
            <family val="2"/>
          </rPr>
          <t xml:space="preserve">
original 5
</t>
        </r>
      </text>
    </comment>
  </commentList>
</comments>
</file>

<file path=xl/sharedStrings.xml><?xml version="1.0" encoding="utf-8"?>
<sst xmlns="http://schemas.openxmlformats.org/spreadsheetml/2006/main" count="1043" uniqueCount="213">
  <si>
    <t>Código del registro</t>
  </si>
  <si>
    <t>Código Rol</t>
  </si>
  <si>
    <t>Nombre del Servicio/Categoría (151-2023)</t>
  </si>
  <si>
    <t>Rol</t>
  </si>
  <si>
    <t>Nivel de soporte</t>
  </si>
  <si>
    <t>Ubicación del personal</t>
  </si>
  <si>
    <t>Grupo de municipios</t>
  </si>
  <si>
    <t>Unidad de Facturación</t>
  </si>
  <si>
    <t>Horario prestación del servicio</t>
  </si>
  <si>
    <t>Cantidad de personas en LB estimada</t>
  </si>
  <si>
    <t>LS04-STB-ATC-1</t>
  </si>
  <si>
    <t>LS04-STB-ATC</t>
  </si>
  <si>
    <t>SERVICIO TÉCNICO BASE</t>
  </si>
  <si>
    <t>APOYO AL TÉCNICO COORDINADOR</t>
  </si>
  <si>
    <t>Nivel 2</t>
  </si>
  <si>
    <t xml:space="preserve">En sitio (Instalaciones de la Entidad) </t>
  </si>
  <si>
    <t>Grupo No.1</t>
  </si>
  <si>
    <t>Mensual</t>
  </si>
  <si>
    <t>Jornada Única</t>
  </si>
  <si>
    <t>LS01-STB-AAMS-29</t>
  </si>
  <si>
    <t>LS01-STB-AAMS</t>
  </si>
  <si>
    <t>AGENTE/ANALISTA DE MESA DE SERVICIOS (Nivel 1)</t>
  </si>
  <si>
    <t>Nivel 1</t>
  </si>
  <si>
    <t>En sitio (instalaciones del contratista)</t>
  </si>
  <si>
    <t>General</t>
  </si>
  <si>
    <t>LS01-STB-TSUC-49</t>
  </si>
  <si>
    <t>LS01-STB-TSUC</t>
  </si>
  <si>
    <t>SERVICIO TÉCNICO ESPECIALIZADO</t>
  </si>
  <si>
    <t>TÉCNICOS DE SOPORTE DE PRIMER NIVEL A USUARIOS DE CORREO</t>
  </si>
  <si>
    <t>LS04-STA-TS-73</t>
  </si>
  <si>
    <t>LS04-STA-TS</t>
  </si>
  <si>
    <t>SERVICIO TÉCNICO AVANZADO</t>
  </si>
  <si>
    <t>TÉCNICO DE SOPORTE</t>
  </si>
  <si>
    <t>LS04-STA-TS-81</t>
  </si>
  <si>
    <t>Grupo No.2</t>
  </si>
  <si>
    <t>LS04-STA-TFV-97</t>
  </si>
  <si>
    <t>LS04-STA-TFV</t>
  </si>
  <si>
    <t>TÉCNICO DE SOPORTE FLOTANTE O VIAJERO</t>
  </si>
  <si>
    <t>LS04-STA-TFV-105</t>
  </si>
  <si>
    <t>LS04-STA-TFV-109</t>
  </si>
  <si>
    <t>En sitio (instalaciones de la Entidad)</t>
  </si>
  <si>
    <t>Grupo No.3</t>
  </si>
  <si>
    <t>LS03-STA-TAP-121</t>
  </si>
  <si>
    <t>LS03-STA-TAP</t>
  </si>
  <si>
    <t>TÉCNICO DE APLICACIONES</t>
  </si>
  <si>
    <t>LS06-STE-LCDU-145</t>
  </si>
  <si>
    <t>LS06-STE-LCDU</t>
  </si>
  <si>
    <t>LÍDER DE CALIDAD Y DEFENSORÍA DEL USUARIO</t>
  </si>
  <si>
    <t>LS04-STE-TRC-169</t>
  </si>
  <si>
    <t>LS04-STE-TRC</t>
  </si>
  <si>
    <t>TÉCNICO DE APOYO A REDES Y CABLEADO ESTRUCTURADO</t>
  </si>
  <si>
    <t>LS04-STE-TSA-193</t>
  </si>
  <si>
    <t>LS04-STE-TSA</t>
  </si>
  <si>
    <t>TÉCNICO DE SALAS DE AUDIENCIAS</t>
  </si>
  <si>
    <t>LS04-STE-TEI-217</t>
  </si>
  <si>
    <t>LS04-STE-TEI</t>
  </si>
  <si>
    <t>TÉCNICO DE ESCANERS E IMPRESORAS</t>
  </si>
  <si>
    <t>LS04-STE-TC-241</t>
  </si>
  <si>
    <t>LS04-STE-TC</t>
  </si>
  <si>
    <t>TÉCNICO COORDINADOR</t>
  </si>
  <si>
    <t>LS04-STE-TC-245</t>
  </si>
  <si>
    <t>LS04-SPB-ARC-265</t>
  </si>
  <si>
    <t>LS04-SPB-ARC</t>
  </si>
  <si>
    <t>SERVICIO PROFESIONAL BÁSICO</t>
  </si>
  <si>
    <t>APOYO A REDES E INFRAESTRUCTURA Y CABLEADO ESTRUCTURADO</t>
  </si>
  <si>
    <t>LS03-SPB-TSPW-289</t>
  </si>
  <si>
    <t>LS03-SPB-TSPW</t>
  </si>
  <si>
    <t>TÉCNICO DE SOPORTE AL PORTAL WEB</t>
  </si>
  <si>
    <t>LS04-SPB-EDA-313</t>
  </si>
  <si>
    <t>LS04-SPB-EDA</t>
  </si>
  <si>
    <t>ESPECIALISTA EN DIRECTORIO ACTIVO</t>
  </si>
  <si>
    <t>LS01-SPB-SBAM-337</t>
  </si>
  <si>
    <t>LS01-SPB-SBAM</t>
  </si>
  <si>
    <t>SOPORTE BÁSICO - APLICATIVOS MISIONALES</t>
  </si>
  <si>
    <t>LS01-SPA-SAC-361</t>
  </si>
  <si>
    <t>LS01-SPA-SAC</t>
  </si>
  <si>
    <t>SERVICIO PROFESIONAL AVANZADO</t>
  </si>
  <si>
    <t>SOPORTE ATENCIÓN AL CIUDADANO</t>
  </si>
  <si>
    <t>LS03-SPA-SAAM-385</t>
  </si>
  <si>
    <t>LS03-SPA-SAAM</t>
  </si>
  <si>
    <t>SOPORTE AVANZADO - APLICATIVOS MISIONALES</t>
  </si>
  <si>
    <t>LS04-SPE-ESER-409</t>
  </si>
  <si>
    <t>LS04-SPE-ESER</t>
  </si>
  <si>
    <t>SERVICIO PROFESIONAL ESPECIALIZADO</t>
  </si>
  <si>
    <t>ESPECIALISTA EN SERVIDORES</t>
  </si>
  <si>
    <t>LS04-SPE-ESA-433</t>
  </si>
  <si>
    <t>LS04-SPE-ESA</t>
  </si>
  <si>
    <t>ESPECIALISTA EN SOPORTE DE ANTIVIRUS</t>
  </si>
  <si>
    <t>LS06-SPE-EITIL-481</t>
  </si>
  <si>
    <t>LS06-SPE-EITIL</t>
  </si>
  <si>
    <t>ESPECIALISTA EN ITIL</t>
  </si>
  <si>
    <t>LS01-SPC-CMS-505</t>
  </si>
  <si>
    <t>LS01-SPC-CMS</t>
  </si>
  <si>
    <t>SERVICIO PROFESIONAL DE COORDINACIÓN</t>
  </si>
  <si>
    <t>COORDINADOR DE MESA DE SERVICIOS</t>
  </si>
  <si>
    <t>LS04-SPC-LREI-529</t>
  </si>
  <si>
    <t>LS04-SPC-LREI</t>
  </si>
  <si>
    <t>LÍDER DE REDES E INFRAESTRUCTURA</t>
  </si>
  <si>
    <t>LS04-SPC-ACD-553</t>
  </si>
  <si>
    <t>LS04-SPC-ACD</t>
  </si>
  <si>
    <t>ADMINISTRADOR CENTRO DE DATOS Y SOLUCIÓN DE RESPALDO DEL CENTRO DE DATOS</t>
  </si>
  <si>
    <t>LS03-SPC-IAPW-577</t>
  </si>
  <si>
    <t>LS03-SPC-IAPW</t>
  </si>
  <si>
    <t>INGENIERO DE APLICACIONES WEB</t>
  </si>
  <si>
    <t>LS03-SPC-ISPN3-601</t>
  </si>
  <si>
    <t>LS03-SPC-ISPN3</t>
  </si>
  <si>
    <t>INGENIERO SOPORTE DE APLICACIONES NIVEL 3</t>
  </si>
  <si>
    <t>Nivel 3</t>
  </si>
  <si>
    <t>LS06-SPAT-AH-625</t>
  </si>
  <si>
    <t>LS06-SPAT-AH</t>
  </si>
  <si>
    <t>SERVICIO PROFESIONAL DE ADMINISTRACIÓN TÉCNICA</t>
  </si>
  <si>
    <t>ADMINISTRADOR DE HERRAMIENTAS ITSM</t>
  </si>
  <si>
    <t>LS04-SPAT-ISHP-649</t>
  </si>
  <si>
    <t>LS04-SPAT-ISHP</t>
  </si>
  <si>
    <t>INGENIERO DE MS SHAREPOINT</t>
  </si>
  <si>
    <t>LS04-SPAT-DBASQL-721</t>
  </si>
  <si>
    <t>LS04-SPAT-DBASQL</t>
  </si>
  <si>
    <t>ADMINISTRADOR DE BASES DE DATOS MS SQL SERVER</t>
  </si>
  <si>
    <t>LS03-SPAT-ILAP-753</t>
  </si>
  <si>
    <t>LS03-SPAT-ILAP</t>
  </si>
  <si>
    <t>INGENIERO LÍDER DE APLICACIONES</t>
  </si>
  <si>
    <t>LS06-SPAT-GI-769</t>
  </si>
  <si>
    <t>LS06-SPAT-GI</t>
  </si>
  <si>
    <t>GESTOR DE INTEGRACIÓN</t>
  </si>
  <si>
    <t>LS04-SPAT-ICPT-793</t>
  </si>
  <si>
    <t>LS04-SPAT-ICPT</t>
  </si>
  <si>
    <t>IMPLEMENTADOR Y COORDINADOR DE PLATAFORMAS TECNOLÓGICAS</t>
  </si>
  <si>
    <t>LS06-SGP-GP-817</t>
  </si>
  <si>
    <t>LS06-SGP-GP</t>
  </si>
  <si>
    <t>SERVICIO GERENCIA DE PROYECTO</t>
  </si>
  <si>
    <t xml:space="preserve">GERENTE DE PROYECTO </t>
  </si>
  <si>
    <t>LS02-AV-AD-CAV-841</t>
  </si>
  <si>
    <t>LS02-AV-AD-CAV</t>
  </si>
  <si>
    <t>COORDINADOR AUDIENCIAS VIRTUALES</t>
  </si>
  <si>
    <t>LS02-AV-APSEU-865</t>
  </si>
  <si>
    <t>LS02-AV-APSEU</t>
  </si>
  <si>
    <t>AGENTE PROMOCIÓN DEL SERVICIO Y EXPERIENCIA DEL USUARIO</t>
  </si>
  <si>
    <t>LS02-AV-LTAVAS-889</t>
  </si>
  <si>
    <t>LS02-AV-LTAVAS</t>
  </si>
  <si>
    <t>LÍDER TÉCNICO DE AUDIENCIAS VIRTUALES, AGENDAMIENTOS Y STREAMING</t>
  </si>
  <si>
    <t>LS02-AV-CSTRE-913</t>
  </si>
  <si>
    <t>LS02-AV-CSTRE</t>
  </si>
  <si>
    <t>COORDINADOR DE STREAMING</t>
  </si>
  <si>
    <t>LS02-AV-ILS-937</t>
  </si>
  <si>
    <t>LS02-AV-ILS</t>
  </si>
  <si>
    <t>INTÉRPRETE DE LENGUAJE DE SEÑAS</t>
  </si>
  <si>
    <t>LS02-AV-AEAV-961</t>
  </si>
  <si>
    <t>LS02-AV-AEAV</t>
  </si>
  <si>
    <t>AGENTE ESPECIALISTA EN AUDIENCIAS VIRTUALES</t>
  </si>
  <si>
    <t>LS02-AV-ASTA-985</t>
  </si>
  <si>
    <t>LS02-AV-ASTA</t>
  </si>
  <si>
    <t>ASISTENTE DE SOPORTE TÉCNICO DE AGENDAMIENTO</t>
  </si>
  <si>
    <t>LS02-AV-AST-1009</t>
  </si>
  <si>
    <t>LS02-AV-AST</t>
  </si>
  <si>
    <t>AGENTE DE SOPORTE TÉCNICO</t>
  </si>
  <si>
    <t>LS02-AV-GG-LTGG-1033</t>
  </si>
  <si>
    <t>LS02-AV-GG-LTGG</t>
  </si>
  <si>
    <t>LÍDER TÉCNICO DE GESTIÓN DE GRABACIONES</t>
  </si>
  <si>
    <t>LS02-AV-GG-PDC-1061</t>
  </si>
  <si>
    <t>LS02-AV-GG-PDC</t>
  </si>
  <si>
    <t>PROFESIONAL DE CATALOGACIÓN</t>
  </si>
  <si>
    <t>LS02-AV-GG-CDC-1085</t>
  </si>
  <si>
    <t>LS02-AV-GG-CDC</t>
  </si>
  <si>
    <t>COORDINADOR DE CATALOGACIÓN</t>
  </si>
  <si>
    <t>LS02-AV-GG-ADC-1109</t>
  </si>
  <si>
    <t>LS02-AV-GG-ADC</t>
  </si>
  <si>
    <t>ASISTENTE DE CATALOGACIÓN</t>
  </si>
  <si>
    <t>LS02-AV-GG-ASGG-1129</t>
  </si>
  <si>
    <t>LS02-AV-GG-ASGG</t>
  </si>
  <si>
    <t>AGENTE DE SOPORTE TÉCNICO GESTIÓN DE GRABACIONES</t>
  </si>
  <si>
    <t>LS01-GG-ASAV-1565</t>
  </si>
  <si>
    <t>LS01-GG-ASAV</t>
  </si>
  <si>
    <t>ASISTENTE DE SOPORTE TÉCNICO AUDIENCIAS VIRTUALES (Nivel 1)</t>
  </si>
  <si>
    <t>LS02-AV-APMO-1585</t>
  </si>
  <si>
    <t>LS02-AV-APMO</t>
  </si>
  <si>
    <t>ADMINISTRADOR DE LA PLATAFORMA MS OFFICE 365</t>
  </si>
  <si>
    <t>LS04-SPAT-APMO-1609</t>
  </si>
  <si>
    <t>LS04-SPAT-APMO</t>
  </si>
  <si>
    <t>LS06-OSP-AGRC-1633</t>
  </si>
  <si>
    <t>LS06-OSP-AGRC</t>
  </si>
  <si>
    <t>APOYO A GESTIÓN DE REDES E INFRAESTRUCTURA Y CABLEADO ESTRUCTURADO</t>
  </si>
  <si>
    <t>LS06-OSP-AGMS-1657</t>
  </si>
  <si>
    <t>LS06-OSP-AGMS</t>
  </si>
  <si>
    <t>APOYO A GESTIÓN DE MESA DE SERVICIOS</t>
  </si>
  <si>
    <t>LS02-AV-ASTS-1681</t>
  </si>
  <si>
    <t>LS02-AV-ASTS</t>
  </si>
  <si>
    <t>ROL NO EXISTENTE EN EL 151-2023</t>
  </si>
  <si>
    <t>AGENTE DE SOPORTE TÉCNICO STREAMING</t>
  </si>
  <si>
    <t>SIN IVA</t>
  </si>
  <si>
    <t xml:space="preserve">SERVICIOS LÍNEA </t>
  </si>
  <si>
    <t>EQUIPOS DE CONTINUIDAD CON IVA</t>
  </si>
  <si>
    <t xml:space="preserve">SERVICIO DE ATENCIÓN Y COMUNICACIONES CON IVA </t>
  </si>
  <si>
    <t>TOTAL RECURRENTE MENSUAL CON IVA</t>
  </si>
  <si>
    <t>VALOR TOTAL CONTRATO CON IVA</t>
  </si>
  <si>
    <t>** Los Campos en cero se retiran de línea base</t>
  </si>
  <si>
    <t xml:space="preserve">Tiempo 1 Mayo al 3 Junio </t>
  </si>
  <si>
    <t xml:space="preserve">Total Linea Base * Cantidad </t>
  </si>
  <si>
    <t>Total Linea Base * Cantidad  1 Mayo  a 3 Junio 2026 IVA Incluido</t>
  </si>
  <si>
    <t xml:space="preserve">**Esta Oferta relaciona Mes de Mayo y 3 días del Mes de Junio  para línea base -mesa de servicio </t>
  </si>
  <si>
    <t xml:space="preserve">VALORES CON IVA </t>
  </si>
  <si>
    <t xml:space="preserve"> </t>
  </si>
  <si>
    <t>** Estos valores estan contados 4 de Junio del 2026 a 18 Junio 2026</t>
  </si>
  <si>
    <t>TOTAL BOLSAS PROYECTADO  CON IVA</t>
  </si>
  <si>
    <t>TOTAL BOLSAS PROYECTADO CON IVA</t>
  </si>
  <si>
    <t>Valor Ofertado Sin IVA
4 de Junio -18 Junio  2026</t>
  </si>
  <si>
    <t>IVA del Valor Ofertado
 4 de Junio - 18 Junio del 2026</t>
  </si>
  <si>
    <t>Valor Ofertado Con IVA
 4 Junio  - 18 Junio de 2026</t>
  </si>
  <si>
    <t xml:space="preserve">Tiempo 4  Junio al 18 de Junio  </t>
  </si>
  <si>
    <t>Total Linea Base * Cantidad  4 al 18 de Junio 2026 IVA Incluido</t>
  </si>
  <si>
    <t>Valor Ofertado Sin IVA
1 Mayo a 30 de Mayo  2026</t>
  </si>
  <si>
    <t>IVA del Valor Ofertado
1  Mayo a 30 Mayo 2026</t>
  </si>
  <si>
    <t>Valor Ofertado Con IVA
1 Mayo 30 Mayo  de 2026</t>
  </si>
  <si>
    <t>Total Linea Base * Cantidad 1 Mayo al 30 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</si>
</sst>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horizontal="center" vertical="top" wrapText="1"/>
    </xf>
    <xf numFmtId="0" fontId="0" fillId="3" borderId="0" xfId="0" applyFill="1"/>
    <xf numFmtId="2" fontId="0" fillId="0" borderId="1" xfId="0" applyNumberFormat="1" applyBorder="1" applyAlignment="1">
      <alignment horizontal="center" vertical="top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164" fontId="4" fillId="4" borderId="1" xfId="1" applyNumberFormat="1" applyFont="1" applyFill="1" applyBorder="1" applyAlignment="1">
      <alignment horizontal="center" wrapText="1"/>
    </xf>
    <xf numFmtId="44" fontId="4" fillId="4" borderId="1" xfId="1" applyFont="1" applyFill="1" applyBorder="1" applyAlignment="1">
      <alignment horizontal="center" wrapText="1"/>
    </xf>
    <xf numFmtId="44" fontId="4" fillId="4" borderId="2" xfId="1" applyFont="1" applyFill="1" applyBorder="1" applyAlignment="1">
      <alignment horizontal="center" wrapText="1"/>
    </xf>
    <xf numFmtId="164" fontId="0" fillId="0" borderId="1" xfId="1" applyNumberFormat="1" applyFont="1" applyBorder="1" applyAlignment="1"/>
    <xf numFmtId="44" fontId="0" fillId="0" borderId="1" xfId="1" applyFont="1" applyBorder="1" applyAlignment="1"/>
    <xf numFmtId="44" fontId="0" fillId="0" borderId="2" xfId="1" applyFont="1" applyBorder="1" applyAlignment="1"/>
    <xf numFmtId="164" fontId="0" fillId="0" borderId="1" xfId="0" applyNumberFormat="1" applyBorder="1"/>
    <xf numFmtId="164" fontId="0" fillId="3" borderId="1" xfId="1" applyNumberFormat="1" applyFont="1" applyFill="1" applyBorder="1" applyAlignment="1"/>
    <xf numFmtId="44" fontId="0" fillId="3" borderId="1" xfId="1" applyFont="1" applyFill="1" applyBorder="1" applyAlignment="1"/>
    <xf numFmtId="44" fontId="0" fillId="3" borderId="2" xfId="1" applyFont="1" applyFill="1" applyBorder="1" applyAlignment="1"/>
    <xf numFmtId="44" fontId="4" fillId="5" borderId="1" xfId="1" applyFont="1" applyFill="1" applyBorder="1" applyAlignment="1"/>
    <xf numFmtId="164" fontId="0" fillId="0" borderId="0" xfId="1" applyNumberFormat="1" applyFont="1" applyAlignment="1"/>
    <xf numFmtId="44" fontId="0" fillId="0" borderId="0" xfId="1" applyFont="1" applyAlignment="1"/>
    <xf numFmtId="0" fontId="0" fillId="0" borderId="0" xfId="0" applyAlignment="1">
      <alignment vertical="top" wrapText="1"/>
    </xf>
    <xf numFmtId="2" fontId="0" fillId="3" borderId="1" xfId="0" applyNumberFormat="1" applyFill="1" applyBorder="1" applyAlignment="1">
      <alignment horizontal="center" vertical="top" wrapText="1"/>
    </xf>
    <xf numFmtId="164" fontId="0" fillId="3" borderId="1" xfId="0" applyNumberFormat="1" applyFill="1" applyBorder="1"/>
    <xf numFmtId="0" fontId="0" fillId="5" borderId="0" xfId="0" applyFill="1"/>
    <xf numFmtId="44" fontId="0" fillId="5" borderId="0" xfId="0" applyNumberFormat="1" applyFill="1"/>
    <xf numFmtId="2" fontId="0" fillId="0" borderId="2" xfId="0" applyNumberFormat="1" applyBorder="1" applyAlignment="1">
      <alignment horizontal="center" vertical="top" wrapText="1"/>
    </xf>
    <xf numFmtId="164" fontId="0" fillId="0" borderId="5" xfId="1" applyNumberFormat="1" applyFont="1" applyBorder="1" applyAlignment="1"/>
    <xf numFmtId="44" fontId="0" fillId="0" borderId="5" xfId="1" applyFont="1" applyBorder="1" applyAlignment="1"/>
    <xf numFmtId="44" fontId="0" fillId="0" borderId="6" xfId="1" applyFont="1" applyBorder="1" applyAlignment="1"/>
    <xf numFmtId="164" fontId="6" fillId="5" borderId="0" xfId="1" applyNumberFormat="1" applyFont="1" applyFill="1" applyBorder="1" applyAlignment="1"/>
    <xf numFmtId="44" fontId="6" fillId="5" borderId="0" xfId="1" applyFont="1" applyFill="1" applyBorder="1" applyAlignment="1"/>
    <xf numFmtId="44" fontId="5" fillId="6" borderId="1" xfId="1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2" fontId="6" fillId="5" borderId="0" xfId="0" applyNumberFormat="1" applyFont="1" applyFill="1" applyAlignment="1">
      <alignment horizontal="center" vertical="top" wrapText="1"/>
    </xf>
    <xf numFmtId="44" fontId="5" fillId="6" borderId="9" xfId="1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1" fillId="0" borderId="8" xfId="0" applyFont="1" applyBorder="1" applyAlignment="1">
      <alignment vertical="center"/>
    </xf>
    <xf numFmtId="0" fontId="0" fillId="5" borderId="0" xfId="0" applyFill="1" applyAlignment="1">
      <alignment horizontal="center"/>
    </xf>
    <xf numFmtId="0" fontId="4" fillId="5" borderId="0" xfId="0" applyFont="1" applyFill="1"/>
    <xf numFmtId="44" fontId="4" fillId="5" borderId="0" xfId="0" applyNumberFormat="1" applyFont="1" applyFill="1"/>
    <xf numFmtId="0" fontId="0" fillId="5" borderId="1" xfId="0" applyFill="1" applyBorder="1" applyAlignment="1">
      <alignment horizontal="center" vertical="center" wrapText="1"/>
    </xf>
    <xf numFmtId="164" fontId="0" fillId="3" borderId="1" xfId="1" applyNumberFormat="1" applyFont="1" applyFill="1" applyBorder="1" applyAlignment="1">
      <alignment wrapText="1"/>
    </xf>
    <xf numFmtId="164" fontId="1" fillId="0" borderId="1" xfId="1" applyNumberFormat="1" applyFont="1" applyBorder="1" applyAlignment="1">
      <alignment horizontal="center"/>
    </xf>
    <xf numFmtId="164" fontId="1" fillId="0" borderId="2" xfId="1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4" fillId="0" borderId="2" xfId="1" applyNumberFormat="1" applyFont="1" applyBorder="1" applyAlignment="1">
      <alignment horizontal="center"/>
    </xf>
    <xf numFmtId="164" fontId="1" fillId="0" borderId="3" xfId="1" applyNumberFormat="1" applyFont="1" applyBorder="1" applyAlignment="1">
      <alignment horizontal="center"/>
    </xf>
    <xf numFmtId="164" fontId="1" fillId="0" borderId="4" xfId="1" applyNumberFormat="1" applyFont="1" applyBorder="1" applyAlignment="1">
      <alignment horizontal="center"/>
    </xf>
    <xf numFmtId="44" fontId="0" fillId="0" borderId="0" xfId="0" applyNumberFormat="1"/>
  </cellXfs>
  <cellStyles count="2">
    <cellStyle name="Moneda" xfId="1" builtinId="4"/>
    <cellStyle name="Normal" xfId="0" builtinId="0"/>
  </cellStyles>
  <dxfs count="2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Paola Perez Gallo" id="{FCF304C2-3FDF-4B88-8A15-2372E6FCAE4E}" userId="8e178369ff00ff0a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6" dT="2026-04-28T15:52:36.03" personId="{FCF304C2-3FDF-4B88-8A15-2372E6FCAE4E}" id="{6307FE0D-FDBC-4965-AF72-9DBB82DB8B6A}">
    <text xml:space="preserve">1 
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DE1D0-2CE9-49B8-BC6B-B30262A35712}">
  <dimension ref="A1:AB68"/>
  <sheetViews>
    <sheetView showGridLines="0" tabSelected="1" topLeftCell="I1" zoomScale="120" zoomScaleNormal="120" workbookViewId="0">
      <pane ySplit="1" topLeftCell="A55" activePane="bottomLeft" state="frozenSplit"/>
      <selection activeCell="A2" sqref="A2"/>
      <selection pane="bottomLeft" activeCell="R1" sqref="R1:W1048576"/>
    </sheetView>
  </sheetViews>
  <sheetFormatPr baseColWidth="10" defaultRowHeight="14.5" x14ac:dyDescent="0.35"/>
  <cols>
    <col min="1" max="1" width="23" customWidth="1"/>
    <col min="2" max="2" width="22.453125" customWidth="1"/>
    <col min="3" max="3" width="31.1796875" customWidth="1"/>
    <col min="4" max="4" width="30" customWidth="1"/>
    <col min="5" max="5" width="8.453125" bestFit="1" customWidth="1"/>
    <col min="6" max="6" width="23.1796875" customWidth="1"/>
    <col min="7" max="7" width="11" bestFit="1" customWidth="1"/>
    <col min="8" max="8" width="11.1796875" bestFit="1" customWidth="1"/>
    <col min="9" max="9" width="11.36328125" customWidth="1"/>
    <col min="10" max="10" width="11.36328125" style="14" customWidth="1"/>
    <col min="11" max="11" width="11.36328125" style="5" customWidth="1"/>
    <col min="12" max="12" width="18.81640625" style="26" customWidth="1"/>
    <col min="13" max="13" width="15.54296875" style="27" customWidth="1"/>
    <col min="14" max="14" width="15.6328125" style="27" bestFit="1" customWidth="1"/>
    <col min="15" max="15" width="22.36328125" style="27" bestFit="1" customWidth="1"/>
    <col min="16" max="16" width="22.81640625" customWidth="1"/>
    <col min="17" max="17" width="17.7265625" style="31" bestFit="1" customWidth="1"/>
    <col min="18" max="28" width="10.90625" style="31"/>
  </cols>
  <sheetData>
    <row r="1" spans="1:28" ht="58" x14ac:dyDescent="0.3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2" t="s">
        <v>9</v>
      </c>
      <c r="K1" s="1" t="s">
        <v>195</v>
      </c>
      <c r="L1" s="15" t="s">
        <v>209</v>
      </c>
      <c r="M1" s="16" t="s">
        <v>210</v>
      </c>
      <c r="N1" s="17" t="s">
        <v>211</v>
      </c>
      <c r="O1" s="16" t="s">
        <v>212</v>
      </c>
      <c r="P1" s="16" t="s">
        <v>197</v>
      </c>
    </row>
    <row r="2" spans="1:28" ht="29" x14ac:dyDescent="0.35">
      <c r="A2" s="3" t="s">
        <v>10</v>
      </c>
      <c r="B2" s="3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4">
        <v>3</v>
      </c>
      <c r="K2" s="9">
        <f>1+(3/30)</f>
        <v>1.1000000000000001</v>
      </c>
      <c r="L2" s="18">
        <v>6938116.1290322579</v>
      </c>
      <c r="M2" s="19">
        <f t="shared" ref="M2:M18" si="0">+L2*19%</f>
        <v>1318242.064516129</v>
      </c>
      <c r="N2" s="20">
        <f t="shared" ref="N2:N33" si="1">+L2+M2</f>
        <v>8256358.1935483869</v>
      </c>
      <c r="O2" s="19">
        <f t="shared" ref="O2:O33" si="2">+N2*J2</f>
        <v>24769074.580645159</v>
      </c>
      <c r="P2" s="21">
        <f>(N2*J2)*K2</f>
        <v>27245982.038709678</v>
      </c>
    </row>
    <row r="3" spans="1:28" s="8" customFormat="1" ht="29" x14ac:dyDescent="0.35">
      <c r="A3" s="6" t="s">
        <v>19</v>
      </c>
      <c r="B3" s="6" t="s">
        <v>20</v>
      </c>
      <c r="C3" s="6" t="s">
        <v>12</v>
      </c>
      <c r="D3" s="6" t="s">
        <v>21</v>
      </c>
      <c r="E3" s="6" t="s">
        <v>22</v>
      </c>
      <c r="F3" s="6" t="s">
        <v>23</v>
      </c>
      <c r="G3" s="6" t="s">
        <v>24</v>
      </c>
      <c r="H3" s="6" t="s">
        <v>17</v>
      </c>
      <c r="I3" s="6" t="s">
        <v>18</v>
      </c>
      <c r="J3" s="7">
        <v>20</v>
      </c>
      <c r="K3" s="9">
        <f t="shared" ref="K3:K56" si="3">1+(3/30)</f>
        <v>1.1000000000000001</v>
      </c>
      <c r="L3" s="22">
        <v>6938180.6451612897</v>
      </c>
      <c r="M3" s="23">
        <f t="shared" si="0"/>
        <v>1318254.3225806451</v>
      </c>
      <c r="N3" s="24">
        <f t="shared" si="1"/>
        <v>8256434.9677419346</v>
      </c>
      <c r="O3" s="23">
        <f t="shared" si="2"/>
        <v>165128699.3548387</v>
      </c>
      <c r="P3" s="21">
        <f t="shared" ref="P3:P56" si="4">(N3*J3)*K3</f>
        <v>181641569.29032257</v>
      </c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</row>
    <row r="4" spans="1:28" ht="29" x14ac:dyDescent="0.35">
      <c r="A4" s="3" t="s">
        <v>25</v>
      </c>
      <c r="B4" s="3" t="s">
        <v>26</v>
      </c>
      <c r="C4" s="3" t="s">
        <v>27</v>
      </c>
      <c r="D4" s="3" t="s">
        <v>28</v>
      </c>
      <c r="E4" s="3" t="s">
        <v>22</v>
      </c>
      <c r="F4" s="3" t="s">
        <v>15</v>
      </c>
      <c r="G4" s="3" t="s">
        <v>16</v>
      </c>
      <c r="H4" s="3" t="s">
        <v>17</v>
      </c>
      <c r="I4" s="3" t="s">
        <v>18</v>
      </c>
      <c r="J4" s="4">
        <v>7</v>
      </c>
      <c r="K4" s="9">
        <f t="shared" si="3"/>
        <v>1.1000000000000001</v>
      </c>
      <c r="L4" s="18">
        <v>10519419.35483871</v>
      </c>
      <c r="M4" s="19">
        <f t="shared" si="0"/>
        <v>1998689.6774193549</v>
      </c>
      <c r="N4" s="20">
        <f t="shared" si="1"/>
        <v>12518109.032258065</v>
      </c>
      <c r="O4" s="19">
        <f t="shared" si="2"/>
        <v>87626763.22580646</v>
      </c>
      <c r="P4" s="21">
        <f t="shared" si="4"/>
        <v>96389439.54838711</v>
      </c>
    </row>
    <row r="5" spans="1:28" ht="29" x14ac:dyDescent="0.35">
      <c r="A5" s="3" t="s">
        <v>29</v>
      </c>
      <c r="B5" s="3" t="s">
        <v>30</v>
      </c>
      <c r="C5" s="3" t="s">
        <v>31</v>
      </c>
      <c r="D5" s="3" t="s">
        <v>32</v>
      </c>
      <c r="E5" s="3" t="s">
        <v>14</v>
      </c>
      <c r="F5" s="3" t="s">
        <v>15</v>
      </c>
      <c r="G5" s="3" t="s">
        <v>16</v>
      </c>
      <c r="H5" s="3" t="s">
        <v>17</v>
      </c>
      <c r="I5" s="3" t="s">
        <v>18</v>
      </c>
      <c r="J5" s="4">
        <v>130</v>
      </c>
      <c r="K5" s="9">
        <f t="shared" si="3"/>
        <v>1.1000000000000001</v>
      </c>
      <c r="L5" s="18">
        <v>9445045.1612903215</v>
      </c>
      <c r="M5" s="19">
        <f t="shared" si="0"/>
        <v>1794558.5806451612</v>
      </c>
      <c r="N5" s="20">
        <f t="shared" si="1"/>
        <v>11239603.741935482</v>
      </c>
      <c r="O5" s="19">
        <f t="shared" si="2"/>
        <v>1461148486.4516127</v>
      </c>
      <c r="P5" s="21">
        <f t="shared" si="4"/>
        <v>1607263335.0967741</v>
      </c>
    </row>
    <row r="6" spans="1:28" ht="29" x14ac:dyDescent="0.35">
      <c r="A6" s="3" t="s">
        <v>33</v>
      </c>
      <c r="B6" s="3" t="s">
        <v>30</v>
      </c>
      <c r="C6" s="3" t="s">
        <v>31</v>
      </c>
      <c r="D6" s="3" t="s">
        <v>32</v>
      </c>
      <c r="E6" s="3" t="s">
        <v>14</v>
      </c>
      <c r="F6" s="3" t="s">
        <v>15</v>
      </c>
      <c r="G6" s="3" t="s">
        <v>34</v>
      </c>
      <c r="H6" s="3" t="s">
        <v>17</v>
      </c>
      <c r="I6" s="3" t="s">
        <v>18</v>
      </c>
      <c r="J6" s="4">
        <v>1</v>
      </c>
      <c r="K6" s="9">
        <f t="shared" si="3"/>
        <v>1.1000000000000001</v>
      </c>
      <c r="L6" s="18">
        <v>9445045.1612903215</v>
      </c>
      <c r="M6" s="19">
        <f t="shared" si="0"/>
        <v>1794558.5806451612</v>
      </c>
      <c r="N6" s="20">
        <f t="shared" si="1"/>
        <v>11239603.741935482</v>
      </c>
      <c r="O6" s="19">
        <f t="shared" si="2"/>
        <v>11239603.741935482</v>
      </c>
      <c r="P6" s="21">
        <f t="shared" si="4"/>
        <v>12363564.116129031</v>
      </c>
    </row>
    <row r="7" spans="1:28" ht="29" x14ac:dyDescent="0.35">
      <c r="A7" s="3" t="s">
        <v>35</v>
      </c>
      <c r="B7" s="3" t="s">
        <v>36</v>
      </c>
      <c r="C7" s="3" t="s">
        <v>31</v>
      </c>
      <c r="D7" s="3" t="s">
        <v>37</v>
      </c>
      <c r="E7" s="3" t="s">
        <v>14</v>
      </c>
      <c r="F7" s="3" t="s">
        <v>15</v>
      </c>
      <c r="G7" s="3" t="s">
        <v>16</v>
      </c>
      <c r="H7" s="3" t="s">
        <v>17</v>
      </c>
      <c r="I7" s="3" t="s">
        <v>18</v>
      </c>
      <c r="J7" s="4">
        <v>35</v>
      </c>
      <c r="K7" s="9">
        <f t="shared" si="3"/>
        <v>1.1000000000000001</v>
      </c>
      <c r="L7" s="18">
        <v>9445045.1612903215</v>
      </c>
      <c r="M7" s="19">
        <f t="shared" si="0"/>
        <v>1794558.5806451612</v>
      </c>
      <c r="N7" s="20">
        <f t="shared" si="1"/>
        <v>11239603.741935482</v>
      </c>
      <c r="O7" s="19">
        <f t="shared" si="2"/>
        <v>393386130.96774191</v>
      </c>
      <c r="P7" s="21">
        <f t="shared" si="4"/>
        <v>432724744.06451613</v>
      </c>
    </row>
    <row r="8" spans="1:28" ht="29" x14ac:dyDescent="0.35">
      <c r="A8" s="3" t="s">
        <v>38</v>
      </c>
      <c r="B8" s="3" t="s">
        <v>36</v>
      </c>
      <c r="C8" s="3" t="s">
        <v>31</v>
      </c>
      <c r="D8" s="3" t="s">
        <v>37</v>
      </c>
      <c r="E8" s="3" t="s">
        <v>14</v>
      </c>
      <c r="F8" s="3" t="s">
        <v>15</v>
      </c>
      <c r="G8" s="3" t="s">
        <v>34</v>
      </c>
      <c r="H8" s="3" t="s">
        <v>17</v>
      </c>
      <c r="I8" s="3" t="s">
        <v>18</v>
      </c>
      <c r="J8" s="4">
        <v>12</v>
      </c>
      <c r="K8" s="9">
        <f t="shared" si="3"/>
        <v>1.1000000000000001</v>
      </c>
      <c r="L8" s="18">
        <v>9445045.1612903215</v>
      </c>
      <c r="M8" s="19">
        <f t="shared" si="0"/>
        <v>1794558.5806451612</v>
      </c>
      <c r="N8" s="20">
        <f t="shared" si="1"/>
        <v>11239603.741935482</v>
      </c>
      <c r="O8" s="19">
        <f t="shared" si="2"/>
        <v>134875244.90322578</v>
      </c>
      <c r="P8" s="21">
        <f t="shared" si="4"/>
        <v>148362769.39354837</v>
      </c>
    </row>
    <row r="9" spans="1:28" ht="29" x14ac:dyDescent="0.35">
      <c r="A9" s="3" t="s">
        <v>39</v>
      </c>
      <c r="B9" s="3" t="s">
        <v>36</v>
      </c>
      <c r="C9" s="3" t="s">
        <v>31</v>
      </c>
      <c r="D9" s="3" t="s">
        <v>37</v>
      </c>
      <c r="E9" s="3" t="s">
        <v>14</v>
      </c>
      <c r="F9" s="3" t="s">
        <v>40</v>
      </c>
      <c r="G9" s="3" t="s">
        <v>41</v>
      </c>
      <c r="H9" s="3" t="s">
        <v>17</v>
      </c>
      <c r="I9" s="3" t="s">
        <v>18</v>
      </c>
      <c r="J9" s="4">
        <v>2</v>
      </c>
      <c r="K9" s="9">
        <f t="shared" si="3"/>
        <v>1.1000000000000001</v>
      </c>
      <c r="L9" s="18">
        <v>9445045.1612903215</v>
      </c>
      <c r="M9" s="19">
        <f t="shared" si="0"/>
        <v>1794558.5806451612</v>
      </c>
      <c r="N9" s="20">
        <f t="shared" si="1"/>
        <v>11239603.741935482</v>
      </c>
      <c r="O9" s="19">
        <f t="shared" si="2"/>
        <v>22479207.483870964</v>
      </c>
      <c r="P9" s="21">
        <f t="shared" si="4"/>
        <v>24727128.232258063</v>
      </c>
    </row>
    <row r="10" spans="1:28" ht="29" x14ac:dyDescent="0.35">
      <c r="A10" s="3" t="s">
        <v>42</v>
      </c>
      <c r="B10" s="6" t="s">
        <v>43</v>
      </c>
      <c r="C10" s="6" t="s">
        <v>31</v>
      </c>
      <c r="D10" s="6" t="s">
        <v>44</v>
      </c>
      <c r="E10" s="6" t="s">
        <v>14</v>
      </c>
      <c r="F10" s="6" t="s">
        <v>15</v>
      </c>
      <c r="G10" s="6" t="s">
        <v>16</v>
      </c>
      <c r="H10" s="6" t="s">
        <v>17</v>
      </c>
      <c r="I10" s="6" t="s">
        <v>18</v>
      </c>
      <c r="J10" s="4"/>
      <c r="K10" s="9">
        <f t="shared" si="3"/>
        <v>1.1000000000000001</v>
      </c>
      <c r="L10" s="22">
        <v>0</v>
      </c>
      <c r="M10" s="23">
        <f t="shared" si="0"/>
        <v>0</v>
      </c>
      <c r="N10" s="24">
        <f t="shared" si="1"/>
        <v>0</v>
      </c>
      <c r="O10" s="23">
        <f t="shared" si="2"/>
        <v>0</v>
      </c>
      <c r="P10" s="21">
        <f t="shared" si="4"/>
        <v>0</v>
      </c>
    </row>
    <row r="11" spans="1:28" ht="29" x14ac:dyDescent="0.35">
      <c r="A11" s="3" t="s">
        <v>45</v>
      </c>
      <c r="B11" s="3" t="s">
        <v>46</v>
      </c>
      <c r="C11" s="3" t="s">
        <v>27</v>
      </c>
      <c r="D11" s="3" t="s">
        <v>47</v>
      </c>
      <c r="E11" s="3" t="s">
        <v>14</v>
      </c>
      <c r="F11" s="3" t="s">
        <v>15</v>
      </c>
      <c r="G11" s="3" t="s">
        <v>16</v>
      </c>
      <c r="H11" s="3" t="s">
        <v>17</v>
      </c>
      <c r="I11" s="3" t="s">
        <v>18</v>
      </c>
      <c r="J11" s="4">
        <v>1</v>
      </c>
      <c r="K11" s="9">
        <f t="shared" si="3"/>
        <v>1.1000000000000001</v>
      </c>
      <c r="L11" s="18">
        <v>10519419.35483871</v>
      </c>
      <c r="M11" s="19">
        <f t="shared" si="0"/>
        <v>1998689.6774193549</v>
      </c>
      <c r="N11" s="20">
        <f t="shared" si="1"/>
        <v>12518109.032258065</v>
      </c>
      <c r="O11" s="19">
        <f t="shared" si="2"/>
        <v>12518109.032258065</v>
      </c>
      <c r="P11" s="21">
        <f t="shared" si="4"/>
        <v>13769919.935483873</v>
      </c>
    </row>
    <row r="12" spans="1:28" s="8" customFormat="1" ht="29" x14ac:dyDescent="0.35">
      <c r="A12" s="6" t="s">
        <v>48</v>
      </c>
      <c r="B12" s="6" t="s">
        <v>49</v>
      </c>
      <c r="C12" s="6" t="s">
        <v>27</v>
      </c>
      <c r="D12" s="6" t="s">
        <v>50</v>
      </c>
      <c r="E12" s="6" t="s">
        <v>14</v>
      </c>
      <c r="F12" s="6" t="s">
        <v>15</v>
      </c>
      <c r="G12" s="6" t="s">
        <v>16</v>
      </c>
      <c r="H12" s="6" t="s">
        <v>17</v>
      </c>
      <c r="I12" s="6" t="s">
        <v>18</v>
      </c>
      <c r="J12" s="7">
        <v>27</v>
      </c>
      <c r="K12" s="9">
        <f t="shared" si="3"/>
        <v>1.1000000000000001</v>
      </c>
      <c r="L12" s="22">
        <v>10519419.35483871</v>
      </c>
      <c r="M12" s="23">
        <f t="shared" si="0"/>
        <v>1998689.6774193549</v>
      </c>
      <c r="N12" s="24">
        <f t="shared" si="1"/>
        <v>12518109.032258065</v>
      </c>
      <c r="O12" s="23">
        <f t="shared" si="2"/>
        <v>337988943.87096775</v>
      </c>
      <c r="P12" s="21">
        <f t="shared" si="4"/>
        <v>371787838.25806457</v>
      </c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</row>
    <row r="13" spans="1:28" ht="29" x14ac:dyDescent="0.35">
      <c r="A13" s="3" t="s">
        <v>51</v>
      </c>
      <c r="B13" s="3" t="s">
        <v>52</v>
      </c>
      <c r="C13" s="3" t="s">
        <v>27</v>
      </c>
      <c r="D13" s="3" t="s">
        <v>53</v>
      </c>
      <c r="E13" s="3" t="s">
        <v>14</v>
      </c>
      <c r="F13" s="3" t="s">
        <v>15</v>
      </c>
      <c r="G13" s="3" t="s">
        <v>16</v>
      </c>
      <c r="H13" s="3" t="s">
        <v>17</v>
      </c>
      <c r="I13" s="3" t="s">
        <v>18</v>
      </c>
      <c r="J13" s="4">
        <v>27</v>
      </c>
      <c r="K13" s="9">
        <f t="shared" si="3"/>
        <v>1.1000000000000001</v>
      </c>
      <c r="L13" s="18">
        <v>10519419.35483871</v>
      </c>
      <c r="M13" s="19">
        <f t="shared" si="0"/>
        <v>1998689.6774193549</v>
      </c>
      <c r="N13" s="20">
        <f t="shared" si="1"/>
        <v>12518109.032258065</v>
      </c>
      <c r="O13" s="19">
        <f t="shared" si="2"/>
        <v>337988943.87096775</v>
      </c>
      <c r="P13" s="21">
        <f t="shared" si="4"/>
        <v>371787838.25806457</v>
      </c>
    </row>
    <row r="14" spans="1:28" ht="29" x14ac:dyDescent="0.35">
      <c r="A14" s="3" t="s">
        <v>54</v>
      </c>
      <c r="B14" s="3" t="s">
        <v>55</v>
      </c>
      <c r="C14" s="3" t="s">
        <v>27</v>
      </c>
      <c r="D14" s="3" t="s">
        <v>56</v>
      </c>
      <c r="E14" s="3" t="s">
        <v>14</v>
      </c>
      <c r="F14" s="3" t="s">
        <v>15</v>
      </c>
      <c r="G14" s="3" t="s">
        <v>16</v>
      </c>
      <c r="H14" s="3" t="s">
        <v>17</v>
      </c>
      <c r="I14" s="3" t="s">
        <v>18</v>
      </c>
      <c r="J14" s="4">
        <v>9</v>
      </c>
      <c r="K14" s="9">
        <f t="shared" si="3"/>
        <v>1.1000000000000001</v>
      </c>
      <c r="L14" s="18">
        <v>10519419.35483871</v>
      </c>
      <c r="M14" s="19">
        <f t="shared" si="0"/>
        <v>1998689.6774193549</v>
      </c>
      <c r="N14" s="20">
        <f t="shared" si="1"/>
        <v>12518109.032258065</v>
      </c>
      <c r="O14" s="19">
        <f t="shared" si="2"/>
        <v>112662981.29032259</v>
      </c>
      <c r="P14" s="21">
        <f t="shared" si="4"/>
        <v>123929279.41935486</v>
      </c>
    </row>
    <row r="15" spans="1:28" ht="29" x14ac:dyDescent="0.35">
      <c r="A15" s="3" t="s">
        <v>57</v>
      </c>
      <c r="B15" s="3" t="s">
        <v>58</v>
      </c>
      <c r="C15" s="3" t="s">
        <v>27</v>
      </c>
      <c r="D15" s="3" t="s">
        <v>59</v>
      </c>
      <c r="E15" s="3" t="s">
        <v>14</v>
      </c>
      <c r="F15" s="3" t="s">
        <v>15</v>
      </c>
      <c r="G15" s="3" t="s">
        <v>16</v>
      </c>
      <c r="H15" s="3" t="s">
        <v>17</v>
      </c>
      <c r="I15" s="3" t="s">
        <v>18</v>
      </c>
      <c r="J15" s="4">
        <v>28</v>
      </c>
      <c r="K15" s="9">
        <f t="shared" si="3"/>
        <v>1.1000000000000001</v>
      </c>
      <c r="L15" s="18">
        <v>10519419.35483871</v>
      </c>
      <c r="M15" s="19">
        <f t="shared" si="0"/>
        <v>1998689.6774193549</v>
      </c>
      <c r="N15" s="20">
        <f t="shared" si="1"/>
        <v>12518109.032258065</v>
      </c>
      <c r="O15" s="19">
        <f t="shared" si="2"/>
        <v>350507052.90322584</v>
      </c>
      <c r="P15" s="21">
        <f t="shared" si="4"/>
        <v>385557758.19354844</v>
      </c>
    </row>
    <row r="16" spans="1:28" ht="29" x14ac:dyDescent="0.35">
      <c r="A16" s="3" t="s">
        <v>60</v>
      </c>
      <c r="B16" s="3" t="s">
        <v>58</v>
      </c>
      <c r="C16" s="3" t="s">
        <v>27</v>
      </c>
      <c r="D16" s="3" t="s">
        <v>59</v>
      </c>
      <c r="E16" s="3" t="s">
        <v>14</v>
      </c>
      <c r="F16" s="3" t="s">
        <v>23</v>
      </c>
      <c r="G16" s="3" t="s">
        <v>24</v>
      </c>
      <c r="H16" s="3" t="s">
        <v>17</v>
      </c>
      <c r="I16" s="3" t="s">
        <v>18</v>
      </c>
      <c r="J16" s="4">
        <v>2</v>
      </c>
      <c r="K16" s="9">
        <f t="shared" si="3"/>
        <v>1.1000000000000001</v>
      </c>
      <c r="L16" s="18">
        <v>10519419.35483871</v>
      </c>
      <c r="M16" s="19">
        <f t="shared" si="0"/>
        <v>1998689.6774193549</v>
      </c>
      <c r="N16" s="20">
        <f t="shared" si="1"/>
        <v>12518109.032258065</v>
      </c>
      <c r="O16" s="19">
        <f t="shared" si="2"/>
        <v>25036218.064516131</v>
      </c>
      <c r="P16" s="21">
        <f t="shared" si="4"/>
        <v>27539839.870967746</v>
      </c>
    </row>
    <row r="17" spans="1:28" ht="43.5" x14ac:dyDescent="0.35">
      <c r="A17" s="3" t="s">
        <v>61</v>
      </c>
      <c r="B17" s="3" t="s">
        <v>62</v>
      </c>
      <c r="C17" s="3" t="s">
        <v>63</v>
      </c>
      <c r="D17" s="3" t="s">
        <v>64</v>
      </c>
      <c r="E17" s="3" t="s">
        <v>14</v>
      </c>
      <c r="F17" s="3" t="s">
        <v>15</v>
      </c>
      <c r="G17" s="3" t="s">
        <v>16</v>
      </c>
      <c r="H17" s="3" t="s">
        <v>17</v>
      </c>
      <c r="I17" s="3" t="s">
        <v>18</v>
      </c>
      <c r="J17" s="4">
        <v>1</v>
      </c>
      <c r="K17" s="9">
        <f t="shared" si="3"/>
        <v>1.1000000000000001</v>
      </c>
      <c r="L17" s="18">
        <v>12295083.870967742</v>
      </c>
      <c r="M17" s="19">
        <f t="shared" si="0"/>
        <v>2336065.935483871</v>
      </c>
      <c r="N17" s="20">
        <f t="shared" si="1"/>
        <v>14631149.806451613</v>
      </c>
      <c r="O17" s="19">
        <f t="shared" si="2"/>
        <v>14631149.806451613</v>
      </c>
      <c r="P17" s="21">
        <f t="shared" si="4"/>
        <v>16094264.787096776</v>
      </c>
    </row>
    <row r="18" spans="1:28" ht="29" x14ac:dyDescent="0.35">
      <c r="A18" s="3" t="s">
        <v>65</v>
      </c>
      <c r="B18" s="3" t="s">
        <v>66</v>
      </c>
      <c r="C18" s="3" t="s">
        <v>63</v>
      </c>
      <c r="D18" s="3" t="s">
        <v>67</v>
      </c>
      <c r="E18" s="3" t="s">
        <v>14</v>
      </c>
      <c r="F18" s="3" t="s">
        <v>15</v>
      </c>
      <c r="G18" s="3" t="s">
        <v>16</v>
      </c>
      <c r="H18" s="3" t="s">
        <v>17</v>
      </c>
      <c r="I18" s="3" t="s">
        <v>18</v>
      </c>
      <c r="J18" s="4">
        <v>5</v>
      </c>
      <c r="K18" s="9">
        <f t="shared" si="3"/>
        <v>1.1000000000000001</v>
      </c>
      <c r="L18" s="18">
        <v>12295083.870967742</v>
      </c>
      <c r="M18" s="19">
        <f t="shared" si="0"/>
        <v>2336065.935483871</v>
      </c>
      <c r="N18" s="20">
        <f t="shared" si="1"/>
        <v>14631149.806451613</v>
      </c>
      <c r="O18" s="19">
        <f t="shared" si="2"/>
        <v>73155749.032258064</v>
      </c>
      <c r="P18" s="21">
        <f t="shared" si="4"/>
        <v>80471323.935483873</v>
      </c>
    </row>
    <row r="19" spans="1:28" ht="29" x14ac:dyDescent="0.35">
      <c r="A19" s="6" t="s">
        <v>68</v>
      </c>
      <c r="B19" s="6" t="s">
        <v>69</v>
      </c>
      <c r="C19" s="6" t="s">
        <v>63</v>
      </c>
      <c r="D19" s="6" t="s">
        <v>70</v>
      </c>
      <c r="E19" s="6" t="s">
        <v>14</v>
      </c>
      <c r="F19" s="6" t="s">
        <v>15</v>
      </c>
      <c r="G19" s="6" t="s">
        <v>16</v>
      </c>
      <c r="H19" s="6" t="s">
        <v>17</v>
      </c>
      <c r="I19" s="6" t="s">
        <v>18</v>
      </c>
      <c r="J19" s="7"/>
      <c r="K19" s="9">
        <f t="shared" si="3"/>
        <v>1.1000000000000001</v>
      </c>
      <c r="L19" s="22">
        <v>0</v>
      </c>
      <c r="M19" s="23">
        <v>0</v>
      </c>
      <c r="N19" s="24">
        <f t="shared" si="1"/>
        <v>0</v>
      </c>
      <c r="O19" s="23">
        <f t="shared" si="2"/>
        <v>0</v>
      </c>
      <c r="P19" s="21">
        <f t="shared" si="4"/>
        <v>0</v>
      </c>
    </row>
    <row r="20" spans="1:28" ht="29" x14ac:dyDescent="0.35">
      <c r="A20" s="3" t="s">
        <v>71</v>
      </c>
      <c r="B20" s="3" t="s">
        <v>72</v>
      </c>
      <c r="C20" s="3" t="s">
        <v>63</v>
      </c>
      <c r="D20" s="3" t="s">
        <v>73</v>
      </c>
      <c r="E20" s="3" t="s">
        <v>22</v>
      </c>
      <c r="F20" s="3" t="s">
        <v>15</v>
      </c>
      <c r="G20" s="3" t="s">
        <v>16</v>
      </c>
      <c r="H20" s="3" t="s">
        <v>17</v>
      </c>
      <c r="I20" s="3" t="s">
        <v>18</v>
      </c>
      <c r="J20" s="4">
        <v>8</v>
      </c>
      <c r="K20" s="9">
        <f t="shared" si="3"/>
        <v>1.1000000000000001</v>
      </c>
      <c r="L20" s="18">
        <v>12295083.870967742</v>
      </c>
      <c r="M20" s="19">
        <f t="shared" ref="M20:M56" si="5">+L20*19%</f>
        <v>2336065.935483871</v>
      </c>
      <c r="N20" s="20">
        <f t="shared" si="1"/>
        <v>14631149.806451613</v>
      </c>
      <c r="O20" s="19">
        <f t="shared" si="2"/>
        <v>117049198.4516129</v>
      </c>
      <c r="P20" s="21">
        <f t="shared" si="4"/>
        <v>128754118.29677421</v>
      </c>
    </row>
    <row r="21" spans="1:28" ht="29" x14ac:dyDescent="0.35">
      <c r="A21" s="3" t="s">
        <v>74</v>
      </c>
      <c r="B21" s="3" t="s">
        <v>75</v>
      </c>
      <c r="C21" s="3" t="s">
        <v>76</v>
      </c>
      <c r="D21" s="3" t="s">
        <v>77</v>
      </c>
      <c r="E21" s="3" t="s">
        <v>22</v>
      </c>
      <c r="F21" s="3" t="s">
        <v>15</v>
      </c>
      <c r="G21" s="3" t="s">
        <v>16</v>
      </c>
      <c r="H21" s="3" t="s">
        <v>17</v>
      </c>
      <c r="I21" s="3" t="s">
        <v>18</v>
      </c>
      <c r="J21" s="4">
        <v>1</v>
      </c>
      <c r="K21" s="9">
        <f t="shared" si="3"/>
        <v>1.1000000000000001</v>
      </c>
      <c r="L21" s="18">
        <v>15876400</v>
      </c>
      <c r="M21" s="19">
        <f t="shared" si="5"/>
        <v>3016516</v>
      </c>
      <c r="N21" s="20">
        <f t="shared" si="1"/>
        <v>18892916</v>
      </c>
      <c r="O21" s="19">
        <f t="shared" si="2"/>
        <v>18892916</v>
      </c>
      <c r="P21" s="21">
        <f t="shared" si="4"/>
        <v>20782207.600000001</v>
      </c>
    </row>
    <row r="22" spans="1:28" ht="29" x14ac:dyDescent="0.35">
      <c r="A22" s="3" t="s">
        <v>78</v>
      </c>
      <c r="B22" s="3" t="s">
        <v>79</v>
      </c>
      <c r="C22" s="3" t="s">
        <v>76</v>
      </c>
      <c r="D22" s="3" t="s">
        <v>80</v>
      </c>
      <c r="E22" s="3" t="s">
        <v>14</v>
      </c>
      <c r="F22" s="3" t="s">
        <v>15</v>
      </c>
      <c r="G22" s="3" t="s">
        <v>16</v>
      </c>
      <c r="H22" s="3" t="s">
        <v>17</v>
      </c>
      <c r="I22" s="3" t="s">
        <v>18</v>
      </c>
      <c r="J22" s="4">
        <v>5</v>
      </c>
      <c r="K22" s="9">
        <f t="shared" si="3"/>
        <v>1.1000000000000001</v>
      </c>
      <c r="L22" s="18">
        <v>15876400</v>
      </c>
      <c r="M22" s="19">
        <f t="shared" si="5"/>
        <v>3016516</v>
      </c>
      <c r="N22" s="20">
        <f t="shared" si="1"/>
        <v>18892916</v>
      </c>
      <c r="O22" s="19">
        <f t="shared" si="2"/>
        <v>94464580</v>
      </c>
      <c r="P22" s="21">
        <f t="shared" si="4"/>
        <v>103911038.00000001</v>
      </c>
    </row>
    <row r="23" spans="1:28" ht="29" x14ac:dyDescent="0.35">
      <c r="A23" s="3" t="s">
        <v>81</v>
      </c>
      <c r="B23" s="3" t="s">
        <v>82</v>
      </c>
      <c r="C23" s="3" t="s">
        <v>83</v>
      </c>
      <c r="D23" s="3" t="s">
        <v>84</v>
      </c>
      <c r="E23" s="3" t="s">
        <v>14</v>
      </c>
      <c r="F23" s="3" t="s">
        <v>15</v>
      </c>
      <c r="G23" s="3" t="s">
        <v>16</v>
      </c>
      <c r="H23" s="3" t="s">
        <v>17</v>
      </c>
      <c r="I23" s="3" t="s">
        <v>18</v>
      </c>
      <c r="J23" s="4">
        <v>1</v>
      </c>
      <c r="K23" s="9">
        <f t="shared" si="3"/>
        <v>1.1000000000000001</v>
      </c>
      <c r="L23" s="18">
        <v>18741483.870967742</v>
      </c>
      <c r="M23" s="19">
        <f t="shared" si="5"/>
        <v>3560881.935483871</v>
      </c>
      <c r="N23" s="20">
        <f t="shared" si="1"/>
        <v>22302365.806451611</v>
      </c>
      <c r="O23" s="19">
        <f t="shared" si="2"/>
        <v>22302365.806451611</v>
      </c>
      <c r="P23" s="21">
        <f t="shared" si="4"/>
        <v>24532602.387096774</v>
      </c>
    </row>
    <row r="24" spans="1:28" ht="29" x14ac:dyDescent="0.35">
      <c r="A24" s="3" t="s">
        <v>85</v>
      </c>
      <c r="B24" s="3" t="s">
        <v>86</v>
      </c>
      <c r="C24" s="3" t="s">
        <v>83</v>
      </c>
      <c r="D24" s="3" t="s">
        <v>87</v>
      </c>
      <c r="E24" s="3" t="s">
        <v>14</v>
      </c>
      <c r="F24" s="3" t="s">
        <v>15</v>
      </c>
      <c r="G24" s="3" t="s">
        <v>16</v>
      </c>
      <c r="H24" s="3" t="s">
        <v>17</v>
      </c>
      <c r="I24" s="3" t="s">
        <v>18</v>
      </c>
      <c r="J24" s="4">
        <v>1</v>
      </c>
      <c r="K24" s="9">
        <f t="shared" si="3"/>
        <v>1.1000000000000001</v>
      </c>
      <c r="L24" s="18">
        <v>18741483.870967742</v>
      </c>
      <c r="M24" s="19">
        <f t="shared" si="5"/>
        <v>3560881.935483871</v>
      </c>
      <c r="N24" s="20">
        <f t="shared" si="1"/>
        <v>22302365.806451611</v>
      </c>
      <c r="O24" s="19">
        <f t="shared" si="2"/>
        <v>22302365.806451611</v>
      </c>
      <c r="P24" s="21">
        <f t="shared" si="4"/>
        <v>24532602.387096774</v>
      </c>
    </row>
    <row r="25" spans="1:28" ht="29" x14ac:dyDescent="0.35">
      <c r="A25" s="3" t="s">
        <v>88</v>
      </c>
      <c r="B25" s="3" t="s">
        <v>89</v>
      </c>
      <c r="C25" s="3" t="s">
        <v>83</v>
      </c>
      <c r="D25" s="3" t="s">
        <v>90</v>
      </c>
      <c r="E25" s="3" t="s">
        <v>14</v>
      </c>
      <c r="F25" s="3" t="s">
        <v>15</v>
      </c>
      <c r="G25" s="3" t="s">
        <v>16</v>
      </c>
      <c r="H25" s="3" t="s">
        <v>17</v>
      </c>
      <c r="I25" s="3" t="s">
        <v>18</v>
      </c>
      <c r="J25" s="4">
        <v>1</v>
      </c>
      <c r="K25" s="9">
        <f t="shared" si="3"/>
        <v>1.1000000000000001</v>
      </c>
      <c r="L25" s="18">
        <v>18741483.870967742</v>
      </c>
      <c r="M25" s="19">
        <f t="shared" si="5"/>
        <v>3560881.935483871</v>
      </c>
      <c r="N25" s="20">
        <f t="shared" si="1"/>
        <v>22302365.806451611</v>
      </c>
      <c r="O25" s="19">
        <f t="shared" si="2"/>
        <v>22302365.806451611</v>
      </c>
      <c r="P25" s="21">
        <f t="shared" si="4"/>
        <v>24532602.387096774</v>
      </c>
    </row>
    <row r="26" spans="1:28" ht="29" x14ac:dyDescent="0.35">
      <c r="A26" s="3" t="s">
        <v>91</v>
      </c>
      <c r="B26" s="3" t="s">
        <v>92</v>
      </c>
      <c r="C26" s="3" t="s">
        <v>93</v>
      </c>
      <c r="D26" s="3" t="s">
        <v>94</v>
      </c>
      <c r="E26" s="3" t="s">
        <v>22</v>
      </c>
      <c r="F26" s="3" t="s">
        <v>15</v>
      </c>
      <c r="G26" s="3" t="s">
        <v>16</v>
      </c>
      <c r="H26" s="3" t="s">
        <v>17</v>
      </c>
      <c r="I26" s="3" t="s">
        <v>18</v>
      </c>
      <c r="J26" s="4">
        <v>1</v>
      </c>
      <c r="K26" s="9">
        <f t="shared" si="3"/>
        <v>1.1000000000000001</v>
      </c>
      <c r="L26" s="18">
        <v>23038993.548387095</v>
      </c>
      <c r="M26" s="19">
        <f t="shared" si="5"/>
        <v>4377408.7741935486</v>
      </c>
      <c r="N26" s="20">
        <f t="shared" si="1"/>
        <v>27416402.322580643</v>
      </c>
      <c r="O26" s="19">
        <f t="shared" si="2"/>
        <v>27416402.322580643</v>
      </c>
      <c r="P26" s="21">
        <f t="shared" si="4"/>
        <v>30158042.55483871</v>
      </c>
    </row>
    <row r="27" spans="1:28" ht="29" x14ac:dyDescent="0.35">
      <c r="A27" s="3" t="s">
        <v>95</v>
      </c>
      <c r="B27" s="3" t="s">
        <v>96</v>
      </c>
      <c r="C27" s="3" t="s">
        <v>93</v>
      </c>
      <c r="D27" s="3" t="s">
        <v>97</v>
      </c>
      <c r="E27" s="3" t="s">
        <v>14</v>
      </c>
      <c r="F27" s="3" t="s">
        <v>15</v>
      </c>
      <c r="G27" s="3" t="s">
        <v>16</v>
      </c>
      <c r="H27" s="3" t="s">
        <v>17</v>
      </c>
      <c r="I27" s="3" t="s">
        <v>18</v>
      </c>
      <c r="J27" s="4">
        <v>1</v>
      </c>
      <c r="K27" s="9">
        <f t="shared" si="3"/>
        <v>1.1000000000000001</v>
      </c>
      <c r="L27" s="18">
        <v>23038993.548387095</v>
      </c>
      <c r="M27" s="19">
        <f t="shared" si="5"/>
        <v>4377408.7741935486</v>
      </c>
      <c r="N27" s="20">
        <f t="shared" si="1"/>
        <v>27416402.322580643</v>
      </c>
      <c r="O27" s="19">
        <f t="shared" si="2"/>
        <v>27416402.322580643</v>
      </c>
      <c r="P27" s="21">
        <f t="shared" si="4"/>
        <v>30158042.55483871</v>
      </c>
    </row>
    <row r="28" spans="1:28" s="8" customFormat="1" ht="43.5" x14ac:dyDescent="0.35">
      <c r="A28" s="6" t="s">
        <v>98</v>
      </c>
      <c r="B28" s="6" t="s">
        <v>99</v>
      </c>
      <c r="C28" s="6" t="s">
        <v>93</v>
      </c>
      <c r="D28" s="6" t="s">
        <v>100</v>
      </c>
      <c r="E28" s="6" t="s">
        <v>14</v>
      </c>
      <c r="F28" s="6" t="s">
        <v>15</v>
      </c>
      <c r="G28" s="6" t="s">
        <v>16</v>
      </c>
      <c r="H28" s="6" t="s">
        <v>17</v>
      </c>
      <c r="I28" s="6" t="s">
        <v>18</v>
      </c>
      <c r="J28" s="7">
        <v>1</v>
      </c>
      <c r="K28" s="9">
        <f t="shared" si="3"/>
        <v>1.1000000000000001</v>
      </c>
      <c r="L28" s="22">
        <v>23038993.548387095</v>
      </c>
      <c r="M28" s="23">
        <f t="shared" si="5"/>
        <v>4377408.7741935486</v>
      </c>
      <c r="N28" s="24">
        <f t="shared" si="1"/>
        <v>27416402.322580643</v>
      </c>
      <c r="O28" s="23">
        <f t="shared" si="2"/>
        <v>27416402.322580643</v>
      </c>
      <c r="P28" s="21">
        <f t="shared" si="4"/>
        <v>30158042.55483871</v>
      </c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</row>
    <row r="29" spans="1:28" s="8" customFormat="1" ht="29" x14ac:dyDescent="0.35">
      <c r="A29" s="6" t="s">
        <v>101</v>
      </c>
      <c r="B29" s="6" t="s">
        <v>102</v>
      </c>
      <c r="C29" s="6" t="s">
        <v>93</v>
      </c>
      <c r="D29" s="6" t="s">
        <v>103</v>
      </c>
      <c r="E29" s="6" t="s">
        <v>14</v>
      </c>
      <c r="F29" s="6" t="s">
        <v>15</v>
      </c>
      <c r="G29" s="6" t="s">
        <v>16</v>
      </c>
      <c r="H29" s="6" t="s">
        <v>17</v>
      </c>
      <c r="I29" s="6" t="s">
        <v>18</v>
      </c>
      <c r="J29" s="7">
        <v>2</v>
      </c>
      <c r="K29" s="9">
        <f t="shared" si="3"/>
        <v>1.1000000000000001</v>
      </c>
      <c r="L29" s="22">
        <v>23038993.548387095</v>
      </c>
      <c r="M29" s="23">
        <f t="shared" si="5"/>
        <v>4377408.7741935486</v>
      </c>
      <c r="N29" s="24">
        <f t="shared" si="1"/>
        <v>27416402.322580643</v>
      </c>
      <c r="O29" s="23">
        <f t="shared" si="2"/>
        <v>54832804.645161286</v>
      </c>
      <c r="P29" s="21">
        <f t="shared" si="4"/>
        <v>60316085.109677419</v>
      </c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</row>
    <row r="30" spans="1:28" ht="29" x14ac:dyDescent="0.35">
      <c r="A30" s="3" t="s">
        <v>104</v>
      </c>
      <c r="B30" s="3" t="s">
        <v>105</v>
      </c>
      <c r="C30" s="3" t="s">
        <v>93</v>
      </c>
      <c r="D30" s="3" t="s">
        <v>106</v>
      </c>
      <c r="E30" s="3" t="s">
        <v>107</v>
      </c>
      <c r="F30" s="3" t="s">
        <v>15</v>
      </c>
      <c r="G30" s="3" t="s">
        <v>16</v>
      </c>
      <c r="H30" s="3" t="s">
        <v>17</v>
      </c>
      <c r="I30" s="3" t="s">
        <v>18</v>
      </c>
      <c r="J30" s="4">
        <v>1</v>
      </c>
      <c r="K30" s="9">
        <f t="shared" si="3"/>
        <v>1.1000000000000001</v>
      </c>
      <c r="L30" s="18">
        <v>23038993.548387095</v>
      </c>
      <c r="M30" s="19">
        <f t="shared" si="5"/>
        <v>4377408.7741935486</v>
      </c>
      <c r="N30" s="20">
        <f t="shared" si="1"/>
        <v>27416402.322580643</v>
      </c>
      <c r="O30" s="19">
        <f t="shared" si="2"/>
        <v>27416402.322580643</v>
      </c>
      <c r="P30" s="21">
        <f t="shared" si="4"/>
        <v>30158042.55483871</v>
      </c>
    </row>
    <row r="31" spans="1:28" ht="29" x14ac:dyDescent="0.35">
      <c r="A31" s="3" t="s">
        <v>108</v>
      </c>
      <c r="B31" s="3" t="s">
        <v>109</v>
      </c>
      <c r="C31" s="3" t="s">
        <v>110</v>
      </c>
      <c r="D31" s="3" t="s">
        <v>111</v>
      </c>
      <c r="E31" s="3" t="s">
        <v>14</v>
      </c>
      <c r="F31" s="3" t="s">
        <v>15</v>
      </c>
      <c r="G31" s="3" t="s">
        <v>16</v>
      </c>
      <c r="H31" s="3" t="s">
        <v>17</v>
      </c>
      <c r="I31" s="3" t="s">
        <v>18</v>
      </c>
      <c r="J31" s="4">
        <v>1</v>
      </c>
      <c r="K31" s="9">
        <f t="shared" si="3"/>
        <v>1.1000000000000001</v>
      </c>
      <c r="L31" s="18">
        <v>27694722.580645159</v>
      </c>
      <c r="M31" s="19">
        <f t="shared" si="5"/>
        <v>5261997.2903225804</v>
      </c>
      <c r="N31" s="20">
        <f t="shared" si="1"/>
        <v>32956719.870967738</v>
      </c>
      <c r="O31" s="19">
        <f t="shared" si="2"/>
        <v>32956719.870967738</v>
      </c>
      <c r="P31" s="21">
        <f t="shared" si="4"/>
        <v>36252391.858064517</v>
      </c>
    </row>
    <row r="32" spans="1:28" ht="29" x14ac:dyDescent="0.35">
      <c r="A32" s="3" t="s">
        <v>112</v>
      </c>
      <c r="B32" s="3" t="s">
        <v>113</v>
      </c>
      <c r="C32" s="3" t="s">
        <v>110</v>
      </c>
      <c r="D32" s="3" t="s">
        <v>114</v>
      </c>
      <c r="E32" s="3" t="s">
        <v>14</v>
      </c>
      <c r="F32" s="3" t="s">
        <v>15</v>
      </c>
      <c r="G32" s="3" t="s">
        <v>16</v>
      </c>
      <c r="H32" s="3" t="s">
        <v>17</v>
      </c>
      <c r="I32" s="3" t="s">
        <v>18</v>
      </c>
      <c r="J32" s="4">
        <v>1</v>
      </c>
      <c r="K32" s="9">
        <f t="shared" si="3"/>
        <v>1.1000000000000001</v>
      </c>
      <c r="L32" s="18">
        <v>27694722.580645159</v>
      </c>
      <c r="M32" s="19">
        <f t="shared" si="5"/>
        <v>5261997.2903225804</v>
      </c>
      <c r="N32" s="20">
        <f t="shared" si="1"/>
        <v>32956719.870967738</v>
      </c>
      <c r="O32" s="19">
        <f t="shared" si="2"/>
        <v>32956719.870967738</v>
      </c>
      <c r="P32" s="21">
        <f t="shared" si="4"/>
        <v>36252391.858064517</v>
      </c>
    </row>
    <row r="33" spans="1:28" ht="29" x14ac:dyDescent="0.35">
      <c r="A33" s="3" t="s">
        <v>115</v>
      </c>
      <c r="B33" s="3" t="s">
        <v>116</v>
      </c>
      <c r="C33" s="3" t="s">
        <v>110</v>
      </c>
      <c r="D33" s="3" t="s">
        <v>117</v>
      </c>
      <c r="E33" s="3" t="s">
        <v>14</v>
      </c>
      <c r="F33" s="3" t="s">
        <v>15</v>
      </c>
      <c r="G33" s="3" t="s">
        <v>16</v>
      </c>
      <c r="H33" s="3" t="s">
        <v>17</v>
      </c>
      <c r="I33" s="3" t="s">
        <v>18</v>
      </c>
      <c r="J33" s="4">
        <v>1</v>
      </c>
      <c r="K33" s="9">
        <f t="shared" si="3"/>
        <v>1.1000000000000001</v>
      </c>
      <c r="L33" s="18">
        <v>27694722.580645159</v>
      </c>
      <c r="M33" s="19">
        <f t="shared" si="5"/>
        <v>5261997.2903225804</v>
      </c>
      <c r="N33" s="20">
        <f t="shared" si="1"/>
        <v>32956719.870967738</v>
      </c>
      <c r="O33" s="19">
        <f t="shared" si="2"/>
        <v>32956719.870967738</v>
      </c>
      <c r="P33" s="21">
        <f t="shared" si="4"/>
        <v>36252391.858064517</v>
      </c>
    </row>
    <row r="34" spans="1:28" ht="29" x14ac:dyDescent="0.35">
      <c r="A34" s="3" t="s">
        <v>118</v>
      </c>
      <c r="B34" s="3" t="s">
        <v>119</v>
      </c>
      <c r="C34" s="3" t="s">
        <v>110</v>
      </c>
      <c r="D34" s="3" t="s">
        <v>120</v>
      </c>
      <c r="E34" s="3" t="s">
        <v>14</v>
      </c>
      <c r="F34" s="3" t="s">
        <v>15</v>
      </c>
      <c r="G34" s="3" t="s">
        <v>34</v>
      </c>
      <c r="H34" s="3" t="s">
        <v>17</v>
      </c>
      <c r="I34" s="3" t="s">
        <v>18</v>
      </c>
      <c r="J34" s="4">
        <v>1</v>
      </c>
      <c r="K34" s="9">
        <f t="shared" si="3"/>
        <v>1.1000000000000001</v>
      </c>
      <c r="L34" s="18">
        <v>27694722.580645159</v>
      </c>
      <c r="M34" s="19">
        <f t="shared" si="5"/>
        <v>5261997.2903225804</v>
      </c>
      <c r="N34" s="20">
        <f t="shared" ref="N34:N56" si="6">+L34+M34</f>
        <v>32956719.870967738</v>
      </c>
      <c r="O34" s="19">
        <f t="shared" ref="O34:O56" si="7">+N34*J34</f>
        <v>32956719.870967738</v>
      </c>
      <c r="P34" s="21">
        <f t="shared" si="4"/>
        <v>36252391.858064517</v>
      </c>
    </row>
    <row r="35" spans="1:28" s="8" customFormat="1" ht="29" x14ac:dyDescent="0.35">
      <c r="A35" s="6" t="s">
        <v>121</v>
      </c>
      <c r="B35" s="6" t="s">
        <v>122</v>
      </c>
      <c r="C35" s="6" t="s">
        <v>110</v>
      </c>
      <c r="D35" s="6" t="s">
        <v>123</v>
      </c>
      <c r="E35" s="6" t="s">
        <v>14</v>
      </c>
      <c r="F35" s="6" t="s">
        <v>15</v>
      </c>
      <c r="G35" s="6" t="s">
        <v>16</v>
      </c>
      <c r="H35" s="6" t="s">
        <v>17</v>
      </c>
      <c r="I35" s="6" t="s">
        <v>18</v>
      </c>
      <c r="J35" s="7">
        <v>1</v>
      </c>
      <c r="K35" s="9">
        <f t="shared" si="3"/>
        <v>1.1000000000000001</v>
      </c>
      <c r="L35" s="22">
        <v>27694722.580645159</v>
      </c>
      <c r="M35" s="23">
        <f t="shared" si="5"/>
        <v>5261997.2903225804</v>
      </c>
      <c r="N35" s="24">
        <f t="shared" si="6"/>
        <v>32956719.870967738</v>
      </c>
      <c r="O35" s="23">
        <f t="shared" si="7"/>
        <v>32956719.870967738</v>
      </c>
      <c r="P35" s="21">
        <f t="shared" si="4"/>
        <v>36252391.858064517</v>
      </c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</row>
    <row r="36" spans="1:28" ht="43.5" x14ac:dyDescent="0.35">
      <c r="A36" s="3" t="s">
        <v>124</v>
      </c>
      <c r="B36" s="3" t="s">
        <v>125</v>
      </c>
      <c r="C36" s="3" t="s">
        <v>110</v>
      </c>
      <c r="D36" s="3" t="s">
        <v>126</v>
      </c>
      <c r="E36" s="3" t="s">
        <v>14</v>
      </c>
      <c r="F36" s="3" t="s">
        <v>15</v>
      </c>
      <c r="G36" s="3" t="s">
        <v>16</v>
      </c>
      <c r="H36" s="3" t="s">
        <v>17</v>
      </c>
      <c r="I36" s="3" t="s">
        <v>18</v>
      </c>
      <c r="J36" s="4">
        <v>1</v>
      </c>
      <c r="K36" s="9">
        <f t="shared" si="3"/>
        <v>1.1000000000000001</v>
      </c>
      <c r="L36" s="18">
        <v>27694722.580645159</v>
      </c>
      <c r="M36" s="19">
        <f t="shared" si="5"/>
        <v>5261997.2903225804</v>
      </c>
      <c r="N36" s="20">
        <f t="shared" si="6"/>
        <v>32956719.870967738</v>
      </c>
      <c r="O36" s="19">
        <f t="shared" si="7"/>
        <v>32956719.870967738</v>
      </c>
      <c r="P36" s="21">
        <f t="shared" si="4"/>
        <v>36252391.858064517</v>
      </c>
    </row>
    <row r="37" spans="1:28" ht="29" x14ac:dyDescent="0.35">
      <c r="A37" s="3" t="s">
        <v>127</v>
      </c>
      <c r="B37" s="3" t="s">
        <v>128</v>
      </c>
      <c r="C37" s="3" t="s">
        <v>129</v>
      </c>
      <c r="D37" s="3" t="s">
        <v>130</v>
      </c>
      <c r="E37" s="3" t="s">
        <v>14</v>
      </c>
      <c r="F37" s="3" t="s">
        <v>15</v>
      </c>
      <c r="G37" s="3" t="s">
        <v>16</v>
      </c>
      <c r="H37" s="3" t="s">
        <v>17</v>
      </c>
      <c r="I37" s="3" t="s">
        <v>18</v>
      </c>
      <c r="J37" s="4">
        <v>1</v>
      </c>
      <c r="K37" s="9">
        <f t="shared" si="3"/>
        <v>1.1000000000000001</v>
      </c>
      <c r="L37" s="18">
        <v>29485406.451612901</v>
      </c>
      <c r="M37" s="19">
        <f t="shared" si="5"/>
        <v>5602227.2258064514</v>
      </c>
      <c r="N37" s="20">
        <f t="shared" si="6"/>
        <v>35087633.67741935</v>
      </c>
      <c r="O37" s="19">
        <f t="shared" si="7"/>
        <v>35087633.67741935</v>
      </c>
      <c r="P37" s="21">
        <f t="shared" si="4"/>
        <v>38596397.045161285</v>
      </c>
    </row>
    <row r="38" spans="1:28" ht="29" x14ac:dyDescent="0.35">
      <c r="A38" s="3" t="s">
        <v>131</v>
      </c>
      <c r="B38" s="3" t="s">
        <v>132</v>
      </c>
      <c r="C38" s="3" t="s">
        <v>93</v>
      </c>
      <c r="D38" s="3" t="s">
        <v>133</v>
      </c>
      <c r="E38" s="3" t="s">
        <v>14</v>
      </c>
      <c r="F38" s="3" t="s">
        <v>15</v>
      </c>
      <c r="G38" s="3" t="s">
        <v>16</v>
      </c>
      <c r="H38" s="3" t="s">
        <v>17</v>
      </c>
      <c r="I38" s="3" t="s">
        <v>18</v>
      </c>
      <c r="J38" s="4">
        <v>1</v>
      </c>
      <c r="K38" s="9">
        <f t="shared" si="3"/>
        <v>1.1000000000000001</v>
      </c>
      <c r="L38" s="18">
        <v>23038993.548387095</v>
      </c>
      <c r="M38" s="19">
        <f t="shared" si="5"/>
        <v>4377408.7741935486</v>
      </c>
      <c r="N38" s="20">
        <f t="shared" si="6"/>
        <v>27416402.322580643</v>
      </c>
      <c r="O38" s="19">
        <f t="shared" si="7"/>
        <v>27416402.322580643</v>
      </c>
      <c r="P38" s="21">
        <f t="shared" si="4"/>
        <v>30158042.55483871</v>
      </c>
    </row>
    <row r="39" spans="1:28" ht="43.5" x14ac:dyDescent="0.35">
      <c r="A39" s="3" t="s">
        <v>134</v>
      </c>
      <c r="B39" s="3" t="s">
        <v>135</v>
      </c>
      <c r="C39" s="3" t="s">
        <v>31</v>
      </c>
      <c r="D39" s="3" t="s">
        <v>136</v>
      </c>
      <c r="E39" s="3" t="s">
        <v>14</v>
      </c>
      <c r="F39" s="3" t="s">
        <v>15</v>
      </c>
      <c r="G39" s="3" t="s">
        <v>16</v>
      </c>
      <c r="H39" s="3" t="s">
        <v>17</v>
      </c>
      <c r="I39" s="3" t="s">
        <v>18</v>
      </c>
      <c r="J39" s="4">
        <v>2</v>
      </c>
      <c r="K39" s="9">
        <f t="shared" si="3"/>
        <v>1.1000000000000001</v>
      </c>
      <c r="L39" s="18">
        <v>9445045.1612903215</v>
      </c>
      <c r="M39" s="19">
        <f t="shared" si="5"/>
        <v>1794558.5806451612</v>
      </c>
      <c r="N39" s="20">
        <f t="shared" si="6"/>
        <v>11239603.741935482</v>
      </c>
      <c r="O39" s="19">
        <f t="shared" si="7"/>
        <v>22479207.483870964</v>
      </c>
      <c r="P39" s="21">
        <f t="shared" si="4"/>
        <v>24727128.232258063</v>
      </c>
    </row>
    <row r="40" spans="1:28" ht="43.5" x14ac:dyDescent="0.35">
      <c r="A40" s="3" t="s">
        <v>137</v>
      </c>
      <c r="B40" s="3" t="s">
        <v>138</v>
      </c>
      <c r="C40" s="3" t="s">
        <v>93</v>
      </c>
      <c r="D40" s="3" t="s">
        <v>139</v>
      </c>
      <c r="E40" s="3" t="s">
        <v>14</v>
      </c>
      <c r="F40" s="3" t="s">
        <v>15</v>
      </c>
      <c r="G40" s="3" t="s">
        <v>16</v>
      </c>
      <c r="H40" s="3" t="s">
        <v>17</v>
      </c>
      <c r="I40" s="3" t="s">
        <v>18</v>
      </c>
      <c r="J40" s="4">
        <v>1</v>
      </c>
      <c r="K40" s="9">
        <f t="shared" si="3"/>
        <v>1.1000000000000001</v>
      </c>
      <c r="L40" s="18">
        <v>23038993.548387095</v>
      </c>
      <c r="M40" s="19">
        <f t="shared" si="5"/>
        <v>4377408.7741935486</v>
      </c>
      <c r="N40" s="20">
        <f t="shared" si="6"/>
        <v>27416402.322580643</v>
      </c>
      <c r="O40" s="19">
        <f t="shared" si="7"/>
        <v>27416402.322580643</v>
      </c>
      <c r="P40" s="21">
        <f t="shared" si="4"/>
        <v>30158042.55483871</v>
      </c>
    </row>
    <row r="41" spans="1:28" ht="29" x14ac:dyDescent="0.35">
      <c r="A41" s="3" t="s">
        <v>140</v>
      </c>
      <c r="B41" s="3" t="s">
        <v>141</v>
      </c>
      <c r="C41" s="3" t="s">
        <v>76</v>
      </c>
      <c r="D41" s="3" t="s">
        <v>142</v>
      </c>
      <c r="E41" s="3" t="s">
        <v>14</v>
      </c>
      <c r="F41" s="3" t="s">
        <v>15</v>
      </c>
      <c r="G41" s="3" t="s">
        <v>16</v>
      </c>
      <c r="H41" s="3" t="s">
        <v>17</v>
      </c>
      <c r="I41" s="3" t="s">
        <v>18</v>
      </c>
      <c r="J41" s="4">
        <v>1</v>
      </c>
      <c r="K41" s="9">
        <f t="shared" si="3"/>
        <v>1.1000000000000001</v>
      </c>
      <c r="L41" s="18">
        <v>15876400</v>
      </c>
      <c r="M41" s="19">
        <f t="shared" si="5"/>
        <v>3016516</v>
      </c>
      <c r="N41" s="20">
        <f t="shared" si="6"/>
        <v>18892916</v>
      </c>
      <c r="O41" s="19">
        <f t="shared" si="7"/>
        <v>18892916</v>
      </c>
      <c r="P41" s="21">
        <f t="shared" si="4"/>
        <v>20782207.600000001</v>
      </c>
    </row>
    <row r="42" spans="1:28" ht="29" x14ac:dyDescent="0.35">
      <c r="A42" s="3" t="s">
        <v>143</v>
      </c>
      <c r="B42" s="3" t="s">
        <v>144</v>
      </c>
      <c r="C42" s="3" t="s">
        <v>31</v>
      </c>
      <c r="D42" s="3" t="s">
        <v>145</v>
      </c>
      <c r="E42" s="3" t="s">
        <v>14</v>
      </c>
      <c r="F42" s="3" t="s">
        <v>15</v>
      </c>
      <c r="G42" s="3" t="s">
        <v>16</v>
      </c>
      <c r="H42" s="3" t="s">
        <v>17</v>
      </c>
      <c r="I42" s="3" t="s">
        <v>18</v>
      </c>
      <c r="J42" s="4">
        <v>2</v>
      </c>
      <c r="K42" s="9">
        <f t="shared" si="3"/>
        <v>1.1000000000000001</v>
      </c>
      <c r="L42" s="18">
        <v>9445045.1612903215</v>
      </c>
      <c r="M42" s="19">
        <f t="shared" si="5"/>
        <v>1794558.5806451612</v>
      </c>
      <c r="N42" s="20">
        <f t="shared" si="6"/>
        <v>11239603.741935482</v>
      </c>
      <c r="O42" s="19">
        <f t="shared" si="7"/>
        <v>22479207.483870964</v>
      </c>
      <c r="P42" s="21">
        <f t="shared" si="4"/>
        <v>24727128.232258063</v>
      </c>
    </row>
    <row r="43" spans="1:28" ht="29" x14ac:dyDescent="0.35">
      <c r="A43" s="3" t="s">
        <v>146</v>
      </c>
      <c r="B43" s="3" t="s">
        <v>147</v>
      </c>
      <c r="C43" s="3" t="s">
        <v>31</v>
      </c>
      <c r="D43" s="3" t="s">
        <v>148</v>
      </c>
      <c r="E43" s="3" t="s">
        <v>14</v>
      </c>
      <c r="F43" s="3" t="s">
        <v>15</v>
      </c>
      <c r="G43" s="3" t="s">
        <v>16</v>
      </c>
      <c r="H43" s="3" t="s">
        <v>17</v>
      </c>
      <c r="I43" s="3" t="s">
        <v>18</v>
      </c>
      <c r="J43" s="4">
        <v>4</v>
      </c>
      <c r="K43" s="9">
        <f t="shared" si="3"/>
        <v>1.1000000000000001</v>
      </c>
      <c r="L43" s="18">
        <v>9445045.1612903215</v>
      </c>
      <c r="M43" s="19">
        <f t="shared" si="5"/>
        <v>1794558.5806451612</v>
      </c>
      <c r="N43" s="20">
        <f t="shared" si="6"/>
        <v>11239603.741935482</v>
      </c>
      <c r="O43" s="19">
        <f t="shared" si="7"/>
        <v>44958414.967741929</v>
      </c>
      <c r="P43" s="21">
        <f t="shared" si="4"/>
        <v>49454256.464516126</v>
      </c>
    </row>
    <row r="44" spans="1:28" ht="29" x14ac:dyDescent="0.35">
      <c r="A44" s="3" t="s">
        <v>149</v>
      </c>
      <c r="B44" s="3" t="s">
        <v>150</v>
      </c>
      <c r="C44" s="3" t="s">
        <v>12</v>
      </c>
      <c r="D44" s="3" t="s">
        <v>151</v>
      </c>
      <c r="E44" s="3" t="s">
        <v>14</v>
      </c>
      <c r="F44" s="3" t="s">
        <v>15</v>
      </c>
      <c r="G44" s="3" t="s">
        <v>16</v>
      </c>
      <c r="H44" s="3" t="s">
        <v>17</v>
      </c>
      <c r="I44" s="3" t="s">
        <v>18</v>
      </c>
      <c r="J44" s="4">
        <v>2</v>
      </c>
      <c r="K44" s="9">
        <f t="shared" si="3"/>
        <v>1.1000000000000001</v>
      </c>
      <c r="L44" s="18">
        <v>6938103.2258064514</v>
      </c>
      <c r="M44" s="19">
        <f t="shared" si="5"/>
        <v>1318239.6129032257</v>
      </c>
      <c r="N44" s="20">
        <f t="shared" si="6"/>
        <v>8256342.8387096766</v>
      </c>
      <c r="O44" s="19">
        <f t="shared" si="7"/>
        <v>16512685.677419353</v>
      </c>
      <c r="P44" s="21">
        <f t="shared" si="4"/>
        <v>18163954.245161291</v>
      </c>
    </row>
    <row r="45" spans="1:28" ht="29" x14ac:dyDescent="0.35">
      <c r="A45" s="3" t="s">
        <v>152</v>
      </c>
      <c r="B45" s="3" t="s">
        <v>153</v>
      </c>
      <c r="C45" s="3" t="s">
        <v>12</v>
      </c>
      <c r="D45" s="3" t="s">
        <v>154</v>
      </c>
      <c r="E45" s="3" t="s">
        <v>14</v>
      </c>
      <c r="F45" s="3" t="s">
        <v>15</v>
      </c>
      <c r="G45" s="3" t="s">
        <v>16</v>
      </c>
      <c r="H45" s="3" t="s">
        <v>17</v>
      </c>
      <c r="I45" s="3" t="s">
        <v>18</v>
      </c>
      <c r="J45" s="4">
        <v>44</v>
      </c>
      <c r="K45" s="9">
        <f t="shared" si="3"/>
        <v>1.1000000000000001</v>
      </c>
      <c r="L45" s="18">
        <v>6938103.2258064514</v>
      </c>
      <c r="M45" s="19">
        <f t="shared" si="5"/>
        <v>1318239.6129032257</v>
      </c>
      <c r="N45" s="20">
        <f t="shared" si="6"/>
        <v>8256342.8387096766</v>
      </c>
      <c r="O45" s="19">
        <f t="shared" si="7"/>
        <v>363279084.90322578</v>
      </c>
      <c r="P45" s="21">
        <f t="shared" si="4"/>
        <v>399606993.39354837</v>
      </c>
    </row>
    <row r="46" spans="1:28" ht="29" x14ac:dyDescent="0.35">
      <c r="A46" s="3" t="s">
        <v>155</v>
      </c>
      <c r="B46" s="3" t="s">
        <v>156</v>
      </c>
      <c r="C46" s="3" t="s">
        <v>93</v>
      </c>
      <c r="D46" s="3" t="s">
        <v>157</v>
      </c>
      <c r="E46" s="3" t="s">
        <v>14</v>
      </c>
      <c r="F46" s="3" t="s">
        <v>15</v>
      </c>
      <c r="G46" s="3" t="s">
        <v>16</v>
      </c>
      <c r="H46" s="3" t="s">
        <v>17</v>
      </c>
      <c r="I46" s="3" t="s">
        <v>18</v>
      </c>
      <c r="J46" s="4">
        <v>1</v>
      </c>
      <c r="K46" s="9">
        <f t="shared" si="3"/>
        <v>1.1000000000000001</v>
      </c>
      <c r="L46" s="18">
        <v>23038993.548387095</v>
      </c>
      <c r="M46" s="19">
        <f t="shared" si="5"/>
        <v>4377408.7741935486</v>
      </c>
      <c r="N46" s="20">
        <f t="shared" si="6"/>
        <v>27416402.322580643</v>
      </c>
      <c r="O46" s="19">
        <f t="shared" si="7"/>
        <v>27416402.322580643</v>
      </c>
      <c r="P46" s="21">
        <f t="shared" si="4"/>
        <v>30158042.55483871</v>
      </c>
    </row>
    <row r="47" spans="1:28" ht="29" x14ac:dyDescent="0.35">
      <c r="A47" s="3" t="s">
        <v>158</v>
      </c>
      <c r="B47" s="3" t="s">
        <v>159</v>
      </c>
      <c r="C47" s="3" t="s">
        <v>76</v>
      </c>
      <c r="D47" s="3" t="s">
        <v>160</v>
      </c>
      <c r="E47" s="3" t="s">
        <v>14</v>
      </c>
      <c r="F47" s="3" t="s">
        <v>23</v>
      </c>
      <c r="G47" s="3" t="s">
        <v>24</v>
      </c>
      <c r="H47" s="3" t="s">
        <v>17</v>
      </c>
      <c r="I47" s="3" t="s">
        <v>18</v>
      </c>
      <c r="J47" s="4">
        <v>1</v>
      </c>
      <c r="K47" s="9">
        <f t="shared" si="3"/>
        <v>1.1000000000000001</v>
      </c>
      <c r="L47" s="18">
        <v>15876400</v>
      </c>
      <c r="M47" s="19">
        <f t="shared" si="5"/>
        <v>3016516</v>
      </c>
      <c r="N47" s="20">
        <f t="shared" si="6"/>
        <v>18892916</v>
      </c>
      <c r="O47" s="19">
        <f t="shared" si="7"/>
        <v>18892916</v>
      </c>
      <c r="P47" s="21">
        <f t="shared" si="4"/>
        <v>20782207.600000001</v>
      </c>
    </row>
    <row r="48" spans="1:28" ht="29" x14ac:dyDescent="0.35">
      <c r="A48" s="3" t="s">
        <v>161</v>
      </c>
      <c r="B48" s="3" t="s">
        <v>162</v>
      </c>
      <c r="C48" s="3" t="s">
        <v>31</v>
      </c>
      <c r="D48" s="3" t="s">
        <v>163</v>
      </c>
      <c r="E48" s="3" t="s">
        <v>14</v>
      </c>
      <c r="F48" s="3" t="s">
        <v>23</v>
      </c>
      <c r="G48" s="3" t="s">
        <v>24</v>
      </c>
      <c r="H48" s="3" t="s">
        <v>17</v>
      </c>
      <c r="I48" s="3" t="s">
        <v>18</v>
      </c>
      <c r="J48" s="4">
        <v>1</v>
      </c>
      <c r="K48" s="9">
        <f t="shared" si="3"/>
        <v>1.1000000000000001</v>
      </c>
      <c r="L48" s="18">
        <v>9445045.1612903215</v>
      </c>
      <c r="M48" s="19">
        <f t="shared" si="5"/>
        <v>1794558.5806451612</v>
      </c>
      <c r="N48" s="20">
        <f t="shared" si="6"/>
        <v>11239603.741935482</v>
      </c>
      <c r="O48" s="19">
        <f t="shared" si="7"/>
        <v>11239603.741935482</v>
      </c>
      <c r="P48" s="21">
        <f t="shared" si="4"/>
        <v>12363564.116129031</v>
      </c>
    </row>
    <row r="49" spans="1:28" ht="29" x14ac:dyDescent="0.35">
      <c r="A49" s="3" t="s">
        <v>164</v>
      </c>
      <c r="B49" s="3" t="s">
        <v>165</v>
      </c>
      <c r="C49" s="3" t="s">
        <v>12</v>
      </c>
      <c r="D49" s="3" t="s">
        <v>166</v>
      </c>
      <c r="E49" s="3" t="s">
        <v>14</v>
      </c>
      <c r="F49" s="3" t="s">
        <v>23</v>
      </c>
      <c r="G49" s="3" t="s">
        <v>24</v>
      </c>
      <c r="H49" s="3" t="s">
        <v>17</v>
      </c>
      <c r="I49" s="3" t="s">
        <v>18</v>
      </c>
      <c r="J49" s="4">
        <v>5</v>
      </c>
      <c r="K49" s="9">
        <f t="shared" si="3"/>
        <v>1.1000000000000001</v>
      </c>
      <c r="L49" s="18">
        <v>6938103.2258064514</v>
      </c>
      <c r="M49" s="19">
        <f t="shared" si="5"/>
        <v>1318239.6129032257</v>
      </c>
      <c r="N49" s="20">
        <f t="shared" si="6"/>
        <v>8256342.8387096766</v>
      </c>
      <c r="O49" s="19">
        <f t="shared" si="7"/>
        <v>41281714.193548381</v>
      </c>
      <c r="P49" s="21">
        <f t="shared" si="4"/>
        <v>45409885.612903222</v>
      </c>
    </row>
    <row r="50" spans="1:28" ht="29" x14ac:dyDescent="0.35">
      <c r="A50" s="3" t="s">
        <v>167</v>
      </c>
      <c r="B50" s="3" t="s">
        <v>168</v>
      </c>
      <c r="C50" s="3" t="s">
        <v>31</v>
      </c>
      <c r="D50" s="3" t="s">
        <v>169</v>
      </c>
      <c r="E50" s="3" t="s">
        <v>14</v>
      </c>
      <c r="F50" s="3" t="s">
        <v>15</v>
      </c>
      <c r="G50" s="3" t="s">
        <v>16</v>
      </c>
      <c r="H50" s="3" t="s">
        <v>17</v>
      </c>
      <c r="I50" s="3" t="s">
        <v>18</v>
      </c>
      <c r="J50" s="4">
        <v>4</v>
      </c>
      <c r="K50" s="9">
        <f t="shared" si="3"/>
        <v>1.1000000000000001</v>
      </c>
      <c r="L50" s="18">
        <v>9445045.1612903215</v>
      </c>
      <c r="M50" s="19">
        <f t="shared" si="5"/>
        <v>1794558.5806451612</v>
      </c>
      <c r="N50" s="20">
        <f t="shared" si="6"/>
        <v>11239603.741935482</v>
      </c>
      <c r="O50" s="19">
        <f t="shared" si="7"/>
        <v>44958414.967741929</v>
      </c>
      <c r="P50" s="21">
        <f t="shared" si="4"/>
        <v>49454256.464516126</v>
      </c>
    </row>
    <row r="51" spans="1:28" ht="29" x14ac:dyDescent="0.35">
      <c r="A51" s="3" t="s">
        <v>170</v>
      </c>
      <c r="B51" s="3" t="s">
        <v>171</v>
      </c>
      <c r="C51" s="3" t="s">
        <v>12</v>
      </c>
      <c r="D51" s="3" t="s">
        <v>172</v>
      </c>
      <c r="E51" s="3" t="s">
        <v>22</v>
      </c>
      <c r="F51" s="3" t="s">
        <v>23</v>
      </c>
      <c r="G51" s="3" t="s">
        <v>24</v>
      </c>
      <c r="H51" s="3" t="s">
        <v>17</v>
      </c>
      <c r="I51" s="3" t="s">
        <v>18</v>
      </c>
      <c r="J51" s="4">
        <v>3</v>
      </c>
      <c r="K51" s="9">
        <f t="shared" si="3"/>
        <v>1.1000000000000001</v>
      </c>
      <c r="L51" s="18">
        <v>6938103.2258064514</v>
      </c>
      <c r="M51" s="19">
        <f t="shared" si="5"/>
        <v>1318239.6129032257</v>
      </c>
      <c r="N51" s="20">
        <f t="shared" si="6"/>
        <v>8256342.8387096766</v>
      </c>
      <c r="O51" s="19">
        <f t="shared" si="7"/>
        <v>24769028.516129032</v>
      </c>
      <c r="P51" s="21">
        <f t="shared" si="4"/>
        <v>27245931.367741939</v>
      </c>
    </row>
    <row r="52" spans="1:28" ht="29" x14ac:dyDescent="0.35">
      <c r="A52" s="3" t="s">
        <v>173</v>
      </c>
      <c r="B52" s="3" t="s">
        <v>174</v>
      </c>
      <c r="C52" s="3" t="s">
        <v>76</v>
      </c>
      <c r="D52" s="3" t="s">
        <v>175</v>
      </c>
      <c r="E52" s="3" t="s">
        <v>14</v>
      </c>
      <c r="F52" s="3" t="s">
        <v>15</v>
      </c>
      <c r="G52" s="3" t="s">
        <v>16</v>
      </c>
      <c r="H52" s="3" t="s">
        <v>17</v>
      </c>
      <c r="I52" s="3" t="s">
        <v>18</v>
      </c>
      <c r="J52" s="4">
        <v>1</v>
      </c>
      <c r="K52" s="9">
        <f t="shared" si="3"/>
        <v>1.1000000000000001</v>
      </c>
      <c r="L52" s="18">
        <v>15876400</v>
      </c>
      <c r="M52" s="19">
        <f t="shared" si="5"/>
        <v>3016516</v>
      </c>
      <c r="N52" s="20">
        <f t="shared" si="6"/>
        <v>18892916</v>
      </c>
      <c r="O52" s="19">
        <f t="shared" si="7"/>
        <v>18892916</v>
      </c>
      <c r="P52" s="21">
        <f t="shared" si="4"/>
        <v>20782207.600000001</v>
      </c>
    </row>
    <row r="53" spans="1:28" ht="29" x14ac:dyDescent="0.35">
      <c r="A53" s="3" t="s">
        <v>176</v>
      </c>
      <c r="B53" s="3" t="s">
        <v>177</v>
      </c>
      <c r="C53" s="3" t="s">
        <v>83</v>
      </c>
      <c r="D53" s="3" t="s">
        <v>175</v>
      </c>
      <c r="E53" s="3" t="s">
        <v>14</v>
      </c>
      <c r="F53" s="3" t="s">
        <v>15</v>
      </c>
      <c r="G53" s="3" t="s">
        <v>16</v>
      </c>
      <c r="H53" s="3" t="s">
        <v>17</v>
      </c>
      <c r="I53" s="3" t="s">
        <v>18</v>
      </c>
      <c r="J53" s="4">
        <v>1</v>
      </c>
      <c r="K53" s="9">
        <f t="shared" si="3"/>
        <v>1.1000000000000001</v>
      </c>
      <c r="L53" s="18">
        <v>18741483.870967742</v>
      </c>
      <c r="M53" s="19">
        <f t="shared" si="5"/>
        <v>3560881.935483871</v>
      </c>
      <c r="N53" s="20">
        <f t="shared" si="6"/>
        <v>22302365.806451611</v>
      </c>
      <c r="O53" s="19">
        <f t="shared" si="7"/>
        <v>22302365.806451611</v>
      </c>
      <c r="P53" s="21">
        <f t="shared" si="4"/>
        <v>24532602.387096774</v>
      </c>
    </row>
    <row r="54" spans="1:28" s="8" customFormat="1" ht="43.5" x14ac:dyDescent="0.35">
      <c r="A54" s="6" t="s">
        <v>178</v>
      </c>
      <c r="B54" s="6" t="s">
        <v>179</v>
      </c>
      <c r="C54" s="6" t="s">
        <v>76</v>
      </c>
      <c r="D54" s="6" t="s">
        <v>180</v>
      </c>
      <c r="E54" s="6" t="s">
        <v>14</v>
      </c>
      <c r="F54" s="6" t="s">
        <v>15</v>
      </c>
      <c r="G54" s="6" t="s">
        <v>16</v>
      </c>
      <c r="H54" s="6" t="s">
        <v>17</v>
      </c>
      <c r="I54" s="6" t="s">
        <v>18</v>
      </c>
      <c r="J54" s="7">
        <v>1</v>
      </c>
      <c r="K54" s="9">
        <f t="shared" si="3"/>
        <v>1.1000000000000001</v>
      </c>
      <c r="L54" s="22">
        <v>15876400</v>
      </c>
      <c r="M54" s="23">
        <f t="shared" si="5"/>
        <v>3016516</v>
      </c>
      <c r="N54" s="24">
        <f t="shared" si="6"/>
        <v>18892916</v>
      </c>
      <c r="O54" s="23">
        <f t="shared" si="7"/>
        <v>18892916</v>
      </c>
      <c r="P54" s="21">
        <f t="shared" si="4"/>
        <v>20782207.600000001</v>
      </c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</row>
    <row r="55" spans="1:28" s="8" customFormat="1" ht="29" x14ac:dyDescent="0.35">
      <c r="A55" s="6" t="s">
        <v>181</v>
      </c>
      <c r="B55" s="6" t="s">
        <v>182</v>
      </c>
      <c r="C55" s="6" t="s">
        <v>76</v>
      </c>
      <c r="D55" s="6" t="s">
        <v>183</v>
      </c>
      <c r="E55" s="6" t="s">
        <v>14</v>
      </c>
      <c r="F55" s="6" t="s">
        <v>15</v>
      </c>
      <c r="G55" s="6" t="s">
        <v>16</v>
      </c>
      <c r="H55" s="6" t="s">
        <v>17</v>
      </c>
      <c r="I55" s="6" t="s">
        <v>18</v>
      </c>
      <c r="J55" s="7">
        <v>1</v>
      </c>
      <c r="K55" s="9">
        <f t="shared" si="3"/>
        <v>1.1000000000000001</v>
      </c>
      <c r="L55" s="22">
        <v>15876400</v>
      </c>
      <c r="M55" s="23">
        <f t="shared" si="5"/>
        <v>3016516</v>
      </c>
      <c r="N55" s="24">
        <f t="shared" si="6"/>
        <v>18892916</v>
      </c>
      <c r="O55" s="23">
        <f t="shared" si="7"/>
        <v>18892916</v>
      </c>
      <c r="P55" s="21">
        <f t="shared" si="4"/>
        <v>20782207.600000001</v>
      </c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</row>
    <row r="56" spans="1:28" ht="29" x14ac:dyDescent="0.35">
      <c r="A56" s="3" t="s">
        <v>184</v>
      </c>
      <c r="B56" s="3" t="s">
        <v>185</v>
      </c>
      <c r="C56" s="3" t="s">
        <v>186</v>
      </c>
      <c r="D56" s="3" t="s">
        <v>187</v>
      </c>
      <c r="E56" s="3" t="s">
        <v>14</v>
      </c>
      <c r="F56" s="3" t="s">
        <v>15</v>
      </c>
      <c r="G56" s="3" t="s">
        <v>16</v>
      </c>
      <c r="H56" s="3" t="s">
        <v>17</v>
      </c>
      <c r="I56" s="3" t="s">
        <v>18</v>
      </c>
      <c r="J56" s="4">
        <v>5</v>
      </c>
      <c r="K56" s="9">
        <f t="shared" si="3"/>
        <v>1.1000000000000001</v>
      </c>
      <c r="L56" s="34">
        <v>9445045.1612903215</v>
      </c>
      <c r="M56" s="35">
        <f t="shared" si="5"/>
        <v>1794558.5806451612</v>
      </c>
      <c r="N56" s="36">
        <f t="shared" si="6"/>
        <v>11239603.741935482</v>
      </c>
      <c r="O56" s="19">
        <f t="shared" si="7"/>
        <v>56198018.709677413</v>
      </c>
      <c r="P56" s="21">
        <f t="shared" si="4"/>
        <v>61817820.580645159</v>
      </c>
    </row>
    <row r="57" spans="1:28" ht="16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13">
        <f>SUM(J2:J56)</f>
        <v>421</v>
      </c>
      <c r="K57" s="33"/>
      <c r="L57" s="37"/>
      <c r="M57" s="38"/>
      <c r="N57" s="38"/>
      <c r="O57" s="39" t="s">
        <v>199</v>
      </c>
      <c r="P57" s="40" t="s">
        <v>188</v>
      </c>
    </row>
    <row r="58" spans="1:28" x14ac:dyDescent="0.35">
      <c r="K58" s="4"/>
      <c r="L58" s="52" t="s">
        <v>189</v>
      </c>
      <c r="M58" s="52"/>
      <c r="N58" s="52"/>
      <c r="O58" s="25">
        <f>SUM(P2:P56)</f>
        <v>5617649455.7806492</v>
      </c>
      <c r="P58" s="25">
        <f>O58/1.19</f>
        <v>4720713828.3871002</v>
      </c>
      <c r="Q58" s="32"/>
    </row>
    <row r="59" spans="1:28" x14ac:dyDescent="0.35">
      <c r="K59" s="4"/>
      <c r="L59" s="52" t="s">
        <v>190</v>
      </c>
      <c r="M59" s="52"/>
      <c r="N59" s="53"/>
      <c r="O59" s="25">
        <f>P59*1.19</f>
        <v>389094895.76774144</v>
      </c>
      <c r="P59" s="25">
        <v>326970500.64516091</v>
      </c>
      <c r="Q59" s="32"/>
    </row>
    <row r="60" spans="1:28" x14ac:dyDescent="0.35">
      <c r="K60" s="4"/>
      <c r="L60" s="52" t="s">
        <v>191</v>
      </c>
      <c r="M60" s="52"/>
      <c r="N60" s="53"/>
      <c r="O60" s="25">
        <f>P60*1.19</f>
        <v>58846822.363699995</v>
      </c>
      <c r="P60" s="25">
        <v>49451111.229999997</v>
      </c>
      <c r="Q60" s="32"/>
    </row>
    <row r="61" spans="1:28" ht="16" x14ac:dyDescent="0.4">
      <c r="K61" s="4"/>
      <c r="L61" s="50" t="s">
        <v>192</v>
      </c>
      <c r="M61" s="50"/>
      <c r="N61" s="51"/>
      <c r="O61" s="25">
        <f>+O58+O59+O60</f>
        <v>6065591173.9120903</v>
      </c>
      <c r="P61" s="25">
        <f>O61/1.19</f>
        <v>5097135440.2622614</v>
      </c>
      <c r="Q61" s="32"/>
    </row>
    <row r="62" spans="1:28" ht="16" x14ac:dyDescent="0.4">
      <c r="K62" s="4"/>
      <c r="L62" s="51" t="s">
        <v>202</v>
      </c>
      <c r="M62" s="54"/>
      <c r="N62" s="55"/>
      <c r="O62" s="25">
        <f>P62*1.19</f>
        <v>1416644330.3117001</v>
      </c>
      <c r="P62" s="25">
        <v>1190457420.4300001</v>
      </c>
      <c r="Q62" s="46"/>
    </row>
    <row r="63" spans="1:28" ht="16" x14ac:dyDescent="0.4">
      <c r="K63" s="4"/>
      <c r="L63" s="50" t="s">
        <v>193</v>
      </c>
      <c r="M63" s="50"/>
      <c r="N63" s="51"/>
      <c r="O63" s="25">
        <f>+(O61*1)+O62</f>
        <v>7482235504.2237902</v>
      </c>
      <c r="P63" s="25">
        <f>O63/1.19</f>
        <v>6287592860.6922607</v>
      </c>
      <c r="Q63" s="32"/>
    </row>
    <row r="65" spans="12:17" x14ac:dyDescent="0.35">
      <c r="P65" s="25"/>
      <c r="Q65" s="56"/>
    </row>
    <row r="66" spans="12:17" x14ac:dyDescent="0.35">
      <c r="L66" s="26" t="s">
        <v>194</v>
      </c>
      <c r="Q66"/>
    </row>
    <row r="67" spans="12:17" x14ac:dyDescent="0.35">
      <c r="L67" s="26" t="s">
        <v>198</v>
      </c>
      <c r="Q67"/>
    </row>
    <row r="68" spans="12:17" x14ac:dyDescent="0.35">
      <c r="O68" s="26"/>
      <c r="Q68"/>
    </row>
  </sheetData>
  <autoFilter ref="A1:Q63" xr:uid="{136DE1D0-2CE9-49B8-BC6B-B30262A35712}"/>
  <mergeCells count="6">
    <mergeCell ref="L63:N63"/>
    <mergeCell ref="L58:N58"/>
    <mergeCell ref="L59:N59"/>
    <mergeCell ref="L60:N60"/>
    <mergeCell ref="L61:N61"/>
    <mergeCell ref="L62:N62"/>
  </mergeCells>
  <conditionalFormatting sqref="J2:J57">
    <cfRule type="containsBlanks" dxfId="1" priority="1">
      <formula>LEN(TRIM(J2))=0</formula>
    </cfRule>
  </conditionalFormatting>
  <dataValidations disablePrompts="1" count="1">
    <dataValidation type="whole" operator="greaterThan" allowBlank="1" showInputMessage="1" showErrorMessage="1" error="Debe ingresar números" sqref="J2:J57" xr:uid="{B343D2E4-9FBD-4A48-8CEC-6CD9474AA3BA}">
      <formula1>0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CB9A3-2543-4D32-93F0-37EFB52E404C}">
  <dimension ref="A1:AR68"/>
  <sheetViews>
    <sheetView showGridLines="0" topLeftCell="I1" zoomScaleNormal="100" workbookViewId="0">
      <pane ySplit="1" topLeftCell="A54" activePane="bottomLeft" state="frozenSplit"/>
      <selection activeCell="A2" sqref="A2"/>
      <selection pane="bottomLeft" activeCell="L62" sqref="L62:P63"/>
    </sheetView>
  </sheetViews>
  <sheetFormatPr baseColWidth="10" defaultRowHeight="14.5" x14ac:dyDescent="0.35"/>
  <cols>
    <col min="1" max="1" width="23" customWidth="1"/>
    <col min="2" max="2" width="22.453125" customWidth="1"/>
    <col min="3" max="3" width="31.1796875" customWidth="1"/>
    <col min="4" max="4" width="30" customWidth="1"/>
    <col min="5" max="5" width="8.453125" bestFit="1" customWidth="1"/>
    <col min="6" max="6" width="23.1796875" customWidth="1"/>
    <col min="7" max="7" width="11" bestFit="1" customWidth="1"/>
    <col min="8" max="8" width="11.1796875" bestFit="1" customWidth="1"/>
    <col min="9" max="9" width="11.36328125" customWidth="1"/>
    <col min="10" max="10" width="13.08984375" style="11" customWidth="1"/>
    <col min="11" max="11" width="11.36328125" style="5" customWidth="1"/>
    <col min="12" max="12" width="18.81640625" style="26" customWidth="1"/>
    <col min="13" max="13" width="15.54296875" style="27" customWidth="1"/>
    <col min="14" max="14" width="15.6328125" style="27" bestFit="1" customWidth="1"/>
    <col min="15" max="15" width="22.36328125" style="27" bestFit="1" customWidth="1"/>
    <col min="16" max="16" width="22.81640625" customWidth="1"/>
    <col min="17" max="18" width="17.7265625" style="46" bestFit="1" customWidth="1"/>
    <col min="19" max="44" width="10.90625" style="46"/>
  </cols>
  <sheetData>
    <row r="1" spans="1:44" ht="58" x14ac:dyDescent="0.3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0" t="s">
        <v>9</v>
      </c>
      <c r="K1" s="1" t="s">
        <v>207</v>
      </c>
      <c r="L1" s="15" t="s">
        <v>204</v>
      </c>
      <c r="M1" s="16" t="s">
        <v>205</v>
      </c>
      <c r="N1" s="17" t="s">
        <v>206</v>
      </c>
      <c r="O1" s="16" t="s">
        <v>196</v>
      </c>
      <c r="P1" s="16" t="s">
        <v>208</v>
      </c>
    </row>
    <row r="2" spans="1:44" ht="29" x14ac:dyDescent="0.35">
      <c r="A2" s="3" t="s">
        <v>10</v>
      </c>
      <c r="B2" s="3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48"/>
      <c r="K2" s="9">
        <v>0.5</v>
      </c>
      <c r="L2" s="18">
        <v>0</v>
      </c>
      <c r="M2" s="19">
        <f t="shared" ref="M2:M18" si="0">+L2*19%</f>
        <v>0</v>
      </c>
      <c r="N2" s="20">
        <f t="shared" ref="N2:N33" si="1">+L2+M2</f>
        <v>0</v>
      </c>
      <c r="O2" s="19">
        <f t="shared" ref="O2:O33" si="2">+N2*J2</f>
        <v>0</v>
      </c>
      <c r="P2" s="21">
        <f t="shared" ref="P2:P33" si="3">(N2*J2)*K2</f>
        <v>0</v>
      </c>
    </row>
    <row r="3" spans="1:44" s="8" customFormat="1" ht="29" x14ac:dyDescent="0.35">
      <c r="A3" s="6" t="s">
        <v>19</v>
      </c>
      <c r="B3" s="6" t="s">
        <v>20</v>
      </c>
      <c r="C3" s="6" t="s">
        <v>12</v>
      </c>
      <c r="D3" s="6" t="s">
        <v>21</v>
      </c>
      <c r="E3" s="6" t="s">
        <v>22</v>
      </c>
      <c r="F3" s="6" t="s">
        <v>23</v>
      </c>
      <c r="G3" s="6" t="s">
        <v>24</v>
      </c>
      <c r="H3" s="6" t="s">
        <v>17</v>
      </c>
      <c r="I3" s="6" t="s">
        <v>18</v>
      </c>
      <c r="J3" s="48">
        <v>15</v>
      </c>
      <c r="K3" s="9">
        <v>0.5</v>
      </c>
      <c r="L3" s="22">
        <v>6938180.6451612897</v>
      </c>
      <c r="M3" s="23">
        <f t="shared" si="0"/>
        <v>1318254.3225806451</v>
      </c>
      <c r="N3" s="24">
        <f t="shared" si="1"/>
        <v>8256434.9677419346</v>
      </c>
      <c r="O3" s="23">
        <f t="shared" si="2"/>
        <v>123846524.51612902</v>
      </c>
      <c r="P3" s="21">
        <f t="shared" si="3"/>
        <v>61923262.258064508</v>
      </c>
      <c r="Q3" s="47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</row>
    <row r="4" spans="1:44" ht="29" x14ac:dyDescent="0.35">
      <c r="A4" s="3" t="s">
        <v>25</v>
      </c>
      <c r="B4" s="3" t="s">
        <v>26</v>
      </c>
      <c r="C4" s="3" t="s">
        <v>27</v>
      </c>
      <c r="D4" s="3" t="s">
        <v>28</v>
      </c>
      <c r="E4" s="3" t="s">
        <v>22</v>
      </c>
      <c r="F4" s="3" t="s">
        <v>15</v>
      </c>
      <c r="G4" s="3" t="s">
        <v>16</v>
      </c>
      <c r="H4" s="3" t="s">
        <v>17</v>
      </c>
      <c r="I4" s="3" t="s">
        <v>18</v>
      </c>
      <c r="J4" s="48">
        <v>5</v>
      </c>
      <c r="K4" s="9">
        <v>0.5</v>
      </c>
      <c r="L4" s="18">
        <v>10519419.35483871</v>
      </c>
      <c r="M4" s="19">
        <f t="shared" si="0"/>
        <v>1998689.6774193549</v>
      </c>
      <c r="N4" s="20">
        <f t="shared" si="1"/>
        <v>12518109.032258065</v>
      </c>
      <c r="O4" s="19">
        <f t="shared" si="2"/>
        <v>62590545.161290325</v>
      </c>
      <c r="P4" s="21">
        <f t="shared" si="3"/>
        <v>31295272.580645163</v>
      </c>
    </row>
    <row r="5" spans="1:44" ht="29" x14ac:dyDescent="0.35">
      <c r="A5" s="3" t="s">
        <v>29</v>
      </c>
      <c r="B5" s="3" t="s">
        <v>30</v>
      </c>
      <c r="C5" s="3" t="s">
        <v>31</v>
      </c>
      <c r="D5" s="3" t="s">
        <v>32</v>
      </c>
      <c r="E5" s="3" t="s">
        <v>14</v>
      </c>
      <c r="F5" s="3" t="s">
        <v>15</v>
      </c>
      <c r="G5" s="3" t="s">
        <v>16</v>
      </c>
      <c r="H5" s="3" t="s">
        <v>17</v>
      </c>
      <c r="I5" s="3" t="s">
        <v>18</v>
      </c>
      <c r="J5" s="48">
        <v>88</v>
      </c>
      <c r="K5" s="9">
        <v>0.5</v>
      </c>
      <c r="L5" s="18">
        <v>9445045.1612903215</v>
      </c>
      <c r="M5" s="19">
        <f t="shared" si="0"/>
        <v>1794558.5806451612</v>
      </c>
      <c r="N5" s="20">
        <f t="shared" si="1"/>
        <v>11239603.741935482</v>
      </c>
      <c r="O5" s="19">
        <f t="shared" si="2"/>
        <v>989085129.29032242</v>
      </c>
      <c r="P5" s="21">
        <f t="shared" si="3"/>
        <v>494542564.64516121</v>
      </c>
    </row>
    <row r="6" spans="1:44" ht="29" x14ac:dyDescent="0.35">
      <c r="A6" s="3" t="s">
        <v>33</v>
      </c>
      <c r="B6" s="3" t="s">
        <v>30</v>
      </c>
      <c r="C6" s="3" t="s">
        <v>31</v>
      </c>
      <c r="D6" s="3" t="s">
        <v>32</v>
      </c>
      <c r="E6" s="3" t="s">
        <v>14</v>
      </c>
      <c r="F6" s="3" t="s">
        <v>15</v>
      </c>
      <c r="G6" s="3" t="s">
        <v>34</v>
      </c>
      <c r="H6" s="3" t="s">
        <v>17</v>
      </c>
      <c r="I6" s="3" t="s">
        <v>18</v>
      </c>
      <c r="J6" s="48"/>
      <c r="K6" s="9">
        <v>0.5</v>
      </c>
      <c r="L6" s="18">
        <v>9445045.1612903215</v>
      </c>
      <c r="M6" s="19">
        <f t="shared" si="0"/>
        <v>1794558.5806451612</v>
      </c>
      <c r="N6" s="20">
        <f t="shared" si="1"/>
        <v>11239603.741935482</v>
      </c>
      <c r="O6" s="19">
        <f t="shared" si="2"/>
        <v>0</v>
      </c>
      <c r="P6" s="21">
        <f t="shared" si="3"/>
        <v>0</v>
      </c>
    </row>
    <row r="7" spans="1:44" ht="29" x14ac:dyDescent="0.35">
      <c r="A7" s="3" t="s">
        <v>35</v>
      </c>
      <c r="B7" s="3" t="s">
        <v>36</v>
      </c>
      <c r="C7" s="3" t="s">
        <v>31</v>
      </c>
      <c r="D7" s="3" t="s">
        <v>37</v>
      </c>
      <c r="E7" s="3" t="s">
        <v>14</v>
      </c>
      <c r="F7" s="3" t="s">
        <v>15</v>
      </c>
      <c r="G7" s="3" t="s">
        <v>16</v>
      </c>
      <c r="H7" s="3" t="s">
        <v>17</v>
      </c>
      <c r="I7" s="3" t="s">
        <v>18</v>
      </c>
      <c r="J7" s="48">
        <v>36</v>
      </c>
      <c r="K7" s="9">
        <v>0.5</v>
      </c>
      <c r="L7" s="18">
        <v>9445045.1612903215</v>
      </c>
      <c r="M7" s="19">
        <f t="shared" si="0"/>
        <v>1794558.5806451612</v>
      </c>
      <c r="N7" s="20">
        <f t="shared" si="1"/>
        <v>11239603.741935482</v>
      </c>
      <c r="O7" s="19">
        <f t="shared" si="2"/>
        <v>404625734.70967734</v>
      </c>
      <c r="P7" s="21">
        <f t="shared" si="3"/>
        <v>202312867.35483867</v>
      </c>
    </row>
    <row r="8" spans="1:44" ht="29" x14ac:dyDescent="0.35">
      <c r="A8" s="3" t="s">
        <v>38</v>
      </c>
      <c r="B8" s="3" t="s">
        <v>36</v>
      </c>
      <c r="C8" s="3" t="s">
        <v>31</v>
      </c>
      <c r="D8" s="3" t="s">
        <v>37</v>
      </c>
      <c r="E8" s="3" t="s">
        <v>14</v>
      </c>
      <c r="F8" s="3" t="s">
        <v>15</v>
      </c>
      <c r="G8" s="3" t="s">
        <v>34</v>
      </c>
      <c r="H8" s="3" t="s">
        <v>17</v>
      </c>
      <c r="I8" s="3" t="s">
        <v>18</v>
      </c>
      <c r="J8" s="48">
        <v>11</v>
      </c>
      <c r="K8" s="9">
        <v>0.5</v>
      </c>
      <c r="L8" s="18">
        <v>9445045.1612903215</v>
      </c>
      <c r="M8" s="19">
        <f t="shared" si="0"/>
        <v>1794558.5806451612</v>
      </c>
      <c r="N8" s="20">
        <f t="shared" si="1"/>
        <v>11239603.741935482</v>
      </c>
      <c r="O8" s="19">
        <f t="shared" si="2"/>
        <v>123635641.1612903</v>
      </c>
      <c r="P8" s="21">
        <f t="shared" si="3"/>
        <v>61817820.580645151</v>
      </c>
    </row>
    <row r="9" spans="1:44" ht="29" x14ac:dyDescent="0.35">
      <c r="A9" s="3" t="s">
        <v>39</v>
      </c>
      <c r="B9" s="3" t="s">
        <v>36</v>
      </c>
      <c r="C9" s="3" t="s">
        <v>31</v>
      </c>
      <c r="D9" s="3" t="s">
        <v>37</v>
      </c>
      <c r="E9" s="3" t="s">
        <v>14</v>
      </c>
      <c r="F9" s="3" t="s">
        <v>40</v>
      </c>
      <c r="G9" s="3" t="s">
        <v>41</v>
      </c>
      <c r="H9" s="3" t="s">
        <v>17</v>
      </c>
      <c r="I9" s="3" t="s">
        <v>18</v>
      </c>
      <c r="J9" s="48">
        <v>2</v>
      </c>
      <c r="K9" s="9">
        <v>0.5</v>
      </c>
      <c r="L9" s="18">
        <v>9445045.1612903215</v>
      </c>
      <c r="M9" s="19">
        <f t="shared" si="0"/>
        <v>1794558.5806451612</v>
      </c>
      <c r="N9" s="20">
        <f t="shared" si="1"/>
        <v>11239603.741935482</v>
      </c>
      <c r="O9" s="19">
        <f t="shared" si="2"/>
        <v>22479207.483870964</v>
      </c>
      <c r="P9" s="21">
        <f t="shared" si="3"/>
        <v>11239603.741935482</v>
      </c>
    </row>
    <row r="10" spans="1:44" ht="29" x14ac:dyDescent="0.35">
      <c r="A10" s="3" t="s">
        <v>42</v>
      </c>
      <c r="B10" s="6" t="s">
        <v>43</v>
      </c>
      <c r="C10" s="6" t="s">
        <v>31</v>
      </c>
      <c r="D10" s="6" t="s">
        <v>44</v>
      </c>
      <c r="E10" s="6" t="s">
        <v>14</v>
      </c>
      <c r="F10" s="6" t="s">
        <v>15</v>
      </c>
      <c r="G10" s="6" t="s">
        <v>16</v>
      </c>
      <c r="H10" s="6" t="s">
        <v>17</v>
      </c>
      <c r="I10" s="6" t="s">
        <v>18</v>
      </c>
      <c r="J10" s="48"/>
      <c r="K10" s="9">
        <v>0.5</v>
      </c>
      <c r="L10" s="22">
        <v>0</v>
      </c>
      <c r="M10" s="23">
        <f t="shared" si="0"/>
        <v>0</v>
      </c>
      <c r="N10" s="24">
        <f t="shared" si="1"/>
        <v>0</v>
      </c>
      <c r="O10" s="23">
        <f t="shared" si="2"/>
        <v>0</v>
      </c>
      <c r="P10" s="21">
        <f t="shared" si="3"/>
        <v>0</v>
      </c>
    </row>
    <row r="11" spans="1:44" ht="29" x14ac:dyDescent="0.35">
      <c r="A11" s="3" t="s">
        <v>45</v>
      </c>
      <c r="B11" s="3" t="s">
        <v>46</v>
      </c>
      <c r="C11" s="3" t="s">
        <v>27</v>
      </c>
      <c r="D11" s="3" t="s">
        <v>47</v>
      </c>
      <c r="E11" s="3" t="s">
        <v>14</v>
      </c>
      <c r="F11" s="3" t="s">
        <v>15</v>
      </c>
      <c r="G11" s="3" t="s">
        <v>16</v>
      </c>
      <c r="H11" s="3" t="s">
        <v>17</v>
      </c>
      <c r="I11" s="3" t="s">
        <v>18</v>
      </c>
      <c r="J11" s="48">
        <v>1</v>
      </c>
      <c r="K11" s="9">
        <v>0.5</v>
      </c>
      <c r="L11" s="18">
        <v>10519419.35483871</v>
      </c>
      <c r="M11" s="19">
        <f t="shared" si="0"/>
        <v>1998689.6774193549</v>
      </c>
      <c r="N11" s="20">
        <f t="shared" si="1"/>
        <v>12518109.032258065</v>
      </c>
      <c r="O11" s="19">
        <f t="shared" si="2"/>
        <v>12518109.032258065</v>
      </c>
      <c r="P11" s="21">
        <f t="shared" si="3"/>
        <v>6259054.5161290327</v>
      </c>
    </row>
    <row r="12" spans="1:44" s="8" customFormat="1" ht="29" x14ac:dyDescent="0.35">
      <c r="A12" s="6" t="s">
        <v>48</v>
      </c>
      <c r="B12" s="6" t="s">
        <v>49</v>
      </c>
      <c r="C12" s="6" t="s">
        <v>27</v>
      </c>
      <c r="D12" s="6" t="s">
        <v>50</v>
      </c>
      <c r="E12" s="6" t="s">
        <v>14</v>
      </c>
      <c r="F12" s="6" t="s">
        <v>15</v>
      </c>
      <c r="G12" s="6" t="s">
        <v>16</v>
      </c>
      <c r="H12" s="6" t="s">
        <v>17</v>
      </c>
      <c r="I12" s="6" t="s">
        <v>18</v>
      </c>
      <c r="J12" s="48">
        <v>26</v>
      </c>
      <c r="K12" s="9">
        <v>0.5</v>
      </c>
      <c r="L12" s="22">
        <v>10519419.35483871</v>
      </c>
      <c r="M12" s="23">
        <f t="shared" si="0"/>
        <v>1998689.6774193549</v>
      </c>
      <c r="N12" s="24">
        <f t="shared" si="1"/>
        <v>12518109.032258065</v>
      </c>
      <c r="O12" s="23">
        <f t="shared" si="2"/>
        <v>325470834.83870971</v>
      </c>
      <c r="P12" s="21">
        <f t="shared" si="3"/>
        <v>162735417.41935486</v>
      </c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</row>
    <row r="13" spans="1:44" ht="29" x14ac:dyDescent="0.35">
      <c r="A13" s="3" t="s">
        <v>51</v>
      </c>
      <c r="B13" s="3" t="s">
        <v>52</v>
      </c>
      <c r="C13" s="3" t="s">
        <v>27</v>
      </c>
      <c r="D13" s="3" t="s">
        <v>53</v>
      </c>
      <c r="E13" s="3" t="s">
        <v>14</v>
      </c>
      <c r="F13" s="3" t="s">
        <v>15</v>
      </c>
      <c r="G13" s="3" t="s">
        <v>16</v>
      </c>
      <c r="H13" s="3" t="s">
        <v>17</v>
      </c>
      <c r="I13" s="3" t="s">
        <v>18</v>
      </c>
      <c r="J13" s="48">
        <v>23</v>
      </c>
      <c r="K13" s="9">
        <v>0.5</v>
      </c>
      <c r="L13" s="18">
        <v>10519419.35483871</v>
      </c>
      <c r="M13" s="19">
        <f t="shared" si="0"/>
        <v>1998689.6774193549</v>
      </c>
      <c r="N13" s="20">
        <f t="shared" si="1"/>
        <v>12518109.032258065</v>
      </c>
      <c r="O13" s="19">
        <f t="shared" si="2"/>
        <v>287916507.74193549</v>
      </c>
      <c r="P13" s="21">
        <f t="shared" si="3"/>
        <v>143958253.87096775</v>
      </c>
    </row>
    <row r="14" spans="1:44" ht="29" x14ac:dyDescent="0.35">
      <c r="A14" s="3" t="s">
        <v>54</v>
      </c>
      <c r="B14" s="3" t="s">
        <v>55</v>
      </c>
      <c r="C14" s="3" t="s">
        <v>27</v>
      </c>
      <c r="D14" s="3" t="s">
        <v>56</v>
      </c>
      <c r="E14" s="3" t="s">
        <v>14</v>
      </c>
      <c r="F14" s="3" t="s">
        <v>15</v>
      </c>
      <c r="G14" s="3" t="s">
        <v>16</v>
      </c>
      <c r="H14" s="3" t="s">
        <v>17</v>
      </c>
      <c r="I14" s="3" t="s">
        <v>18</v>
      </c>
      <c r="J14" s="48">
        <v>7</v>
      </c>
      <c r="K14" s="9">
        <v>0.5</v>
      </c>
      <c r="L14" s="18">
        <v>10519419.35483871</v>
      </c>
      <c r="M14" s="19">
        <f t="shared" si="0"/>
        <v>1998689.6774193549</v>
      </c>
      <c r="N14" s="20">
        <f t="shared" si="1"/>
        <v>12518109.032258065</v>
      </c>
      <c r="O14" s="19">
        <f t="shared" si="2"/>
        <v>87626763.22580646</v>
      </c>
      <c r="P14" s="21">
        <f t="shared" si="3"/>
        <v>43813381.61290323</v>
      </c>
    </row>
    <row r="15" spans="1:44" ht="29" x14ac:dyDescent="0.35">
      <c r="A15" s="3" t="s">
        <v>57</v>
      </c>
      <c r="B15" s="3" t="s">
        <v>58</v>
      </c>
      <c r="C15" s="3" t="s">
        <v>27</v>
      </c>
      <c r="D15" s="3" t="s">
        <v>59</v>
      </c>
      <c r="E15" s="3" t="s">
        <v>14</v>
      </c>
      <c r="F15" s="3" t="s">
        <v>15</v>
      </c>
      <c r="G15" s="3" t="s">
        <v>16</v>
      </c>
      <c r="H15" s="3" t="s">
        <v>17</v>
      </c>
      <c r="I15" s="3" t="s">
        <v>18</v>
      </c>
      <c r="J15" s="48">
        <v>28</v>
      </c>
      <c r="K15" s="9">
        <v>0.5</v>
      </c>
      <c r="L15" s="18">
        <v>10519419.35483871</v>
      </c>
      <c r="M15" s="19">
        <f t="shared" si="0"/>
        <v>1998689.6774193549</v>
      </c>
      <c r="N15" s="20">
        <f t="shared" si="1"/>
        <v>12518109.032258065</v>
      </c>
      <c r="O15" s="19">
        <f t="shared" si="2"/>
        <v>350507052.90322584</v>
      </c>
      <c r="P15" s="21">
        <f t="shared" si="3"/>
        <v>175253526.45161292</v>
      </c>
    </row>
    <row r="16" spans="1:44" ht="29" x14ac:dyDescent="0.35">
      <c r="A16" s="3" t="s">
        <v>60</v>
      </c>
      <c r="B16" s="3" t="s">
        <v>58</v>
      </c>
      <c r="C16" s="3" t="s">
        <v>27</v>
      </c>
      <c r="D16" s="3" t="s">
        <v>59</v>
      </c>
      <c r="E16" s="3" t="s">
        <v>14</v>
      </c>
      <c r="F16" s="3" t="s">
        <v>23</v>
      </c>
      <c r="G16" s="3" t="s">
        <v>24</v>
      </c>
      <c r="H16" s="3" t="s">
        <v>17</v>
      </c>
      <c r="I16" s="3" t="s">
        <v>18</v>
      </c>
      <c r="J16" s="48">
        <v>2</v>
      </c>
      <c r="K16" s="9">
        <v>0.5</v>
      </c>
      <c r="L16" s="18">
        <v>10519419.35483871</v>
      </c>
      <c r="M16" s="19">
        <f t="shared" si="0"/>
        <v>1998689.6774193549</v>
      </c>
      <c r="N16" s="20">
        <f t="shared" si="1"/>
        <v>12518109.032258065</v>
      </c>
      <c r="O16" s="19">
        <f t="shared" si="2"/>
        <v>25036218.064516131</v>
      </c>
      <c r="P16" s="21">
        <f t="shared" si="3"/>
        <v>12518109.032258065</v>
      </c>
    </row>
    <row r="17" spans="1:44" ht="43.5" x14ac:dyDescent="0.35">
      <c r="A17" s="3" t="s">
        <v>61</v>
      </c>
      <c r="B17" s="3" t="s">
        <v>62</v>
      </c>
      <c r="C17" s="3" t="s">
        <v>63</v>
      </c>
      <c r="D17" s="3" t="s">
        <v>64</v>
      </c>
      <c r="E17" s="3" t="s">
        <v>14</v>
      </c>
      <c r="F17" s="3" t="s">
        <v>15</v>
      </c>
      <c r="G17" s="3" t="s">
        <v>16</v>
      </c>
      <c r="H17" s="3" t="s">
        <v>17</v>
      </c>
      <c r="I17" s="3" t="s">
        <v>18</v>
      </c>
      <c r="J17" s="48">
        <v>1</v>
      </c>
      <c r="K17" s="9">
        <v>0.5</v>
      </c>
      <c r="L17" s="18">
        <v>12295083.870967742</v>
      </c>
      <c r="M17" s="19">
        <f t="shared" si="0"/>
        <v>2336065.935483871</v>
      </c>
      <c r="N17" s="20">
        <f t="shared" si="1"/>
        <v>14631149.806451613</v>
      </c>
      <c r="O17" s="19">
        <f t="shared" si="2"/>
        <v>14631149.806451613</v>
      </c>
      <c r="P17" s="21">
        <f t="shared" si="3"/>
        <v>7315574.9032258065</v>
      </c>
    </row>
    <row r="18" spans="1:44" ht="29" x14ac:dyDescent="0.35">
      <c r="A18" s="3" t="s">
        <v>65</v>
      </c>
      <c r="B18" s="3" t="s">
        <v>66</v>
      </c>
      <c r="C18" s="3" t="s">
        <v>63</v>
      </c>
      <c r="D18" s="3" t="s">
        <v>67</v>
      </c>
      <c r="E18" s="3" t="s">
        <v>14</v>
      </c>
      <c r="F18" s="3" t="s">
        <v>15</v>
      </c>
      <c r="G18" s="3" t="s">
        <v>16</v>
      </c>
      <c r="H18" s="3" t="s">
        <v>17</v>
      </c>
      <c r="I18" s="3" t="s">
        <v>18</v>
      </c>
      <c r="J18" s="48">
        <v>3</v>
      </c>
      <c r="K18" s="9">
        <v>0.5</v>
      </c>
      <c r="L18" s="18">
        <v>12295083.870967742</v>
      </c>
      <c r="M18" s="19">
        <f t="shared" si="0"/>
        <v>2336065.935483871</v>
      </c>
      <c r="N18" s="20">
        <f t="shared" si="1"/>
        <v>14631149.806451613</v>
      </c>
      <c r="O18" s="19">
        <f t="shared" si="2"/>
        <v>43893449.419354841</v>
      </c>
      <c r="P18" s="21">
        <f t="shared" si="3"/>
        <v>21946724.709677421</v>
      </c>
    </row>
    <row r="19" spans="1:44" ht="29" x14ac:dyDescent="0.35">
      <c r="A19" s="6" t="s">
        <v>68</v>
      </c>
      <c r="B19" s="6" t="s">
        <v>69</v>
      </c>
      <c r="C19" s="6" t="s">
        <v>63</v>
      </c>
      <c r="D19" s="6" t="s">
        <v>70</v>
      </c>
      <c r="E19" s="6" t="s">
        <v>14</v>
      </c>
      <c r="F19" s="6" t="s">
        <v>15</v>
      </c>
      <c r="G19" s="6" t="s">
        <v>16</v>
      </c>
      <c r="H19" s="6" t="s">
        <v>17</v>
      </c>
      <c r="I19" s="6" t="s">
        <v>18</v>
      </c>
      <c r="J19" s="48"/>
      <c r="K19" s="9">
        <v>0.5</v>
      </c>
      <c r="L19" s="22">
        <v>0</v>
      </c>
      <c r="M19" s="23">
        <v>0</v>
      </c>
      <c r="N19" s="24">
        <f t="shared" si="1"/>
        <v>0</v>
      </c>
      <c r="O19" s="23">
        <f t="shared" si="2"/>
        <v>0</v>
      </c>
      <c r="P19" s="21">
        <f t="shared" si="3"/>
        <v>0</v>
      </c>
    </row>
    <row r="20" spans="1:44" ht="29" x14ac:dyDescent="0.35">
      <c r="A20" s="3" t="s">
        <v>71</v>
      </c>
      <c r="B20" s="3" t="s">
        <v>72</v>
      </c>
      <c r="C20" s="3" t="s">
        <v>63</v>
      </c>
      <c r="D20" s="3" t="s">
        <v>73</v>
      </c>
      <c r="E20" s="3" t="s">
        <v>22</v>
      </c>
      <c r="F20" s="3" t="s">
        <v>15</v>
      </c>
      <c r="G20" s="3" t="s">
        <v>16</v>
      </c>
      <c r="H20" s="3" t="s">
        <v>17</v>
      </c>
      <c r="I20" s="3" t="s">
        <v>18</v>
      </c>
      <c r="J20" s="48">
        <v>4</v>
      </c>
      <c r="K20" s="9">
        <v>0.5</v>
      </c>
      <c r="L20" s="18">
        <v>12295083.870967742</v>
      </c>
      <c r="M20" s="19">
        <f t="shared" ref="M20:M56" si="4">+L20*19%</f>
        <v>2336065.935483871</v>
      </c>
      <c r="N20" s="20">
        <f t="shared" si="1"/>
        <v>14631149.806451613</v>
      </c>
      <c r="O20" s="19">
        <f t="shared" si="2"/>
        <v>58524599.225806452</v>
      </c>
      <c r="P20" s="21">
        <f t="shared" si="3"/>
        <v>29262299.612903226</v>
      </c>
    </row>
    <row r="21" spans="1:44" ht="29" x14ac:dyDescent="0.35">
      <c r="A21" s="3" t="s">
        <v>74</v>
      </c>
      <c r="B21" s="3" t="s">
        <v>75</v>
      </c>
      <c r="C21" s="3" t="s">
        <v>76</v>
      </c>
      <c r="D21" s="3" t="s">
        <v>77</v>
      </c>
      <c r="E21" s="3" t="s">
        <v>22</v>
      </c>
      <c r="F21" s="3" t="s">
        <v>15</v>
      </c>
      <c r="G21" s="3" t="s">
        <v>16</v>
      </c>
      <c r="H21" s="3" t="s">
        <v>17</v>
      </c>
      <c r="I21" s="3" t="s">
        <v>18</v>
      </c>
      <c r="J21" s="48">
        <v>1</v>
      </c>
      <c r="K21" s="9">
        <v>0.5</v>
      </c>
      <c r="L21" s="18">
        <v>15876400</v>
      </c>
      <c r="M21" s="19">
        <f t="shared" si="4"/>
        <v>3016516</v>
      </c>
      <c r="N21" s="20">
        <f t="shared" si="1"/>
        <v>18892916</v>
      </c>
      <c r="O21" s="19">
        <f t="shared" si="2"/>
        <v>18892916</v>
      </c>
      <c r="P21" s="21">
        <f t="shared" si="3"/>
        <v>9446458</v>
      </c>
    </row>
    <row r="22" spans="1:44" ht="29" x14ac:dyDescent="0.35">
      <c r="A22" s="3" t="s">
        <v>78</v>
      </c>
      <c r="B22" s="3" t="s">
        <v>79</v>
      </c>
      <c r="C22" s="3" t="s">
        <v>76</v>
      </c>
      <c r="D22" s="3" t="s">
        <v>80</v>
      </c>
      <c r="E22" s="3" t="s">
        <v>14</v>
      </c>
      <c r="F22" s="3" t="s">
        <v>15</v>
      </c>
      <c r="G22" s="3" t="s">
        <v>16</v>
      </c>
      <c r="H22" s="3" t="s">
        <v>17</v>
      </c>
      <c r="I22" s="3" t="s">
        <v>18</v>
      </c>
      <c r="J22" s="48">
        <v>3</v>
      </c>
      <c r="K22" s="9">
        <v>0.5</v>
      </c>
      <c r="L22" s="18">
        <v>15876400</v>
      </c>
      <c r="M22" s="19">
        <f t="shared" si="4"/>
        <v>3016516</v>
      </c>
      <c r="N22" s="20">
        <f t="shared" si="1"/>
        <v>18892916</v>
      </c>
      <c r="O22" s="19">
        <f t="shared" si="2"/>
        <v>56678748</v>
      </c>
      <c r="P22" s="21">
        <f t="shared" si="3"/>
        <v>28339374</v>
      </c>
    </row>
    <row r="23" spans="1:44" ht="29" x14ac:dyDescent="0.35">
      <c r="A23" s="3" t="s">
        <v>81</v>
      </c>
      <c r="B23" s="3" t="s">
        <v>82</v>
      </c>
      <c r="C23" s="3" t="s">
        <v>83</v>
      </c>
      <c r="D23" s="3" t="s">
        <v>84</v>
      </c>
      <c r="E23" s="3" t="s">
        <v>14</v>
      </c>
      <c r="F23" s="3" t="s">
        <v>15</v>
      </c>
      <c r="G23" s="3" t="s">
        <v>16</v>
      </c>
      <c r="H23" s="3" t="s">
        <v>17</v>
      </c>
      <c r="I23" s="3" t="s">
        <v>18</v>
      </c>
      <c r="J23" s="48">
        <v>1</v>
      </c>
      <c r="K23" s="9">
        <v>0.5</v>
      </c>
      <c r="L23" s="18">
        <v>18741483.870967742</v>
      </c>
      <c r="M23" s="19">
        <f t="shared" si="4"/>
        <v>3560881.935483871</v>
      </c>
      <c r="N23" s="20">
        <f t="shared" si="1"/>
        <v>22302365.806451611</v>
      </c>
      <c r="O23" s="19">
        <f t="shared" si="2"/>
        <v>22302365.806451611</v>
      </c>
      <c r="P23" s="21">
        <f t="shared" si="3"/>
        <v>11151182.903225806</v>
      </c>
    </row>
    <row r="24" spans="1:44" ht="29" x14ac:dyDescent="0.35">
      <c r="A24" s="3" t="s">
        <v>85</v>
      </c>
      <c r="B24" s="3" t="s">
        <v>86</v>
      </c>
      <c r="C24" s="3" t="s">
        <v>83</v>
      </c>
      <c r="D24" s="3" t="s">
        <v>87</v>
      </c>
      <c r="E24" s="3" t="s">
        <v>14</v>
      </c>
      <c r="F24" s="3" t="s">
        <v>15</v>
      </c>
      <c r="G24" s="3" t="s">
        <v>16</v>
      </c>
      <c r="H24" s="3" t="s">
        <v>17</v>
      </c>
      <c r="I24" s="3" t="s">
        <v>18</v>
      </c>
      <c r="J24" s="48">
        <v>1</v>
      </c>
      <c r="K24" s="9">
        <v>0.5</v>
      </c>
      <c r="L24" s="18">
        <v>18741483.870967742</v>
      </c>
      <c r="M24" s="19">
        <f t="shared" si="4"/>
        <v>3560881.935483871</v>
      </c>
      <c r="N24" s="20">
        <f t="shared" si="1"/>
        <v>22302365.806451611</v>
      </c>
      <c r="O24" s="19">
        <f t="shared" si="2"/>
        <v>22302365.806451611</v>
      </c>
      <c r="P24" s="21">
        <f t="shared" si="3"/>
        <v>11151182.903225806</v>
      </c>
    </row>
    <row r="25" spans="1:44" ht="29" x14ac:dyDescent="0.35">
      <c r="A25" s="3" t="s">
        <v>88</v>
      </c>
      <c r="B25" s="3" t="s">
        <v>89</v>
      </c>
      <c r="C25" s="3" t="s">
        <v>83</v>
      </c>
      <c r="D25" s="3" t="s">
        <v>90</v>
      </c>
      <c r="E25" s="3" t="s">
        <v>14</v>
      </c>
      <c r="F25" s="3" t="s">
        <v>15</v>
      </c>
      <c r="G25" s="3" t="s">
        <v>16</v>
      </c>
      <c r="H25" s="3" t="s">
        <v>17</v>
      </c>
      <c r="I25" s="3" t="s">
        <v>18</v>
      </c>
      <c r="J25" s="48">
        <v>1</v>
      </c>
      <c r="K25" s="9">
        <v>0.5</v>
      </c>
      <c r="L25" s="18">
        <v>18741483.870967742</v>
      </c>
      <c r="M25" s="19">
        <f t="shared" si="4"/>
        <v>3560881.935483871</v>
      </c>
      <c r="N25" s="20">
        <f t="shared" si="1"/>
        <v>22302365.806451611</v>
      </c>
      <c r="O25" s="19">
        <f t="shared" si="2"/>
        <v>22302365.806451611</v>
      </c>
      <c r="P25" s="21">
        <f t="shared" si="3"/>
        <v>11151182.903225806</v>
      </c>
    </row>
    <row r="26" spans="1:44" ht="29" x14ac:dyDescent="0.35">
      <c r="A26" s="3" t="s">
        <v>91</v>
      </c>
      <c r="B26" s="3" t="s">
        <v>92</v>
      </c>
      <c r="C26" s="3" t="s">
        <v>93</v>
      </c>
      <c r="D26" s="3" t="s">
        <v>94</v>
      </c>
      <c r="E26" s="3" t="s">
        <v>22</v>
      </c>
      <c r="F26" s="3" t="s">
        <v>15</v>
      </c>
      <c r="G26" s="3" t="s">
        <v>16</v>
      </c>
      <c r="H26" s="3" t="s">
        <v>17</v>
      </c>
      <c r="I26" s="3" t="s">
        <v>18</v>
      </c>
      <c r="J26" s="48">
        <v>1</v>
      </c>
      <c r="K26" s="9">
        <v>0.5</v>
      </c>
      <c r="L26" s="18">
        <v>23038993.548387095</v>
      </c>
      <c r="M26" s="19">
        <f t="shared" si="4"/>
        <v>4377408.7741935486</v>
      </c>
      <c r="N26" s="20">
        <f t="shared" si="1"/>
        <v>27416402.322580643</v>
      </c>
      <c r="O26" s="19">
        <f t="shared" si="2"/>
        <v>27416402.322580643</v>
      </c>
      <c r="P26" s="21">
        <f t="shared" si="3"/>
        <v>13708201.161290321</v>
      </c>
    </row>
    <row r="27" spans="1:44" ht="29" x14ac:dyDescent="0.35">
      <c r="A27" s="3" t="s">
        <v>95</v>
      </c>
      <c r="B27" s="3" t="s">
        <v>96</v>
      </c>
      <c r="C27" s="3" t="s">
        <v>93</v>
      </c>
      <c r="D27" s="3" t="s">
        <v>97</v>
      </c>
      <c r="E27" s="3" t="s">
        <v>14</v>
      </c>
      <c r="F27" s="3" t="s">
        <v>15</v>
      </c>
      <c r="G27" s="3" t="s">
        <v>16</v>
      </c>
      <c r="H27" s="3" t="s">
        <v>17</v>
      </c>
      <c r="I27" s="3" t="s">
        <v>18</v>
      </c>
      <c r="J27" s="48">
        <v>1</v>
      </c>
      <c r="K27" s="9">
        <v>0.5</v>
      </c>
      <c r="L27" s="18">
        <v>23038993.548387095</v>
      </c>
      <c r="M27" s="19">
        <f t="shared" si="4"/>
        <v>4377408.7741935486</v>
      </c>
      <c r="N27" s="20">
        <f t="shared" si="1"/>
        <v>27416402.322580643</v>
      </c>
      <c r="O27" s="19">
        <f t="shared" si="2"/>
        <v>27416402.322580643</v>
      </c>
      <c r="P27" s="21">
        <f t="shared" si="3"/>
        <v>13708201.161290321</v>
      </c>
    </row>
    <row r="28" spans="1:44" s="8" customFormat="1" ht="43.5" x14ac:dyDescent="0.35">
      <c r="A28" s="6" t="s">
        <v>98</v>
      </c>
      <c r="B28" s="6" t="s">
        <v>99</v>
      </c>
      <c r="C28" s="6" t="s">
        <v>93</v>
      </c>
      <c r="D28" s="6" t="s">
        <v>100</v>
      </c>
      <c r="E28" s="6" t="s">
        <v>14</v>
      </c>
      <c r="F28" s="6" t="s">
        <v>15</v>
      </c>
      <c r="G28" s="6" t="s">
        <v>16</v>
      </c>
      <c r="H28" s="6" t="s">
        <v>17</v>
      </c>
      <c r="I28" s="6" t="s">
        <v>18</v>
      </c>
      <c r="J28" s="48">
        <v>1</v>
      </c>
      <c r="K28" s="9">
        <v>0.5</v>
      </c>
      <c r="L28" s="22">
        <v>23038993.548387095</v>
      </c>
      <c r="M28" s="23">
        <f t="shared" si="4"/>
        <v>4377408.7741935486</v>
      </c>
      <c r="N28" s="24">
        <f t="shared" si="1"/>
        <v>27416402.322580643</v>
      </c>
      <c r="O28" s="23">
        <f t="shared" si="2"/>
        <v>27416402.322580643</v>
      </c>
      <c r="P28" s="21">
        <f t="shared" si="3"/>
        <v>13708201.161290321</v>
      </c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</row>
    <row r="29" spans="1:44" s="8" customFormat="1" ht="29" x14ac:dyDescent="0.35">
      <c r="A29" s="6" t="s">
        <v>101</v>
      </c>
      <c r="B29" s="6" t="s">
        <v>102</v>
      </c>
      <c r="C29" s="6" t="s">
        <v>93</v>
      </c>
      <c r="D29" s="6" t="s">
        <v>103</v>
      </c>
      <c r="E29" s="6" t="s">
        <v>14</v>
      </c>
      <c r="F29" s="6" t="s">
        <v>15</v>
      </c>
      <c r="G29" s="6" t="s">
        <v>16</v>
      </c>
      <c r="H29" s="6" t="s">
        <v>17</v>
      </c>
      <c r="I29" s="6" t="s">
        <v>18</v>
      </c>
      <c r="J29" s="48">
        <v>2</v>
      </c>
      <c r="K29" s="9">
        <v>0.5</v>
      </c>
      <c r="L29" s="22">
        <v>23038993.548387095</v>
      </c>
      <c r="M29" s="23">
        <f t="shared" si="4"/>
        <v>4377408.7741935486</v>
      </c>
      <c r="N29" s="24">
        <f t="shared" si="1"/>
        <v>27416402.322580643</v>
      </c>
      <c r="O29" s="23">
        <f t="shared" si="2"/>
        <v>54832804.645161286</v>
      </c>
      <c r="P29" s="21">
        <f t="shared" si="3"/>
        <v>27416402.322580643</v>
      </c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</row>
    <row r="30" spans="1:44" ht="29" x14ac:dyDescent="0.35">
      <c r="A30" s="3" t="s">
        <v>104</v>
      </c>
      <c r="B30" s="3" t="s">
        <v>105</v>
      </c>
      <c r="C30" s="3" t="s">
        <v>93</v>
      </c>
      <c r="D30" s="3" t="s">
        <v>106</v>
      </c>
      <c r="E30" s="3" t="s">
        <v>107</v>
      </c>
      <c r="F30" s="3" t="s">
        <v>15</v>
      </c>
      <c r="G30" s="3" t="s">
        <v>16</v>
      </c>
      <c r="H30" s="3" t="s">
        <v>17</v>
      </c>
      <c r="I30" s="3" t="s">
        <v>18</v>
      </c>
      <c r="J30" s="48">
        <v>1</v>
      </c>
      <c r="K30" s="9">
        <v>0.5</v>
      </c>
      <c r="L30" s="18">
        <v>23038993.548387095</v>
      </c>
      <c r="M30" s="19">
        <f t="shared" si="4"/>
        <v>4377408.7741935486</v>
      </c>
      <c r="N30" s="20">
        <f t="shared" si="1"/>
        <v>27416402.322580643</v>
      </c>
      <c r="O30" s="19">
        <f t="shared" si="2"/>
        <v>27416402.322580643</v>
      </c>
      <c r="P30" s="21">
        <f t="shared" si="3"/>
        <v>13708201.161290321</v>
      </c>
    </row>
    <row r="31" spans="1:44" ht="29" x14ac:dyDescent="0.35">
      <c r="A31" s="3" t="s">
        <v>108</v>
      </c>
      <c r="B31" s="3" t="s">
        <v>109</v>
      </c>
      <c r="C31" s="3" t="s">
        <v>110</v>
      </c>
      <c r="D31" s="3" t="s">
        <v>111</v>
      </c>
      <c r="E31" s="3" t="s">
        <v>14</v>
      </c>
      <c r="F31" s="3" t="s">
        <v>15</v>
      </c>
      <c r="G31" s="3" t="s">
        <v>16</v>
      </c>
      <c r="H31" s="3" t="s">
        <v>17</v>
      </c>
      <c r="I31" s="3" t="s">
        <v>18</v>
      </c>
      <c r="J31" s="48">
        <v>1</v>
      </c>
      <c r="K31" s="9">
        <v>0.5</v>
      </c>
      <c r="L31" s="18">
        <v>27694722.580645159</v>
      </c>
      <c r="M31" s="19">
        <f t="shared" si="4"/>
        <v>5261997.2903225804</v>
      </c>
      <c r="N31" s="20">
        <f t="shared" si="1"/>
        <v>32956719.870967738</v>
      </c>
      <c r="O31" s="19">
        <f t="shared" si="2"/>
        <v>32956719.870967738</v>
      </c>
      <c r="P31" s="21">
        <f t="shared" si="3"/>
        <v>16478359.935483869</v>
      </c>
    </row>
    <row r="32" spans="1:44" ht="29" x14ac:dyDescent="0.35">
      <c r="A32" s="3" t="s">
        <v>112</v>
      </c>
      <c r="B32" s="3" t="s">
        <v>113</v>
      </c>
      <c r="C32" s="3" t="s">
        <v>110</v>
      </c>
      <c r="D32" s="3" t="s">
        <v>114</v>
      </c>
      <c r="E32" s="3" t="s">
        <v>14</v>
      </c>
      <c r="F32" s="3" t="s">
        <v>15</v>
      </c>
      <c r="G32" s="3" t="s">
        <v>16</v>
      </c>
      <c r="H32" s="3" t="s">
        <v>17</v>
      </c>
      <c r="I32" s="3" t="s">
        <v>18</v>
      </c>
      <c r="J32" s="48">
        <v>1</v>
      </c>
      <c r="K32" s="9">
        <v>0.5</v>
      </c>
      <c r="L32" s="18">
        <v>27694722.580645159</v>
      </c>
      <c r="M32" s="19">
        <f t="shared" si="4"/>
        <v>5261997.2903225804</v>
      </c>
      <c r="N32" s="20">
        <f t="shared" si="1"/>
        <v>32956719.870967738</v>
      </c>
      <c r="O32" s="19">
        <f t="shared" si="2"/>
        <v>32956719.870967738</v>
      </c>
      <c r="P32" s="21">
        <f t="shared" si="3"/>
        <v>16478359.935483869</v>
      </c>
    </row>
    <row r="33" spans="1:44" ht="29" x14ac:dyDescent="0.35">
      <c r="A33" s="3" t="s">
        <v>115</v>
      </c>
      <c r="B33" s="3" t="s">
        <v>116</v>
      </c>
      <c r="C33" s="3" t="s">
        <v>110</v>
      </c>
      <c r="D33" s="3" t="s">
        <v>117</v>
      </c>
      <c r="E33" s="3" t="s">
        <v>14</v>
      </c>
      <c r="F33" s="3" t="s">
        <v>15</v>
      </c>
      <c r="G33" s="3" t="s">
        <v>16</v>
      </c>
      <c r="H33" s="3" t="s">
        <v>17</v>
      </c>
      <c r="I33" s="3" t="s">
        <v>18</v>
      </c>
      <c r="J33" s="48">
        <v>1</v>
      </c>
      <c r="K33" s="9">
        <v>0.5</v>
      </c>
      <c r="L33" s="18">
        <v>27694722.580645159</v>
      </c>
      <c r="M33" s="19">
        <f t="shared" si="4"/>
        <v>5261997.2903225804</v>
      </c>
      <c r="N33" s="20">
        <f t="shared" si="1"/>
        <v>32956719.870967738</v>
      </c>
      <c r="O33" s="19">
        <f t="shared" si="2"/>
        <v>32956719.870967738</v>
      </c>
      <c r="P33" s="21">
        <f t="shared" si="3"/>
        <v>16478359.935483869</v>
      </c>
    </row>
    <row r="34" spans="1:44" ht="29" x14ac:dyDescent="0.35">
      <c r="A34" s="3" t="s">
        <v>118</v>
      </c>
      <c r="B34" s="3" t="s">
        <v>119</v>
      </c>
      <c r="C34" s="3" t="s">
        <v>110</v>
      </c>
      <c r="D34" s="3" t="s">
        <v>120</v>
      </c>
      <c r="E34" s="3" t="s">
        <v>14</v>
      </c>
      <c r="F34" s="3" t="s">
        <v>15</v>
      </c>
      <c r="G34" s="3" t="s">
        <v>34</v>
      </c>
      <c r="H34" s="3" t="s">
        <v>17</v>
      </c>
      <c r="I34" s="3" t="s">
        <v>18</v>
      </c>
      <c r="J34" s="48">
        <v>1</v>
      </c>
      <c r="K34" s="9">
        <v>0.5</v>
      </c>
      <c r="L34" s="18">
        <v>27694722.580645159</v>
      </c>
      <c r="M34" s="19">
        <f t="shared" si="4"/>
        <v>5261997.2903225804</v>
      </c>
      <c r="N34" s="20">
        <f t="shared" ref="N34:N56" si="5">+L34+M34</f>
        <v>32956719.870967738</v>
      </c>
      <c r="O34" s="19">
        <f t="shared" ref="O34:O56" si="6">+N34*J34</f>
        <v>32956719.870967738</v>
      </c>
      <c r="P34" s="21">
        <f t="shared" ref="P34:P56" si="7">(N34*J34)*K34</f>
        <v>16478359.935483869</v>
      </c>
    </row>
    <row r="35" spans="1:44" s="8" customFormat="1" ht="29" x14ac:dyDescent="0.35">
      <c r="A35" s="6" t="s">
        <v>121</v>
      </c>
      <c r="B35" s="6" t="s">
        <v>122</v>
      </c>
      <c r="C35" s="6" t="s">
        <v>110</v>
      </c>
      <c r="D35" s="6" t="s">
        <v>123</v>
      </c>
      <c r="E35" s="6" t="s">
        <v>14</v>
      </c>
      <c r="F35" s="6" t="s">
        <v>15</v>
      </c>
      <c r="G35" s="6" t="s">
        <v>16</v>
      </c>
      <c r="H35" s="6" t="s">
        <v>17</v>
      </c>
      <c r="I35" s="6" t="s">
        <v>18</v>
      </c>
      <c r="J35" s="48">
        <v>1</v>
      </c>
      <c r="K35" s="9">
        <v>0.5</v>
      </c>
      <c r="L35" s="49">
        <v>27694722.579999998</v>
      </c>
      <c r="M35" s="23">
        <f t="shared" si="4"/>
        <v>5261997.2901999997</v>
      </c>
      <c r="N35" s="24">
        <f t="shared" si="5"/>
        <v>32956719.870199997</v>
      </c>
      <c r="O35" s="23">
        <f t="shared" si="6"/>
        <v>32956719.870199997</v>
      </c>
      <c r="P35" s="21">
        <f t="shared" si="7"/>
        <v>16478359.935099998</v>
      </c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</row>
    <row r="36" spans="1:44" ht="43.5" x14ac:dyDescent="0.35">
      <c r="A36" s="3" t="s">
        <v>124</v>
      </c>
      <c r="B36" s="3" t="s">
        <v>125</v>
      </c>
      <c r="C36" s="3" t="s">
        <v>110</v>
      </c>
      <c r="D36" s="3" t="s">
        <v>126</v>
      </c>
      <c r="E36" s="3" t="s">
        <v>14</v>
      </c>
      <c r="F36" s="3" t="s">
        <v>15</v>
      </c>
      <c r="G36" s="3" t="s">
        <v>16</v>
      </c>
      <c r="H36" s="3" t="s">
        <v>17</v>
      </c>
      <c r="I36" s="3" t="s">
        <v>18</v>
      </c>
      <c r="J36" s="48">
        <v>1</v>
      </c>
      <c r="K36" s="9">
        <v>0.5</v>
      </c>
      <c r="L36" s="18">
        <v>27694722.580645159</v>
      </c>
      <c r="M36" s="19">
        <f t="shared" si="4"/>
        <v>5261997.2903225804</v>
      </c>
      <c r="N36" s="20">
        <f t="shared" si="5"/>
        <v>32956719.870967738</v>
      </c>
      <c r="O36" s="19">
        <f t="shared" si="6"/>
        <v>32956719.870967738</v>
      </c>
      <c r="P36" s="21">
        <f t="shared" si="7"/>
        <v>16478359.935483869</v>
      </c>
    </row>
    <row r="37" spans="1:44" ht="29" x14ac:dyDescent="0.35">
      <c r="A37" s="3" t="s">
        <v>127</v>
      </c>
      <c r="B37" s="3" t="s">
        <v>128</v>
      </c>
      <c r="C37" s="3" t="s">
        <v>129</v>
      </c>
      <c r="D37" s="3" t="s">
        <v>130</v>
      </c>
      <c r="E37" s="3" t="s">
        <v>14</v>
      </c>
      <c r="F37" s="3" t="s">
        <v>15</v>
      </c>
      <c r="G37" s="3" t="s">
        <v>16</v>
      </c>
      <c r="H37" s="3" t="s">
        <v>17</v>
      </c>
      <c r="I37" s="3" t="s">
        <v>18</v>
      </c>
      <c r="J37" s="48">
        <v>1</v>
      </c>
      <c r="K37" s="9">
        <v>0.5</v>
      </c>
      <c r="L37" s="18">
        <v>29485406.451612901</v>
      </c>
      <c r="M37" s="19">
        <f t="shared" si="4"/>
        <v>5602227.2258064514</v>
      </c>
      <c r="N37" s="20">
        <f t="shared" si="5"/>
        <v>35087633.67741935</v>
      </c>
      <c r="O37" s="19">
        <f t="shared" si="6"/>
        <v>35087633.67741935</v>
      </c>
      <c r="P37" s="21">
        <f t="shared" si="7"/>
        <v>17543816.838709675</v>
      </c>
    </row>
    <row r="38" spans="1:44" ht="29" x14ac:dyDescent="0.35">
      <c r="A38" s="3" t="s">
        <v>131</v>
      </c>
      <c r="B38" s="3" t="s">
        <v>132</v>
      </c>
      <c r="C38" s="3" t="s">
        <v>93</v>
      </c>
      <c r="D38" s="3" t="s">
        <v>133</v>
      </c>
      <c r="E38" s="3" t="s">
        <v>14</v>
      </c>
      <c r="F38" s="3" t="s">
        <v>15</v>
      </c>
      <c r="G38" s="3" t="s">
        <v>16</v>
      </c>
      <c r="H38" s="3" t="s">
        <v>17</v>
      </c>
      <c r="I38" s="3" t="s">
        <v>18</v>
      </c>
      <c r="J38" s="48">
        <v>1</v>
      </c>
      <c r="K38" s="9">
        <v>0.5</v>
      </c>
      <c r="L38" s="18">
        <v>23038993.548387095</v>
      </c>
      <c r="M38" s="19">
        <f t="shared" si="4"/>
        <v>4377408.7741935486</v>
      </c>
      <c r="N38" s="20">
        <f t="shared" si="5"/>
        <v>27416402.322580643</v>
      </c>
      <c r="O38" s="19">
        <f t="shared" si="6"/>
        <v>27416402.322580643</v>
      </c>
      <c r="P38" s="21">
        <f t="shared" si="7"/>
        <v>13708201.161290321</v>
      </c>
    </row>
    <row r="39" spans="1:44" s="8" customFormat="1" ht="43.5" x14ac:dyDescent="0.35">
      <c r="A39" s="6" t="s">
        <v>134</v>
      </c>
      <c r="B39" s="6" t="s">
        <v>135</v>
      </c>
      <c r="C39" s="6" t="s">
        <v>31</v>
      </c>
      <c r="D39" s="6" t="s">
        <v>136</v>
      </c>
      <c r="E39" s="6" t="s">
        <v>14</v>
      </c>
      <c r="F39" s="6" t="s">
        <v>15</v>
      </c>
      <c r="G39" s="6" t="s">
        <v>16</v>
      </c>
      <c r="H39" s="6" t="s">
        <v>17</v>
      </c>
      <c r="I39" s="6" t="s">
        <v>18</v>
      </c>
      <c r="J39" s="48"/>
      <c r="K39" s="29">
        <v>0.5</v>
      </c>
      <c r="L39" s="22"/>
      <c r="M39" s="23">
        <f t="shared" si="4"/>
        <v>0</v>
      </c>
      <c r="N39" s="24">
        <f t="shared" si="5"/>
        <v>0</v>
      </c>
      <c r="O39" s="23">
        <f t="shared" si="6"/>
        <v>0</v>
      </c>
      <c r="P39" s="30">
        <f t="shared" si="7"/>
        <v>0</v>
      </c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</row>
    <row r="40" spans="1:44" ht="43.5" x14ac:dyDescent="0.35">
      <c r="A40" s="3" t="s">
        <v>137</v>
      </c>
      <c r="B40" s="3" t="s">
        <v>138</v>
      </c>
      <c r="C40" s="3" t="s">
        <v>93</v>
      </c>
      <c r="D40" s="3" t="s">
        <v>139</v>
      </c>
      <c r="E40" s="3" t="s">
        <v>14</v>
      </c>
      <c r="F40" s="3" t="s">
        <v>15</v>
      </c>
      <c r="G40" s="3" t="s">
        <v>16</v>
      </c>
      <c r="H40" s="3" t="s">
        <v>17</v>
      </c>
      <c r="I40" s="3" t="s">
        <v>18</v>
      </c>
      <c r="J40" s="48">
        <v>1</v>
      </c>
      <c r="K40" s="9">
        <v>0.5</v>
      </c>
      <c r="L40" s="18">
        <v>23038993.548387095</v>
      </c>
      <c r="M40" s="19">
        <f t="shared" si="4"/>
        <v>4377408.7741935486</v>
      </c>
      <c r="N40" s="20">
        <f t="shared" si="5"/>
        <v>27416402.322580643</v>
      </c>
      <c r="O40" s="19">
        <f t="shared" si="6"/>
        <v>27416402.322580643</v>
      </c>
      <c r="P40" s="21">
        <f t="shared" si="7"/>
        <v>13708201.161290321</v>
      </c>
    </row>
    <row r="41" spans="1:44" ht="29" x14ac:dyDescent="0.35">
      <c r="A41" s="3" t="s">
        <v>140</v>
      </c>
      <c r="B41" s="3" t="s">
        <v>141</v>
      </c>
      <c r="C41" s="3" t="s">
        <v>76</v>
      </c>
      <c r="D41" s="3" t="s">
        <v>142</v>
      </c>
      <c r="E41" s="3" t="s">
        <v>14</v>
      </c>
      <c r="F41" s="3" t="s">
        <v>15</v>
      </c>
      <c r="G41" s="3" t="s">
        <v>16</v>
      </c>
      <c r="H41" s="3" t="s">
        <v>17</v>
      </c>
      <c r="I41" s="3" t="s">
        <v>18</v>
      </c>
      <c r="J41" s="48">
        <v>1</v>
      </c>
      <c r="K41" s="9">
        <v>0.5</v>
      </c>
      <c r="L41" s="18">
        <v>15876400</v>
      </c>
      <c r="M41" s="19">
        <f t="shared" si="4"/>
        <v>3016516</v>
      </c>
      <c r="N41" s="20">
        <f t="shared" si="5"/>
        <v>18892916</v>
      </c>
      <c r="O41" s="19">
        <f t="shared" si="6"/>
        <v>18892916</v>
      </c>
      <c r="P41" s="21">
        <f t="shared" si="7"/>
        <v>9446458</v>
      </c>
    </row>
    <row r="42" spans="1:44" ht="29" x14ac:dyDescent="0.35">
      <c r="A42" s="3" t="s">
        <v>143</v>
      </c>
      <c r="B42" s="3" t="s">
        <v>144</v>
      </c>
      <c r="C42" s="3" t="s">
        <v>31</v>
      </c>
      <c r="D42" s="3" t="s">
        <v>145</v>
      </c>
      <c r="E42" s="3" t="s">
        <v>14</v>
      </c>
      <c r="F42" s="3" t="s">
        <v>15</v>
      </c>
      <c r="G42" s="3" t="s">
        <v>16</v>
      </c>
      <c r="H42" s="3" t="s">
        <v>17</v>
      </c>
      <c r="I42" s="3" t="s">
        <v>18</v>
      </c>
      <c r="J42" s="48">
        <v>1</v>
      </c>
      <c r="K42" s="9">
        <v>0.5</v>
      </c>
      <c r="L42" s="18">
        <v>9445045.1612903215</v>
      </c>
      <c r="M42" s="19">
        <f t="shared" si="4"/>
        <v>1794558.5806451612</v>
      </c>
      <c r="N42" s="20">
        <f t="shared" si="5"/>
        <v>11239603.741935482</v>
      </c>
      <c r="O42" s="19">
        <f t="shared" si="6"/>
        <v>11239603.741935482</v>
      </c>
      <c r="P42" s="21">
        <f t="shared" si="7"/>
        <v>5619801.8709677411</v>
      </c>
    </row>
    <row r="43" spans="1:44" ht="29" x14ac:dyDescent="0.35">
      <c r="A43" s="3" t="s">
        <v>146</v>
      </c>
      <c r="B43" s="3" t="s">
        <v>147</v>
      </c>
      <c r="C43" s="3" t="s">
        <v>31</v>
      </c>
      <c r="D43" s="3" t="s">
        <v>148</v>
      </c>
      <c r="E43" s="3" t="s">
        <v>14</v>
      </c>
      <c r="F43" s="3" t="s">
        <v>15</v>
      </c>
      <c r="G43" s="3" t="s">
        <v>16</v>
      </c>
      <c r="H43" s="3" t="s">
        <v>17</v>
      </c>
      <c r="I43" s="3" t="s">
        <v>18</v>
      </c>
      <c r="J43" s="48">
        <v>3</v>
      </c>
      <c r="K43" s="9">
        <v>0.5</v>
      </c>
      <c r="L43" s="18">
        <v>9445045.1612903215</v>
      </c>
      <c r="M43" s="19">
        <f t="shared" si="4"/>
        <v>1794558.5806451612</v>
      </c>
      <c r="N43" s="20">
        <f t="shared" si="5"/>
        <v>11239603.741935482</v>
      </c>
      <c r="O43" s="19">
        <f t="shared" si="6"/>
        <v>33718811.225806445</v>
      </c>
      <c r="P43" s="21">
        <f t="shared" si="7"/>
        <v>16859405.612903222</v>
      </c>
    </row>
    <row r="44" spans="1:44" ht="29" x14ac:dyDescent="0.35">
      <c r="A44" s="3" t="s">
        <v>149</v>
      </c>
      <c r="B44" s="3" t="s">
        <v>150</v>
      </c>
      <c r="C44" s="3" t="s">
        <v>12</v>
      </c>
      <c r="D44" s="3" t="s">
        <v>151</v>
      </c>
      <c r="E44" s="3" t="s">
        <v>14</v>
      </c>
      <c r="F44" s="3" t="s">
        <v>15</v>
      </c>
      <c r="G44" s="3" t="s">
        <v>16</v>
      </c>
      <c r="H44" s="3" t="s">
        <v>17</v>
      </c>
      <c r="I44" s="3" t="s">
        <v>18</v>
      </c>
      <c r="J44" s="48">
        <v>2</v>
      </c>
      <c r="K44" s="9">
        <v>0.5</v>
      </c>
      <c r="L44" s="18">
        <v>6938103.2258064514</v>
      </c>
      <c r="M44" s="19">
        <f t="shared" si="4"/>
        <v>1318239.6129032257</v>
      </c>
      <c r="N44" s="20">
        <f t="shared" si="5"/>
        <v>8256342.8387096766</v>
      </c>
      <c r="O44" s="19">
        <f t="shared" si="6"/>
        <v>16512685.677419353</v>
      </c>
      <c r="P44" s="21">
        <f t="shared" si="7"/>
        <v>8256342.8387096766</v>
      </c>
    </row>
    <row r="45" spans="1:44" ht="29" x14ac:dyDescent="0.35">
      <c r="A45" s="3" t="s">
        <v>152</v>
      </c>
      <c r="B45" s="3" t="s">
        <v>153</v>
      </c>
      <c r="C45" s="3" t="s">
        <v>12</v>
      </c>
      <c r="D45" s="3" t="s">
        <v>154</v>
      </c>
      <c r="E45" s="3" t="s">
        <v>14</v>
      </c>
      <c r="F45" s="3" t="s">
        <v>15</v>
      </c>
      <c r="G45" s="3" t="s">
        <v>16</v>
      </c>
      <c r="H45" s="3" t="s">
        <v>17</v>
      </c>
      <c r="I45" s="3" t="s">
        <v>18</v>
      </c>
      <c r="J45" s="48">
        <v>39</v>
      </c>
      <c r="K45" s="9">
        <v>0.5</v>
      </c>
      <c r="L45" s="18">
        <v>6938103.2258064514</v>
      </c>
      <c r="M45" s="19">
        <f t="shared" si="4"/>
        <v>1318239.6129032257</v>
      </c>
      <c r="N45" s="20">
        <f t="shared" si="5"/>
        <v>8256342.8387096766</v>
      </c>
      <c r="O45" s="19">
        <f t="shared" si="6"/>
        <v>321997370.7096774</v>
      </c>
      <c r="P45" s="21">
        <f t="shared" si="7"/>
        <v>160998685.3548387</v>
      </c>
    </row>
    <row r="46" spans="1:44" ht="29" x14ac:dyDescent="0.35">
      <c r="A46" s="3" t="s">
        <v>155</v>
      </c>
      <c r="B46" s="3" t="s">
        <v>156</v>
      </c>
      <c r="C46" s="3" t="s">
        <v>93</v>
      </c>
      <c r="D46" s="3" t="s">
        <v>157</v>
      </c>
      <c r="E46" s="3" t="s">
        <v>14</v>
      </c>
      <c r="F46" s="3" t="s">
        <v>15</v>
      </c>
      <c r="G46" s="3" t="s">
        <v>16</v>
      </c>
      <c r="H46" s="3" t="s">
        <v>17</v>
      </c>
      <c r="I46" s="3" t="s">
        <v>18</v>
      </c>
      <c r="J46" s="48">
        <v>1</v>
      </c>
      <c r="K46" s="9">
        <v>0.5</v>
      </c>
      <c r="L46" s="18">
        <v>23038993.548387095</v>
      </c>
      <c r="M46" s="19">
        <f t="shared" si="4"/>
        <v>4377408.7741935486</v>
      </c>
      <c r="N46" s="20">
        <f t="shared" si="5"/>
        <v>27416402.322580643</v>
      </c>
      <c r="O46" s="19">
        <f t="shared" si="6"/>
        <v>27416402.322580643</v>
      </c>
      <c r="P46" s="21">
        <f t="shared" si="7"/>
        <v>13708201.161290321</v>
      </c>
    </row>
    <row r="47" spans="1:44" ht="29" x14ac:dyDescent="0.35">
      <c r="A47" s="3" t="s">
        <v>158</v>
      </c>
      <c r="B47" s="3" t="s">
        <v>159</v>
      </c>
      <c r="C47" s="3" t="s">
        <v>76</v>
      </c>
      <c r="D47" s="3" t="s">
        <v>160</v>
      </c>
      <c r="E47" s="3" t="s">
        <v>14</v>
      </c>
      <c r="F47" s="3" t="s">
        <v>23</v>
      </c>
      <c r="G47" s="3" t="s">
        <v>24</v>
      </c>
      <c r="H47" s="3" t="s">
        <v>17</v>
      </c>
      <c r="I47" s="3" t="s">
        <v>18</v>
      </c>
      <c r="J47" s="48">
        <v>1</v>
      </c>
      <c r="K47" s="9">
        <v>0.5</v>
      </c>
      <c r="L47" s="18">
        <v>15876400</v>
      </c>
      <c r="M47" s="19">
        <f t="shared" si="4"/>
        <v>3016516</v>
      </c>
      <c r="N47" s="20">
        <f t="shared" si="5"/>
        <v>18892916</v>
      </c>
      <c r="O47" s="19">
        <f t="shared" si="6"/>
        <v>18892916</v>
      </c>
      <c r="P47" s="21">
        <f t="shared" si="7"/>
        <v>9446458</v>
      </c>
    </row>
    <row r="48" spans="1:44" s="8" customFormat="1" ht="29" x14ac:dyDescent="0.35">
      <c r="A48" s="6" t="s">
        <v>161</v>
      </c>
      <c r="B48" s="6" t="s">
        <v>162</v>
      </c>
      <c r="C48" s="6" t="s">
        <v>31</v>
      </c>
      <c r="D48" s="6" t="s">
        <v>163</v>
      </c>
      <c r="E48" s="6" t="s">
        <v>14</v>
      </c>
      <c r="F48" s="6" t="s">
        <v>23</v>
      </c>
      <c r="G48" s="6" t="s">
        <v>24</v>
      </c>
      <c r="H48" s="6" t="s">
        <v>17</v>
      </c>
      <c r="I48" s="6" t="s">
        <v>18</v>
      </c>
      <c r="J48" s="48"/>
      <c r="K48" s="29">
        <v>0.5</v>
      </c>
      <c r="L48" s="22"/>
      <c r="M48" s="23">
        <f t="shared" si="4"/>
        <v>0</v>
      </c>
      <c r="N48" s="24">
        <f t="shared" si="5"/>
        <v>0</v>
      </c>
      <c r="O48" s="23">
        <f t="shared" si="6"/>
        <v>0</v>
      </c>
      <c r="P48" s="30">
        <f t="shared" si="7"/>
        <v>0</v>
      </c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</row>
    <row r="49" spans="1:44" ht="29" x14ac:dyDescent="0.35">
      <c r="A49" s="3" t="s">
        <v>164</v>
      </c>
      <c r="B49" s="3" t="s">
        <v>165</v>
      </c>
      <c r="C49" s="3" t="s">
        <v>12</v>
      </c>
      <c r="D49" s="3" t="s">
        <v>166</v>
      </c>
      <c r="E49" s="3" t="s">
        <v>14</v>
      </c>
      <c r="F49" s="3" t="s">
        <v>23</v>
      </c>
      <c r="G49" s="3" t="s">
        <v>24</v>
      </c>
      <c r="H49" s="3" t="s">
        <v>17</v>
      </c>
      <c r="I49" s="3" t="s">
        <v>18</v>
      </c>
      <c r="J49" s="48">
        <v>3</v>
      </c>
      <c r="K49" s="9">
        <v>0.5</v>
      </c>
      <c r="L49" s="18">
        <v>6938103.2258064514</v>
      </c>
      <c r="M49" s="19">
        <f t="shared" si="4"/>
        <v>1318239.6129032257</v>
      </c>
      <c r="N49" s="20">
        <f t="shared" si="5"/>
        <v>8256342.8387096766</v>
      </c>
      <c r="O49" s="19">
        <f t="shared" si="6"/>
        <v>24769028.516129032</v>
      </c>
      <c r="P49" s="21">
        <f t="shared" si="7"/>
        <v>12384514.258064516</v>
      </c>
    </row>
    <row r="50" spans="1:44" ht="29" x14ac:dyDescent="0.35">
      <c r="A50" s="3" t="s">
        <v>167</v>
      </c>
      <c r="B50" s="3" t="s">
        <v>168</v>
      </c>
      <c r="C50" s="3" t="s">
        <v>31</v>
      </c>
      <c r="D50" s="3" t="s">
        <v>169</v>
      </c>
      <c r="E50" s="3" t="s">
        <v>14</v>
      </c>
      <c r="F50" s="3" t="s">
        <v>15</v>
      </c>
      <c r="G50" s="3" t="s">
        <v>16</v>
      </c>
      <c r="H50" s="3" t="s">
        <v>17</v>
      </c>
      <c r="I50" s="3" t="s">
        <v>18</v>
      </c>
      <c r="J50" s="48">
        <v>3</v>
      </c>
      <c r="K50" s="9">
        <v>0.5</v>
      </c>
      <c r="L50" s="18">
        <v>9445045.1612903215</v>
      </c>
      <c r="M50" s="19">
        <f t="shared" si="4"/>
        <v>1794558.5806451612</v>
      </c>
      <c r="N50" s="20">
        <f t="shared" si="5"/>
        <v>11239603.741935482</v>
      </c>
      <c r="O50" s="19">
        <f t="shared" si="6"/>
        <v>33718811.225806445</v>
      </c>
      <c r="P50" s="21">
        <f t="shared" si="7"/>
        <v>16859405.612903222</v>
      </c>
    </row>
    <row r="51" spans="1:44" ht="29" x14ac:dyDescent="0.35">
      <c r="A51" s="3" t="s">
        <v>170</v>
      </c>
      <c r="B51" s="3" t="s">
        <v>171</v>
      </c>
      <c r="C51" s="3" t="s">
        <v>12</v>
      </c>
      <c r="D51" s="3" t="s">
        <v>172</v>
      </c>
      <c r="E51" s="3" t="s">
        <v>22</v>
      </c>
      <c r="F51" s="3" t="s">
        <v>23</v>
      </c>
      <c r="G51" s="3" t="s">
        <v>24</v>
      </c>
      <c r="H51" s="3" t="s">
        <v>17</v>
      </c>
      <c r="I51" s="3" t="s">
        <v>18</v>
      </c>
      <c r="J51" s="48">
        <v>2</v>
      </c>
      <c r="K51" s="9">
        <v>0.5</v>
      </c>
      <c r="L51" s="18">
        <v>6938103.2258064514</v>
      </c>
      <c r="M51" s="19">
        <f t="shared" si="4"/>
        <v>1318239.6129032257</v>
      </c>
      <c r="N51" s="20">
        <f t="shared" si="5"/>
        <v>8256342.8387096766</v>
      </c>
      <c r="O51" s="19">
        <f t="shared" si="6"/>
        <v>16512685.677419353</v>
      </c>
      <c r="P51" s="21">
        <f t="shared" si="7"/>
        <v>8256342.8387096766</v>
      </c>
    </row>
    <row r="52" spans="1:44" s="8" customFormat="1" ht="29" x14ac:dyDescent="0.35">
      <c r="A52" s="6" t="s">
        <v>173</v>
      </c>
      <c r="B52" s="6" t="s">
        <v>174</v>
      </c>
      <c r="C52" s="6" t="s">
        <v>76</v>
      </c>
      <c r="D52" s="6" t="s">
        <v>175</v>
      </c>
      <c r="E52" s="6" t="s">
        <v>14</v>
      </c>
      <c r="F52" s="6" t="s">
        <v>15</v>
      </c>
      <c r="G52" s="6" t="s">
        <v>16</v>
      </c>
      <c r="H52" s="6" t="s">
        <v>17</v>
      </c>
      <c r="I52" s="6" t="s">
        <v>18</v>
      </c>
      <c r="J52" s="48"/>
      <c r="K52" s="29">
        <v>0.5</v>
      </c>
      <c r="L52" s="22"/>
      <c r="M52" s="23">
        <f t="shared" si="4"/>
        <v>0</v>
      </c>
      <c r="N52" s="24">
        <f t="shared" si="5"/>
        <v>0</v>
      </c>
      <c r="O52" s="23">
        <f t="shared" si="6"/>
        <v>0</v>
      </c>
      <c r="P52" s="30">
        <f t="shared" si="7"/>
        <v>0</v>
      </c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</row>
    <row r="53" spans="1:44" ht="29" x14ac:dyDescent="0.35">
      <c r="A53" s="3" t="s">
        <v>176</v>
      </c>
      <c r="B53" s="3" t="s">
        <v>177</v>
      </c>
      <c r="C53" s="3" t="s">
        <v>83</v>
      </c>
      <c r="D53" s="3" t="s">
        <v>175</v>
      </c>
      <c r="E53" s="3" t="s">
        <v>14</v>
      </c>
      <c r="F53" s="3" t="s">
        <v>15</v>
      </c>
      <c r="G53" s="3" t="s">
        <v>16</v>
      </c>
      <c r="H53" s="3" t="s">
        <v>17</v>
      </c>
      <c r="I53" s="3" t="s">
        <v>18</v>
      </c>
      <c r="J53" s="48">
        <v>1</v>
      </c>
      <c r="K53" s="9">
        <v>0.5</v>
      </c>
      <c r="L53" s="18">
        <v>18741483.870967742</v>
      </c>
      <c r="M53" s="19">
        <f t="shared" si="4"/>
        <v>3560881.935483871</v>
      </c>
      <c r="N53" s="20">
        <f t="shared" si="5"/>
        <v>22302365.806451611</v>
      </c>
      <c r="O53" s="19">
        <f t="shared" si="6"/>
        <v>22302365.806451611</v>
      </c>
      <c r="P53" s="21">
        <f t="shared" si="7"/>
        <v>11151182.903225806</v>
      </c>
    </row>
    <row r="54" spans="1:44" s="8" customFormat="1" ht="43.5" x14ac:dyDescent="0.35">
      <c r="A54" s="6" t="s">
        <v>178</v>
      </c>
      <c r="B54" s="6" t="s">
        <v>179</v>
      </c>
      <c r="C54" s="6" t="s">
        <v>76</v>
      </c>
      <c r="D54" s="6" t="s">
        <v>180</v>
      </c>
      <c r="E54" s="6" t="s">
        <v>14</v>
      </c>
      <c r="F54" s="6" t="s">
        <v>15</v>
      </c>
      <c r="G54" s="6" t="s">
        <v>16</v>
      </c>
      <c r="H54" s="6" t="s">
        <v>17</v>
      </c>
      <c r="I54" s="6" t="s">
        <v>18</v>
      </c>
      <c r="J54" s="48">
        <v>1</v>
      </c>
      <c r="K54" s="9">
        <v>0.5</v>
      </c>
      <c r="L54" s="22">
        <v>15876400</v>
      </c>
      <c r="M54" s="23">
        <f t="shared" si="4"/>
        <v>3016516</v>
      </c>
      <c r="N54" s="24">
        <f t="shared" si="5"/>
        <v>18892916</v>
      </c>
      <c r="O54" s="23">
        <f t="shared" si="6"/>
        <v>18892916</v>
      </c>
      <c r="P54" s="21">
        <f t="shared" si="7"/>
        <v>9446458</v>
      </c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</row>
    <row r="55" spans="1:44" s="8" customFormat="1" ht="29" x14ac:dyDescent="0.35">
      <c r="A55" s="6" t="s">
        <v>181</v>
      </c>
      <c r="B55" s="6" t="s">
        <v>182</v>
      </c>
      <c r="C55" s="6" t="s">
        <v>76</v>
      </c>
      <c r="D55" s="6" t="s">
        <v>183</v>
      </c>
      <c r="E55" s="6" t="s">
        <v>14</v>
      </c>
      <c r="F55" s="6" t="s">
        <v>15</v>
      </c>
      <c r="G55" s="6" t="s">
        <v>16</v>
      </c>
      <c r="H55" s="6" t="s">
        <v>17</v>
      </c>
      <c r="I55" s="6" t="s">
        <v>18</v>
      </c>
      <c r="J55" s="48"/>
      <c r="K55" s="9">
        <v>0.5</v>
      </c>
      <c r="L55" s="22">
        <v>15876400</v>
      </c>
      <c r="M55" s="23">
        <f t="shared" si="4"/>
        <v>3016516</v>
      </c>
      <c r="N55" s="24">
        <f t="shared" si="5"/>
        <v>18892916</v>
      </c>
      <c r="O55" s="23">
        <f t="shared" si="6"/>
        <v>0</v>
      </c>
      <c r="P55" s="21">
        <f t="shared" si="7"/>
        <v>0</v>
      </c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</row>
    <row r="56" spans="1:44" ht="29" x14ac:dyDescent="0.35">
      <c r="A56" s="3" t="s">
        <v>184</v>
      </c>
      <c r="B56" s="3" t="s">
        <v>185</v>
      </c>
      <c r="C56" s="3" t="s">
        <v>186</v>
      </c>
      <c r="D56" s="3" t="s">
        <v>187</v>
      </c>
      <c r="E56" s="3" t="s">
        <v>14</v>
      </c>
      <c r="F56" s="3" t="s">
        <v>15</v>
      </c>
      <c r="G56" s="3" t="s">
        <v>16</v>
      </c>
      <c r="H56" s="3" t="s">
        <v>17</v>
      </c>
      <c r="I56" s="3" t="s">
        <v>18</v>
      </c>
      <c r="J56" s="48">
        <v>4</v>
      </c>
      <c r="K56" s="9">
        <v>0.5</v>
      </c>
      <c r="L56" s="18">
        <v>9445045.1612903215</v>
      </c>
      <c r="M56" s="19">
        <f t="shared" si="4"/>
        <v>1794558.5806451612</v>
      </c>
      <c r="N56" s="19">
        <f t="shared" si="5"/>
        <v>11239603.741935482</v>
      </c>
      <c r="O56" s="19">
        <f t="shared" si="6"/>
        <v>44958414.967741929</v>
      </c>
      <c r="P56" s="21">
        <f t="shared" si="7"/>
        <v>22479207.483870964</v>
      </c>
    </row>
    <row r="57" spans="1:44" ht="16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44">
        <f>SUM(J2:J56)</f>
        <v>336</v>
      </c>
      <c r="K57" s="45"/>
      <c r="L57" s="37"/>
      <c r="M57" s="38"/>
      <c r="N57" s="41"/>
      <c r="O57" s="42" t="s">
        <v>199</v>
      </c>
      <c r="P57" s="43" t="s">
        <v>188</v>
      </c>
    </row>
    <row r="58" spans="1:44" x14ac:dyDescent="0.35">
      <c r="K58" s="4"/>
      <c r="L58" s="52" t="s">
        <v>189</v>
      </c>
      <c r="M58" s="52"/>
      <c r="N58" s="52"/>
      <c r="O58" s="25">
        <f>SUM(P3:P56)</f>
        <v>2068425163.677036</v>
      </c>
      <c r="P58" s="25">
        <f>O58/1.19</f>
        <v>1738172406.4512908</v>
      </c>
      <c r="Q58" s="47"/>
      <c r="R58" s="47"/>
    </row>
    <row r="59" spans="1:44" x14ac:dyDescent="0.35">
      <c r="K59" s="4"/>
      <c r="L59" s="52" t="s">
        <v>190</v>
      </c>
      <c r="M59" s="52"/>
      <c r="N59" s="53"/>
      <c r="O59" s="25">
        <f>P59*1.19</f>
        <v>176861316.2580643</v>
      </c>
      <c r="P59" s="25">
        <v>148622954.8387095</v>
      </c>
      <c r="Q59" s="47"/>
      <c r="R59" s="47"/>
    </row>
    <row r="60" spans="1:44" x14ac:dyDescent="0.35">
      <c r="K60" s="4"/>
      <c r="L60" s="52" t="s">
        <v>191</v>
      </c>
      <c r="M60" s="52"/>
      <c r="N60" s="53"/>
      <c r="O60" s="25">
        <f>P60*1.19</f>
        <v>26748555.622306429</v>
      </c>
      <c r="P60" s="25">
        <v>22477777.833870951</v>
      </c>
      <c r="Q60" s="47"/>
      <c r="R60" s="47"/>
    </row>
    <row r="61" spans="1:44" ht="16" x14ac:dyDescent="0.4">
      <c r="K61" s="4"/>
      <c r="L61" s="50" t="s">
        <v>192</v>
      </c>
      <c r="M61" s="50"/>
      <c r="N61" s="51"/>
      <c r="O61" s="25">
        <f>SUM(O58:O60)</f>
        <v>2272035035.5574069</v>
      </c>
      <c r="P61" s="25">
        <f>SUM(P58:P60)</f>
        <v>1909273139.1238713</v>
      </c>
      <c r="Q61" s="47"/>
      <c r="R61" s="47"/>
    </row>
    <row r="62" spans="1:44" ht="16" x14ac:dyDescent="0.4">
      <c r="K62" s="4"/>
      <c r="L62" s="51" t="s">
        <v>203</v>
      </c>
      <c r="M62" s="54"/>
      <c r="N62" s="55"/>
      <c r="O62" s="25">
        <f>P62*1.19</f>
        <v>327965173.54229999</v>
      </c>
      <c r="P62" s="25">
        <v>275600986.17000002</v>
      </c>
      <c r="R62" s="47"/>
    </row>
    <row r="63" spans="1:44" ht="16" x14ac:dyDescent="0.4">
      <c r="K63" s="4"/>
      <c r="L63" s="50" t="s">
        <v>193</v>
      </c>
      <c r="M63" s="50"/>
      <c r="N63" s="51"/>
      <c r="O63" s="25">
        <f>SUM(O61:O62)</f>
        <v>2600000209.0997066</v>
      </c>
      <c r="P63" s="25">
        <f>P61+P62</f>
        <v>2184874125.2938714</v>
      </c>
      <c r="R63" s="47"/>
    </row>
    <row r="65" spans="4:15" x14ac:dyDescent="0.35">
      <c r="D65" t="s">
        <v>200</v>
      </c>
    </row>
    <row r="66" spans="4:15" x14ac:dyDescent="0.35">
      <c r="L66" s="26" t="s">
        <v>194</v>
      </c>
    </row>
    <row r="67" spans="4:15" x14ac:dyDescent="0.35">
      <c r="L67" s="26" t="s">
        <v>201</v>
      </c>
    </row>
    <row r="68" spans="4:15" x14ac:dyDescent="0.35">
      <c r="O68" s="26"/>
    </row>
  </sheetData>
  <autoFilter ref="A1:AR63" xr:uid="{0B8CB9A3-2543-4D32-93F0-37EFB52E404C}"/>
  <mergeCells count="6">
    <mergeCell ref="L63:N63"/>
    <mergeCell ref="L58:N58"/>
    <mergeCell ref="L59:N59"/>
    <mergeCell ref="L60:N60"/>
    <mergeCell ref="L61:N61"/>
    <mergeCell ref="L62:N62"/>
  </mergeCells>
  <conditionalFormatting sqref="J2:J57">
    <cfRule type="containsBlanks" dxfId="0" priority="1">
      <formula>LEN(TRIM(J2))=0</formula>
    </cfRule>
  </conditionalFormatting>
  <dataValidations count="1">
    <dataValidation type="whole" operator="greaterThan" allowBlank="1" showInputMessage="1" showErrorMessage="1" error="Debe ingresar números" sqref="J2:J57" xr:uid="{1BD1E458-C454-4473-A714-0BDFDADF3C14}">
      <formula1>0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Base TH 1 May -3 Juni v2</vt:lpstr>
      <vt:lpstr>Linea Base TH 4 Juni -18 Junio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Proyectos Gamma</dc:creator>
  <cp:lastModifiedBy>Paola Perez Gallo</cp:lastModifiedBy>
  <dcterms:created xsi:type="dcterms:W3CDTF">2025-11-26T23:36:27Z</dcterms:created>
  <dcterms:modified xsi:type="dcterms:W3CDTF">2026-04-29T22:28:34Z</dcterms:modified>
</cp:coreProperties>
</file>