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23.69.23\respaldo o copia\2026\3.CONTRATACION 2026\PS. STEFANIA MORENO\KIT DE INCORPORACION 2026\ANEXOS\"/>
    </mc:Choice>
  </mc:AlternateContent>
  <xr:revisionPtr revIDLastSave="0" documentId="8_{E2B1F2B6-4928-4057-9A25-4D05D13853C1}" xr6:coauthVersionLast="36" xr6:coauthVersionMax="36" xr10:uidLastSave="{00000000-0000-0000-0000-000000000000}"/>
  <bookViews>
    <workbookView xWindow="0" yWindow="0" windowWidth="28800" windowHeight="12105" xr2:uid="{B2CB5695-3A67-4090-9C6A-3FA447B441FD}"/>
  </bookViews>
  <sheets>
    <sheet name="PRECIOS DEL MERCADO 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2" i="1" l="1"/>
  <c r="K52" i="1"/>
  <c r="G52" i="1"/>
  <c r="N50" i="1"/>
  <c r="R50" i="1" s="1"/>
  <c r="M50" i="1"/>
  <c r="L50" i="1"/>
  <c r="J50" i="1"/>
  <c r="Q50" i="1" s="1"/>
  <c r="I50" i="1"/>
  <c r="H50" i="1"/>
  <c r="F50" i="1"/>
  <c r="P50" i="1" s="1"/>
  <c r="E50" i="1"/>
  <c r="D50" i="1"/>
  <c r="N49" i="1"/>
  <c r="R49" i="1" s="1"/>
  <c r="M49" i="1"/>
  <c r="L49" i="1"/>
  <c r="J49" i="1"/>
  <c r="Q49" i="1" s="1"/>
  <c r="I49" i="1"/>
  <c r="H49" i="1"/>
  <c r="F49" i="1"/>
  <c r="P49" i="1" s="1"/>
  <c r="E49" i="1"/>
  <c r="D49" i="1"/>
  <c r="N48" i="1"/>
  <c r="R48" i="1" s="1"/>
  <c r="M48" i="1"/>
  <c r="L48" i="1"/>
  <c r="J48" i="1"/>
  <c r="Q48" i="1" s="1"/>
  <c r="I48" i="1"/>
  <c r="H48" i="1"/>
  <c r="F48" i="1"/>
  <c r="P48" i="1" s="1"/>
  <c r="E48" i="1"/>
  <c r="D48" i="1"/>
  <c r="N47" i="1"/>
  <c r="R47" i="1" s="1"/>
  <c r="M47" i="1"/>
  <c r="L47" i="1"/>
  <c r="J47" i="1"/>
  <c r="Q47" i="1" s="1"/>
  <c r="I47" i="1"/>
  <c r="H47" i="1"/>
  <c r="F47" i="1"/>
  <c r="P47" i="1" s="1"/>
  <c r="E47" i="1"/>
  <c r="D47" i="1"/>
  <c r="N45" i="1"/>
  <c r="R45" i="1" s="1"/>
  <c r="M45" i="1"/>
  <c r="L45" i="1"/>
  <c r="J45" i="1"/>
  <c r="Q45" i="1" s="1"/>
  <c r="I45" i="1"/>
  <c r="H45" i="1"/>
  <c r="F45" i="1"/>
  <c r="P45" i="1" s="1"/>
  <c r="E45" i="1"/>
  <c r="D45" i="1"/>
  <c r="N44" i="1"/>
  <c r="R44" i="1" s="1"/>
  <c r="M44" i="1"/>
  <c r="L44" i="1"/>
  <c r="J44" i="1"/>
  <c r="Q44" i="1" s="1"/>
  <c r="I44" i="1"/>
  <c r="H44" i="1"/>
  <c r="F44" i="1"/>
  <c r="P44" i="1" s="1"/>
  <c r="E44" i="1"/>
  <c r="D44" i="1"/>
  <c r="N43" i="1"/>
  <c r="R43" i="1" s="1"/>
  <c r="M43" i="1"/>
  <c r="L43" i="1"/>
  <c r="J43" i="1"/>
  <c r="Q43" i="1" s="1"/>
  <c r="I43" i="1"/>
  <c r="H43" i="1"/>
  <c r="F43" i="1"/>
  <c r="P43" i="1" s="1"/>
  <c r="E43" i="1"/>
  <c r="D43" i="1"/>
  <c r="N42" i="1"/>
  <c r="R42" i="1" s="1"/>
  <c r="M42" i="1"/>
  <c r="L42" i="1"/>
  <c r="J42" i="1"/>
  <c r="Q42" i="1" s="1"/>
  <c r="I42" i="1"/>
  <c r="H42" i="1"/>
  <c r="F42" i="1"/>
  <c r="P42" i="1" s="1"/>
  <c r="E42" i="1"/>
  <c r="D42" i="1"/>
  <c r="N40" i="1"/>
  <c r="R40" i="1" s="1"/>
  <c r="M40" i="1"/>
  <c r="L40" i="1"/>
  <c r="J40" i="1"/>
  <c r="Q40" i="1" s="1"/>
  <c r="I40" i="1"/>
  <c r="H40" i="1"/>
  <c r="F40" i="1"/>
  <c r="P40" i="1" s="1"/>
  <c r="E40" i="1"/>
  <c r="D40" i="1"/>
  <c r="N39" i="1"/>
  <c r="R39" i="1" s="1"/>
  <c r="M39" i="1"/>
  <c r="L39" i="1"/>
  <c r="J39" i="1"/>
  <c r="Q39" i="1" s="1"/>
  <c r="I39" i="1"/>
  <c r="H39" i="1"/>
  <c r="F39" i="1"/>
  <c r="P39" i="1" s="1"/>
  <c r="E39" i="1"/>
  <c r="D39" i="1"/>
  <c r="N38" i="1"/>
  <c r="R38" i="1" s="1"/>
  <c r="M38" i="1"/>
  <c r="L38" i="1"/>
  <c r="J38" i="1"/>
  <c r="Q38" i="1" s="1"/>
  <c r="I38" i="1"/>
  <c r="H38" i="1"/>
  <c r="F38" i="1"/>
  <c r="P38" i="1" s="1"/>
  <c r="E38" i="1"/>
  <c r="D38" i="1"/>
  <c r="N36" i="1"/>
  <c r="R36" i="1" s="1"/>
  <c r="M36" i="1"/>
  <c r="L36" i="1"/>
  <c r="J36" i="1"/>
  <c r="Q36" i="1" s="1"/>
  <c r="I36" i="1"/>
  <c r="H36" i="1"/>
  <c r="F36" i="1"/>
  <c r="P36" i="1" s="1"/>
  <c r="E36" i="1"/>
  <c r="D36" i="1"/>
  <c r="N35" i="1"/>
  <c r="R35" i="1" s="1"/>
  <c r="M35" i="1"/>
  <c r="L35" i="1"/>
  <c r="J35" i="1"/>
  <c r="Q35" i="1" s="1"/>
  <c r="I35" i="1"/>
  <c r="H35" i="1"/>
  <c r="F35" i="1"/>
  <c r="P35" i="1" s="1"/>
  <c r="W35" i="1" s="1"/>
  <c r="E35" i="1"/>
  <c r="D35" i="1"/>
  <c r="N34" i="1"/>
  <c r="R34" i="1" s="1"/>
  <c r="M34" i="1"/>
  <c r="L34" i="1"/>
  <c r="J34" i="1"/>
  <c r="Q34" i="1" s="1"/>
  <c r="U34" i="1" s="1"/>
  <c r="I34" i="1"/>
  <c r="H34" i="1"/>
  <c r="F34" i="1"/>
  <c r="P34" i="1" s="1"/>
  <c r="E34" i="1"/>
  <c r="D34" i="1"/>
  <c r="N33" i="1"/>
  <c r="R33" i="1" s="1"/>
  <c r="M33" i="1"/>
  <c r="L33" i="1"/>
  <c r="J33" i="1"/>
  <c r="Q33" i="1" s="1"/>
  <c r="I33" i="1"/>
  <c r="H33" i="1"/>
  <c r="F33" i="1"/>
  <c r="P33" i="1" s="1"/>
  <c r="E33" i="1"/>
  <c r="D33" i="1"/>
  <c r="N32" i="1"/>
  <c r="R32" i="1" s="1"/>
  <c r="M32" i="1"/>
  <c r="L32" i="1"/>
  <c r="J32" i="1"/>
  <c r="Q32" i="1" s="1"/>
  <c r="I32" i="1"/>
  <c r="H32" i="1"/>
  <c r="F32" i="1"/>
  <c r="P32" i="1" s="1"/>
  <c r="E32" i="1"/>
  <c r="D32" i="1"/>
  <c r="N31" i="1"/>
  <c r="R31" i="1" s="1"/>
  <c r="M31" i="1"/>
  <c r="L31" i="1"/>
  <c r="J31" i="1"/>
  <c r="Q31" i="1" s="1"/>
  <c r="I31" i="1"/>
  <c r="H31" i="1"/>
  <c r="F31" i="1"/>
  <c r="P31" i="1" s="1"/>
  <c r="E31" i="1"/>
  <c r="D31" i="1"/>
  <c r="Q30" i="1"/>
  <c r="N30" i="1"/>
  <c r="R30" i="1" s="1"/>
  <c r="M30" i="1"/>
  <c r="L30" i="1"/>
  <c r="J30" i="1"/>
  <c r="I30" i="1"/>
  <c r="H30" i="1"/>
  <c r="F30" i="1"/>
  <c r="P30" i="1" s="1"/>
  <c r="E30" i="1"/>
  <c r="D30" i="1"/>
  <c r="N27" i="1"/>
  <c r="R27" i="1" s="1"/>
  <c r="M27" i="1"/>
  <c r="L27" i="1"/>
  <c r="J27" i="1"/>
  <c r="Q27" i="1" s="1"/>
  <c r="I27" i="1"/>
  <c r="H27" i="1"/>
  <c r="F27" i="1"/>
  <c r="P27" i="1" s="1"/>
  <c r="U27" i="1" s="1"/>
  <c r="E27" i="1"/>
  <c r="D27" i="1"/>
  <c r="N25" i="1"/>
  <c r="R25" i="1" s="1"/>
  <c r="M25" i="1"/>
  <c r="L25" i="1"/>
  <c r="J25" i="1"/>
  <c r="Q25" i="1" s="1"/>
  <c r="I25" i="1"/>
  <c r="H25" i="1"/>
  <c r="F25" i="1"/>
  <c r="P25" i="1" s="1"/>
  <c r="E25" i="1"/>
  <c r="D25" i="1"/>
  <c r="N24" i="1"/>
  <c r="R24" i="1" s="1"/>
  <c r="M24" i="1"/>
  <c r="L24" i="1"/>
  <c r="J24" i="1"/>
  <c r="Q24" i="1" s="1"/>
  <c r="W24" i="1" s="1"/>
  <c r="I24" i="1"/>
  <c r="H24" i="1"/>
  <c r="F24" i="1"/>
  <c r="P24" i="1" s="1"/>
  <c r="E24" i="1"/>
  <c r="D24" i="1"/>
  <c r="Q22" i="1"/>
  <c r="N22" i="1"/>
  <c r="R22" i="1" s="1"/>
  <c r="M22" i="1"/>
  <c r="L22" i="1"/>
  <c r="J22" i="1"/>
  <c r="I22" i="1"/>
  <c r="H22" i="1"/>
  <c r="F22" i="1"/>
  <c r="P22" i="1" s="1"/>
  <c r="E22" i="1"/>
  <c r="D22" i="1"/>
  <c r="N21" i="1"/>
  <c r="R21" i="1" s="1"/>
  <c r="M21" i="1"/>
  <c r="L21" i="1"/>
  <c r="J21" i="1"/>
  <c r="Q21" i="1" s="1"/>
  <c r="I21" i="1"/>
  <c r="H21" i="1"/>
  <c r="F21" i="1"/>
  <c r="P21" i="1" s="1"/>
  <c r="E21" i="1"/>
  <c r="D21" i="1"/>
  <c r="N20" i="1"/>
  <c r="R20" i="1" s="1"/>
  <c r="M20" i="1"/>
  <c r="L20" i="1"/>
  <c r="J20" i="1"/>
  <c r="Q20" i="1" s="1"/>
  <c r="U20" i="1" s="1"/>
  <c r="I20" i="1"/>
  <c r="H20" i="1"/>
  <c r="F20" i="1"/>
  <c r="P20" i="1" s="1"/>
  <c r="E20" i="1"/>
  <c r="D20" i="1"/>
  <c r="N19" i="1"/>
  <c r="R19" i="1" s="1"/>
  <c r="M19" i="1"/>
  <c r="L19" i="1"/>
  <c r="J19" i="1"/>
  <c r="Q19" i="1" s="1"/>
  <c r="U19" i="1" s="1"/>
  <c r="I19" i="1"/>
  <c r="H19" i="1"/>
  <c r="F19" i="1"/>
  <c r="P19" i="1" s="1"/>
  <c r="E19" i="1"/>
  <c r="D19" i="1"/>
  <c r="N18" i="1"/>
  <c r="R18" i="1" s="1"/>
  <c r="M18" i="1"/>
  <c r="L18" i="1"/>
  <c r="J18" i="1"/>
  <c r="Q18" i="1" s="1"/>
  <c r="I18" i="1"/>
  <c r="H18" i="1"/>
  <c r="F18" i="1"/>
  <c r="P18" i="1" s="1"/>
  <c r="E18" i="1"/>
  <c r="D18" i="1"/>
  <c r="Q16" i="1"/>
  <c r="N16" i="1"/>
  <c r="R16" i="1" s="1"/>
  <c r="M16" i="1"/>
  <c r="L16" i="1"/>
  <c r="J16" i="1"/>
  <c r="I16" i="1"/>
  <c r="H16" i="1"/>
  <c r="F16" i="1"/>
  <c r="P16" i="1" s="1"/>
  <c r="E16" i="1"/>
  <c r="D16" i="1"/>
  <c r="P15" i="1"/>
  <c r="N15" i="1"/>
  <c r="R15" i="1" s="1"/>
  <c r="M15" i="1"/>
  <c r="L15" i="1"/>
  <c r="J15" i="1"/>
  <c r="Q15" i="1" s="1"/>
  <c r="I15" i="1"/>
  <c r="H15" i="1"/>
  <c r="F15" i="1"/>
  <c r="E15" i="1"/>
  <c r="D15" i="1"/>
  <c r="N14" i="1"/>
  <c r="R14" i="1" s="1"/>
  <c r="M14" i="1"/>
  <c r="L14" i="1"/>
  <c r="J14" i="1"/>
  <c r="Q14" i="1" s="1"/>
  <c r="I14" i="1"/>
  <c r="H14" i="1"/>
  <c r="F14" i="1"/>
  <c r="P14" i="1" s="1"/>
  <c r="E14" i="1"/>
  <c r="D14" i="1"/>
  <c r="P13" i="1"/>
  <c r="N13" i="1"/>
  <c r="R13" i="1" s="1"/>
  <c r="M13" i="1"/>
  <c r="L13" i="1"/>
  <c r="J13" i="1"/>
  <c r="Q13" i="1" s="1"/>
  <c r="I13" i="1"/>
  <c r="H13" i="1"/>
  <c r="F13" i="1"/>
  <c r="E13" i="1"/>
  <c r="D13" i="1"/>
  <c r="N12" i="1"/>
  <c r="R12" i="1" s="1"/>
  <c r="M12" i="1"/>
  <c r="L12" i="1"/>
  <c r="J12" i="1"/>
  <c r="Q12" i="1" s="1"/>
  <c r="I12" i="1"/>
  <c r="H12" i="1"/>
  <c r="F12" i="1"/>
  <c r="P12" i="1" s="1"/>
  <c r="E12" i="1"/>
  <c r="D12" i="1"/>
  <c r="N11" i="1"/>
  <c r="R11" i="1" s="1"/>
  <c r="M11" i="1"/>
  <c r="L11" i="1"/>
  <c r="J11" i="1"/>
  <c r="Q11" i="1" s="1"/>
  <c r="I11" i="1"/>
  <c r="H11" i="1"/>
  <c r="F11" i="1"/>
  <c r="P11" i="1" s="1"/>
  <c r="W11" i="1" s="1"/>
  <c r="E11" i="1"/>
  <c r="D11" i="1"/>
  <c r="N10" i="1"/>
  <c r="R10" i="1" s="1"/>
  <c r="M10" i="1"/>
  <c r="L10" i="1"/>
  <c r="J10" i="1"/>
  <c r="Q10" i="1" s="1"/>
  <c r="I10" i="1"/>
  <c r="H10" i="1"/>
  <c r="F10" i="1"/>
  <c r="P10" i="1" s="1"/>
  <c r="E10" i="1"/>
  <c r="D10" i="1"/>
  <c r="Q9" i="1"/>
  <c r="N9" i="1"/>
  <c r="R9" i="1" s="1"/>
  <c r="M9" i="1"/>
  <c r="L9" i="1"/>
  <c r="J9" i="1"/>
  <c r="I9" i="1"/>
  <c r="H9" i="1"/>
  <c r="F9" i="1"/>
  <c r="P9" i="1" s="1"/>
  <c r="W9" i="1" s="1"/>
  <c r="E9" i="1"/>
  <c r="D9" i="1"/>
  <c r="N8" i="1"/>
  <c r="R8" i="1" s="1"/>
  <c r="M8" i="1"/>
  <c r="L8" i="1"/>
  <c r="J8" i="1"/>
  <c r="Q8" i="1" s="1"/>
  <c r="I8" i="1"/>
  <c r="H8" i="1"/>
  <c r="F8" i="1"/>
  <c r="P8" i="1" s="1"/>
  <c r="E8" i="1"/>
  <c r="D8" i="1"/>
  <c r="N7" i="1"/>
  <c r="R7" i="1" s="1"/>
  <c r="M7" i="1"/>
  <c r="L7" i="1"/>
  <c r="J7" i="1"/>
  <c r="Q7" i="1" s="1"/>
  <c r="I7" i="1"/>
  <c r="H7" i="1"/>
  <c r="F7" i="1"/>
  <c r="P7" i="1" s="1"/>
  <c r="E7" i="1"/>
  <c r="D7" i="1"/>
  <c r="P6" i="1"/>
  <c r="N6" i="1"/>
  <c r="R6" i="1" s="1"/>
  <c r="M6" i="1"/>
  <c r="L6" i="1"/>
  <c r="J6" i="1"/>
  <c r="Q6" i="1" s="1"/>
  <c r="I6" i="1"/>
  <c r="H6" i="1"/>
  <c r="F6" i="1"/>
  <c r="E6" i="1"/>
  <c r="D6" i="1"/>
  <c r="Q5" i="1"/>
  <c r="N5" i="1"/>
  <c r="M5" i="1"/>
  <c r="L5" i="1"/>
  <c r="J5" i="1"/>
  <c r="I5" i="1"/>
  <c r="H5" i="1"/>
  <c r="F5" i="1"/>
  <c r="P5" i="1" s="1"/>
  <c r="E5" i="1"/>
  <c r="D5" i="1"/>
  <c r="R3" i="1"/>
  <c r="Q3" i="1"/>
  <c r="P3" i="1"/>
  <c r="V7" i="1" l="1"/>
  <c r="W20" i="1"/>
  <c r="W13" i="1"/>
  <c r="U21" i="1"/>
  <c r="W36" i="1"/>
  <c r="E52" i="1"/>
  <c r="H52" i="1"/>
  <c r="W6" i="1"/>
  <c r="W8" i="1"/>
  <c r="V6" i="1"/>
  <c r="W14" i="1"/>
  <c r="F52" i="1"/>
  <c r="V8" i="1"/>
  <c r="J52" i="1"/>
  <c r="W12" i="1"/>
  <c r="W10" i="1"/>
  <c r="D52" i="1"/>
  <c r="N52" i="1"/>
  <c r="W7" i="1"/>
  <c r="W16" i="1"/>
  <c r="V15" i="1"/>
  <c r="Q52" i="1"/>
  <c r="T19" i="1"/>
  <c r="V19" i="1"/>
  <c r="S19" i="1"/>
  <c r="V21" i="1"/>
  <c r="T21" i="1"/>
  <c r="S21" i="1"/>
  <c r="V24" i="1"/>
  <c r="T24" i="1"/>
  <c r="S24" i="1"/>
  <c r="U24" i="1"/>
  <c r="S33" i="1"/>
  <c r="W33" i="1"/>
  <c r="V33" i="1"/>
  <c r="U33" i="1"/>
  <c r="T33" i="1"/>
  <c r="S38" i="1"/>
  <c r="W38" i="1"/>
  <c r="V38" i="1"/>
  <c r="U38" i="1"/>
  <c r="T38" i="1"/>
  <c r="S39" i="1"/>
  <c r="W39" i="1"/>
  <c r="V39" i="1"/>
  <c r="U39" i="1"/>
  <c r="T39" i="1"/>
  <c r="S40" i="1"/>
  <c r="W40" i="1"/>
  <c r="V40" i="1"/>
  <c r="U40" i="1"/>
  <c r="T40" i="1"/>
  <c r="W34" i="1"/>
  <c r="V34" i="1"/>
  <c r="T34" i="1"/>
  <c r="S34" i="1"/>
  <c r="V35" i="1"/>
  <c r="U35" i="1"/>
  <c r="T35" i="1"/>
  <c r="S35" i="1"/>
  <c r="V36" i="1"/>
  <c r="U36" i="1"/>
  <c r="T36" i="1"/>
  <c r="S36" i="1"/>
  <c r="V16" i="1"/>
  <c r="T16" i="1"/>
  <c r="V18" i="1"/>
  <c r="S18" i="1"/>
  <c r="V25" i="1"/>
  <c r="U25" i="1"/>
  <c r="T25" i="1"/>
  <c r="S25" i="1"/>
  <c r="W25" i="1"/>
  <c r="V30" i="1"/>
  <c r="U30" i="1"/>
  <c r="T30" i="1"/>
  <c r="S30" i="1"/>
  <c r="W30" i="1"/>
  <c r="V31" i="1"/>
  <c r="U31" i="1"/>
  <c r="T31" i="1"/>
  <c r="S31" i="1"/>
  <c r="W31" i="1"/>
  <c r="V32" i="1"/>
  <c r="U32" i="1"/>
  <c r="T32" i="1"/>
  <c r="S32" i="1"/>
  <c r="W32" i="1"/>
  <c r="U42" i="1"/>
  <c r="T42" i="1"/>
  <c r="S42" i="1"/>
  <c r="W42" i="1"/>
  <c r="V42" i="1"/>
  <c r="I52" i="1"/>
  <c r="S5" i="1"/>
  <c r="S6" i="1"/>
  <c r="S7" i="1"/>
  <c r="S8" i="1"/>
  <c r="S9" i="1"/>
  <c r="S10" i="1"/>
  <c r="S11" i="1"/>
  <c r="S12" i="1"/>
  <c r="S13" i="1"/>
  <c r="S14" i="1"/>
  <c r="S15" i="1"/>
  <c r="T18" i="1"/>
  <c r="W19" i="1"/>
  <c r="W21" i="1"/>
  <c r="U43" i="1"/>
  <c r="T43" i="1"/>
  <c r="S43" i="1"/>
  <c r="W43" i="1"/>
  <c r="V43" i="1"/>
  <c r="R5" i="1"/>
  <c r="U5" i="1" s="1"/>
  <c r="T6" i="1"/>
  <c r="T7" i="1"/>
  <c r="T8" i="1"/>
  <c r="T9" i="1"/>
  <c r="T10" i="1"/>
  <c r="T11" i="1"/>
  <c r="T12" i="1"/>
  <c r="T13" i="1"/>
  <c r="T14" i="1"/>
  <c r="U15" i="1"/>
  <c r="U18" i="1"/>
  <c r="W22" i="1"/>
  <c r="V22" i="1"/>
  <c r="T22" i="1"/>
  <c r="S22" i="1"/>
  <c r="U45" i="1"/>
  <c r="T45" i="1"/>
  <c r="S45" i="1"/>
  <c r="W45" i="1"/>
  <c r="V45" i="1"/>
  <c r="W47" i="1"/>
  <c r="V47" i="1"/>
  <c r="U47" i="1"/>
  <c r="T47" i="1"/>
  <c r="S47" i="1"/>
  <c r="W48" i="1"/>
  <c r="V48" i="1"/>
  <c r="U48" i="1"/>
  <c r="T48" i="1"/>
  <c r="S48" i="1"/>
  <c r="W49" i="1"/>
  <c r="V49" i="1"/>
  <c r="U49" i="1"/>
  <c r="T49" i="1"/>
  <c r="S49" i="1"/>
  <c r="W50" i="1"/>
  <c r="V50" i="1"/>
  <c r="U50" i="1"/>
  <c r="T50" i="1"/>
  <c r="S50" i="1"/>
  <c r="P52" i="1"/>
  <c r="L52" i="1"/>
  <c r="U6" i="1"/>
  <c r="U7" i="1"/>
  <c r="U8" i="1"/>
  <c r="U9" i="1"/>
  <c r="U10" i="1"/>
  <c r="U11" i="1"/>
  <c r="U12" i="1"/>
  <c r="U13" i="1"/>
  <c r="U14" i="1"/>
  <c r="S16" i="1"/>
  <c r="W18" i="1"/>
  <c r="U22" i="1"/>
  <c r="T15" i="1"/>
  <c r="M52" i="1"/>
  <c r="V5" i="1"/>
  <c r="V9" i="1"/>
  <c r="V10" i="1"/>
  <c r="V11" i="1"/>
  <c r="V12" i="1"/>
  <c r="V13" i="1"/>
  <c r="V14" i="1"/>
  <c r="W15" i="1"/>
  <c r="U16" i="1"/>
  <c r="T20" i="1"/>
  <c r="V20" i="1"/>
  <c r="S20" i="1"/>
  <c r="T27" i="1"/>
  <c r="W27" i="1"/>
  <c r="V27" i="1"/>
  <c r="S27" i="1"/>
  <c r="U44" i="1"/>
  <c r="T44" i="1"/>
  <c r="S44" i="1"/>
  <c r="W44" i="1"/>
  <c r="V44" i="1"/>
  <c r="X9" i="1" l="1"/>
  <c r="Z9" i="1" s="1"/>
  <c r="Y9" i="1"/>
  <c r="Y40" i="1"/>
  <c r="X40" i="1"/>
  <c r="Z40" i="1" s="1"/>
  <c r="Y49" i="1"/>
  <c r="X49" i="1"/>
  <c r="Z49" i="1" s="1"/>
  <c r="X22" i="1"/>
  <c r="Z22" i="1" s="1"/>
  <c r="Y22" i="1"/>
  <c r="Y8" i="1"/>
  <c r="X8" i="1"/>
  <c r="Z8" i="1" s="1"/>
  <c r="Y42" i="1"/>
  <c r="X42" i="1"/>
  <c r="Z42" i="1" s="1"/>
  <c r="X18" i="1"/>
  <c r="Z18" i="1" s="1"/>
  <c r="Y18" i="1"/>
  <c r="Y35" i="1"/>
  <c r="X35" i="1"/>
  <c r="Z35" i="1" s="1"/>
  <c r="Y45" i="1"/>
  <c r="X45" i="1"/>
  <c r="Z45" i="1" s="1"/>
  <c r="X15" i="1"/>
  <c r="Z15" i="1" s="1"/>
  <c r="Y15" i="1"/>
  <c r="Y38" i="1"/>
  <c r="X38" i="1"/>
  <c r="Z38" i="1" s="1"/>
  <c r="X19" i="1"/>
  <c r="Z19" i="1" s="1"/>
  <c r="Y19" i="1"/>
  <c r="V52" i="1"/>
  <c r="Y47" i="1"/>
  <c r="X47" i="1"/>
  <c r="Z47" i="1" s="1"/>
  <c r="R52" i="1"/>
  <c r="W5" i="1"/>
  <c r="W52" i="1" s="1"/>
  <c r="X14" i="1"/>
  <c r="Z14" i="1" s="1"/>
  <c r="Y14" i="1"/>
  <c r="X6" i="1"/>
  <c r="Z6" i="1" s="1"/>
  <c r="Y6" i="1"/>
  <c r="X24" i="1"/>
  <c r="Z24" i="1" s="1"/>
  <c r="Y24" i="1"/>
  <c r="T5" i="1"/>
  <c r="T52" i="1" s="1"/>
  <c r="U52" i="1"/>
  <c r="X7" i="1"/>
  <c r="Z7" i="1" s="1"/>
  <c r="Y7" i="1"/>
  <c r="X13" i="1"/>
  <c r="Z13" i="1" s="1"/>
  <c r="Y13" i="1"/>
  <c r="Y31" i="1"/>
  <c r="X31" i="1"/>
  <c r="Z31" i="1" s="1"/>
  <c r="Y50" i="1"/>
  <c r="X50" i="1"/>
  <c r="Z50" i="1" s="1"/>
  <c r="S52" i="1"/>
  <c r="Y5" i="1"/>
  <c r="Y44" i="1"/>
  <c r="X44" i="1"/>
  <c r="Z44" i="1" s="1"/>
  <c r="X12" i="1"/>
  <c r="Z12" i="1" s="1"/>
  <c r="Y12" i="1"/>
  <c r="Y32" i="1"/>
  <c r="X32" i="1"/>
  <c r="Z32" i="1" s="1"/>
  <c r="X25" i="1"/>
  <c r="Z25" i="1" s="1"/>
  <c r="Y25" i="1"/>
  <c r="Y36" i="1"/>
  <c r="X36" i="1"/>
  <c r="Z36" i="1" s="1"/>
  <c r="Y34" i="1"/>
  <c r="X34" i="1"/>
  <c r="Z34" i="1" s="1"/>
  <c r="Y39" i="1"/>
  <c r="X39" i="1"/>
  <c r="Z39" i="1" s="1"/>
  <c r="Y27" i="1"/>
  <c r="X27" i="1"/>
  <c r="Z27" i="1" s="1"/>
  <c r="X20" i="1"/>
  <c r="Z20" i="1" s="1"/>
  <c r="Y20" i="1"/>
  <c r="X16" i="1"/>
  <c r="Z16" i="1" s="1"/>
  <c r="Y16" i="1"/>
  <c r="Y48" i="1"/>
  <c r="X48" i="1"/>
  <c r="Z48" i="1" s="1"/>
  <c r="Y43" i="1"/>
  <c r="X43" i="1"/>
  <c r="Z43" i="1" s="1"/>
  <c r="X11" i="1"/>
  <c r="Z11" i="1" s="1"/>
  <c r="Y11" i="1"/>
  <c r="X21" i="1"/>
  <c r="Z21" i="1" s="1"/>
  <c r="Y21" i="1"/>
  <c r="X10" i="1"/>
  <c r="Z10" i="1" s="1"/>
  <c r="Y10" i="1"/>
  <c r="Y30" i="1"/>
  <c r="X30" i="1"/>
  <c r="Z30" i="1" s="1"/>
  <c r="X33" i="1"/>
  <c r="Z33" i="1" s="1"/>
  <c r="Y33" i="1"/>
  <c r="X5" i="1" l="1"/>
  <c r="Y52" i="1"/>
  <c r="X52" i="1" l="1"/>
  <c r="Z5" i="1"/>
  <c r="Z52" i="1" s="1"/>
</calcChain>
</file>

<file path=xl/sharedStrings.xml><?xml version="1.0" encoding="utf-8"?>
<sst xmlns="http://schemas.openxmlformats.org/spreadsheetml/2006/main" count="194" uniqueCount="72">
  <si>
    <t xml:space="preserve">PRECIOS DEL MERCADO </t>
  </si>
  <si>
    <t xml:space="preserve">INDUSTRIAS GUERRERO Y CIA SAS </t>
  </si>
  <si>
    <t>CREACIONES BAGS STAR SAS</t>
  </si>
  <si>
    <t>P&amp;G SUMINISTROS SAS</t>
  </si>
  <si>
    <t>VALOR UNITARIO INCLUIDO IVA</t>
  </si>
  <si>
    <t xml:space="preserve">ANALISIS ECONOMICO </t>
  </si>
  <si>
    <t>PRECIO DE REFERENCIA</t>
  </si>
  <si>
    <t xml:space="preserve">CLASIFICADOR POR OBJETO DEL GASTO  </t>
  </si>
  <si>
    <t>NO.</t>
  </si>
  <si>
    <t>CARACTERISTICA</t>
  </si>
  <si>
    <t>CANTIDAD</t>
  </si>
  <si>
    <t xml:space="preserve">PRECIO UNITARIO SIN IVA </t>
  </si>
  <si>
    <t>VALOR IVA</t>
  </si>
  <si>
    <t xml:space="preserve">VALOR TOTAL CON IVA </t>
  </si>
  <si>
    <t>ESTADO</t>
  </si>
  <si>
    <t>MENOR VALOR COTIZADO</t>
  </si>
  <si>
    <t>PROMEDIO</t>
  </si>
  <si>
    <t xml:space="preserve">MEDIA ARMONICA </t>
  </si>
  <si>
    <t>MEDIA GEOMETRICA</t>
  </si>
  <si>
    <t>DESVIACION</t>
  </si>
  <si>
    <t>DISPERSION %</t>
  </si>
  <si>
    <t>PRECIO DE REFERENCIA 
VALOR UNITARIO INCLUIDO IVA</t>
  </si>
  <si>
    <t>METRICA UTILIZADA</t>
  </si>
  <si>
    <t>PARCHE DE IDENTIFICACION PERSONAL RECTÁNGULO DE 115 MM DE ANCHO POR 30 MM DE ALTO DE ACUERDO NTMD-0356-A2</t>
  </si>
  <si>
    <t>AVALADA</t>
  </si>
  <si>
    <t>PARCHE DE EJERCITO  RECTÁNGULO DE 115 MM DE ANCHO POR 30 MM DE ALTO DE ACUERDO NTMD-0356-A2</t>
  </si>
  <si>
    <t>PARCHE UNIDAD SUPERIOR - UNIDAD SUBALTERNA DE ACUERDO CON RGE 4-20.1, NTMD-0356-A2</t>
  </si>
  <si>
    <t xml:space="preserve">BANDERA DE IDENTIFICACION COLOMBIA  DE ACUERDO CON RGE 4-20.1, BOLETIN No 001 FEBRERO 2025 MEDIDAS 50MM X 75 MM NTMD-0356-A2 </t>
  </si>
  <si>
    <t xml:space="preserve">PARCHE PARA IDENTIFICAR GRUPO SANGUINEO DE ACUERDO CON RGE 4-20.1, NTMD-0356-A2 </t>
  </si>
  <si>
    <t>INSIGNIAS DEL GRADO DE SOLDADO  X JUEGO DE ACUERDO CON RGE 4-20.1, NTMD-0356-A2</t>
  </si>
  <si>
    <t xml:space="preserve">BRAZALETE TACTICOS X JUEGO DE 4 DE ACUERDO CON RGE 4-20.1, NTMD-0356-A2 </t>
  </si>
  <si>
    <t xml:space="preserve">OJOS DE GATO DE ACUERDO CON RGE 4-20.1, NTMD-0356-A2 </t>
  </si>
  <si>
    <t>LIGAS PARA BOTAS MANGA PANTALON CAMUFLADO, PAR   ACUERDO TABLA 10 FIGURA ILUSTRATIVA 33, DE ACUERDO CON  NTMD-0356-A2</t>
  </si>
  <si>
    <t>PAÑUELO 45 CM DE LARGO POR 45 CM DE ANCHO  Y UN PESO DE 15 GRAMOS ACUERDO NTMD-0356-A2</t>
  </si>
  <si>
    <t>BOLSOS PARA UTILILES DE ASEO  COLOR VERDE TABLA 7 DE ACUERDO NTMD-0356-A2</t>
  </si>
  <si>
    <t>MALLA PARA CABELLO DE ACUERDO NTMD-04937/INT-0</t>
  </si>
  <si>
    <t>A-02-02-01-002-007 ARTÍCULOS TEXTILES (EXCEPTO PRENDAS DE VESTIR)</t>
  </si>
  <si>
    <t>CALCETIN COLOR BLANCO PARA DEPORTE POR PAR FIGURA ILUSTRATIVA 33 ACUERDO NTMD-0356-A2</t>
  </si>
  <si>
    <t>UNIFORME DEPORTE COMPLETO (CAMISETA-PANTALONETA) NTMD 0299-A1</t>
  </si>
  <si>
    <t>PAR DE CHANCLAS PARA BAÑO FIGURA ILUSTRATIVA 20  ACUERDO NTMD-0356-A2</t>
  </si>
  <si>
    <t>JUEGO DE ROPA INTERIOR (TOP Y CACHETERO) JEMPP-CEDE4-DIETE-ET-05573/INT-0</t>
  </si>
  <si>
    <t>BICICLETERO NEGRO CORTO JEMPP-CEDE4-DIETE-ET-05595/INT-0</t>
  </si>
  <si>
    <t>A-02-02-01-002-008 
DOTACION (PRENDAS DE VESTIR Y CALZADO)</t>
  </si>
  <si>
    <t>PAPEL HIGIENICO TRIPE HOJA TRIPLE HOJA. 35 MTS ACUERDO NTMD-0356-A2</t>
  </si>
  <si>
    <t>TOLLAS HIGIENICAS - NTC 3604:2006 "PAQUETE"</t>
  </si>
  <si>
    <t>A-02-02-01-003-002-01
 PASTA DE PAPEL, PAPEL Y CARTÓN</t>
  </si>
  <si>
    <t>CUADERNO PARA ESCRITURA ALTO: 20 CM ANCHO: 14 CM. ACUERDO NTMD-0356-A2</t>
  </si>
  <si>
    <t>A-02-02-01-003-002-07
 LIBROS DE REGISTROS, LIBROS DE CONTABILIDAD, CUADERNILLOS DE NOTAS, BLOQUES PARA CARTAS, AGENDAS Y ARTÍCULOS SIMILARES, SECANTES, ENCUADERNADORES, CLASIFICADORES PARA ARCHIVOS, FORMULARIOS Y OTROS ARTÍCULOS DE ESCRITORIO, DE PAPEL O CARTÓN</t>
  </si>
  <si>
    <t>A-02-02-01-003-002</t>
  </si>
  <si>
    <t>CAJA DE BETUN NEGRO 125 GRAMOS DE ACUERDO NTMD-0356-A2</t>
  </si>
  <si>
    <t>TALCOS  PARA PIES 85 GRAMOS DE ACUERDO NTMD-0356-A2</t>
  </si>
  <si>
    <t>CREMA DENTAL 100 ML O SU EQUIVALENTE DE ACUERDO NTMD-0356-A2</t>
  </si>
  <si>
    <t>DESODORANTE ANTITRASPIRANTE MINIMO 80 GRAMOS DE ACUERDO NTMD-0356-A2 "PARA HOMBRE"</t>
  </si>
  <si>
    <t>DESODORANTE ANTITRASPIRANTE MINIMO 80 GRAMOS DE ACUERDO NTMD-0356-A2 "PARA MUJER"</t>
  </si>
  <si>
    <t>JABÓN DE BAÑO 130 GRAMOS DE ACUERDO NTMD-0356-A2</t>
  </si>
  <si>
    <t>JABON PARA LAVAR LA ROPA 300 GRAMOS DE ACUERDO NTMD-0356-A2</t>
  </si>
  <si>
    <t>A-02-02-01-003-005-05
 FIBRAS TEXTILES MANUFACTURADAS</t>
  </si>
  <si>
    <t>PROTECTORES AUDITIVOS PROTECTORES AUDITIVOS POLÍMERO SUAVE, LAVABLE Y REUTILIZABLES DE ACUERDO NTMD-0356-A2</t>
  </si>
  <si>
    <t>JABONERA PLASTICA CAPACIDAD  JABÓN 130 GR  DE ACUERDO NTMD-0356-A2</t>
  </si>
  <si>
    <t>PORTA CEPILLOS DE DIENTES CAPACIDAD PARA CEPILL DEL KIT O DE ACUERDO NTMD-0356-A2</t>
  </si>
  <si>
    <t>A-02-02-01-003-006-09
 OTROS PRODUCTOS PLÁSTICOS</t>
  </si>
  <si>
    <t>CEPILLO DENTAL DUREZA CERDAS MEDIA O SUAVE DE ACUERDO NTMD-0356-A2</t>
  </si>
  <si>
    <t>PEINILLA LARGO: 120 MM ± 5 MM; ALTO: 28 MM ± 5 MM  DE ACUERDO NTMD-0356-A2</t>
  </si>
  <si>
    <t>LAPICERO 14 CM DE LONGITUD Y 7 MM DE DIÁMETRO DE ACUERDO NTMD-0356-A2</t>
  </si>
  <si>
    <t>JUEGO DE CEPILLOS GRANDE Y PEQUEÑO PARA BRILLAR MANGO EN MADERA O PLÁSTICO FIGURA ILUSTRATIVA 16, DE ACUERDO NTMD-0356-A2</t>
  </si>
  <si>
    <t>A-02-02-01-003-008-09
 OTROS ARTÍCULOS MANUFACTURADOS N.C.P.</t>
  </si>
  <si>
    <t>CANDADO ALTO 60 MM ± 5 MM  ANCHO 35 MM ± 5 MM DE ACUERDO NTMD-0356-A2</t>
  </si>
  <si>
    <t>MAQUINA DE AFEITAR DESECHABLE, MÍNIMO TRIPLE HOJA, DEBE TENER BANDA LUBRICANTE  DE ACUERDO NTMD-0356-A2</t>
  </si>
  <si>
    <t>CORTAUÑAS 80 MM DE LONGITUD  DE ACUERDO NTMD-0356-A2.</t>
  </si>
  <si>
    <t xml:space="preserve">PLACAS DE IDENTIFICACION X JUEGO DE ACUERDO CON RGE 4-20.1, NORMA TECNICA NMTD 0356-A2  </t>
  </si>
  <si>
    <t>A-02-02-01-004-002 
PRODUCTOS METÁLICOS ELABORADOS (EXCEPTO MAQUINARIA Y EQUIPO)</t>
  </si>
  <si>
    <t xml:space="preserve">VALOR KIT UNIDAD H/M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</si>
</sst>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&quot;$&quot;\ #,##0"/>
    <numFmt numFmtId="166" formatCode="&quot;$&quot;\ #,##0.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9"/>
      <color theme="1"/>
      <name val="Arial Narrow"/>
      <family val="2"/>
    </font>
    <font>
      <b/>
      <sz val="6"/>
      <color rgb="FF000000"/>
      <name val="Arial"/>
      <family val="2"/>
    </font>
    <font>
      <b/>
      <sz val="9"/>
      <color theme="1"/>
      <name val="Arial"/>
      <family val="2"/>
    </font>
    <font>
      <sz val="6"/>
      <color rgb="FF000000"/>
      <name val="Arial"/>
      <family val="2"/>
    </font>
    <font>
      <sz val="11"/>
      <name val="Calibri"/>
      <family val="2"/>
    </font>
    <font>
      <sz val="9"/>
      <name val="Arial Narrow"/>
      <family val="2"/>
    </font>
    <font>
      <sz val="9"/>
      <color theme="1"/>
      <name val="Arial Narrow"/>
      <family val="2"/>
    </font>
    <font>
      <sz val="6"/>
      <color rgb="FFFF0000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b/>
      <sz val="6"/>
      <color rgb="FFFF0000"/>
      <name val="Arial"/>
      <family val="2"/>
    </font>
    <font>
      <sz val="6"/>
      <color theme="1"/>
      <name val="Arial"/>
      <family val="2"/>
    </font>
    <font>
      <b/>
      <sz val="6"/>
      <color theme="1"/>
      <name val="Arial"/>
      <family val="2"/>
    </font>
    <font>
      <sz val="6"/>
      <color theme="4" tint="-0.249977111117893"/>
      <name val="Arial"/>
      <family val="2"/>
    </font>
    <font>
      <b/>
      <sz val="8"/>
      <color rgb="FF0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5D9F1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</cellStyleXfs>
  <cellXfs count="82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164" fontId="6" fillId="6" borderId="4" xfId="2" applyNumberFormat="1" applyFont="1" applyFill="1" applyBorder="1" applyAlignment="1">
      <alignment horizontal="center" vertical="center" wrapText="1"/>
    </xf>
    <xf numFmtId="164" fontId="6" fillId="6" borderId="1" xfId="2" applyNumberFormat="1" applyFont="1" applyFill="1" applyBorder="1" applyAlignment="1">
      <alignment horizontal="center" vertical="center" wrapText="1"/>
    </xf>
    <xf numFmtId="0" fontId="4" fillId="3" borderId="4" xfId="0" applyNumberFormat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10" borderId="4" xfId="4" applyFont="1" applyFill="1" applyBorder="1" applyAlignment="1">
      <alignment horizontal="center" vertical="center" wrapText="1"/>
    </xf>
    <xf numFmtId="4" fontId="7" fillId="0" borderId="4" xfId="0" applyNumberFormat="1" applyFont="1" applyBorder="1" applyAlignment="1">
      <alignment horizontal="center" vertical="center" wrapText="1"/>
    </xf>
    <xf numFmtId="164" fontId="9" fillId="0" borderId="4" xfId="0" applyNumberFormat="1" applyFont="1" applyFill="1" applyBorder="1" applyAlignment="1">
      <alignment horizontal="center" vertical="center"/>
    </xf>
    <xf numFmtId="165" fontId="9" fillId="0" borderId="12" xfId="1" applyNumberFormat="1" applyFont="1" applyFill="1" applyBorder="1" applyAlignment="1">
      <alignment horizontal="center" vertical="center" wrapText="1"/>
    </xf>
    <xf numFmtId="165" fontId="10" fillId="0" borderId="13" xfId="0" applyNumberFormat="1" applyFont="1" applyBorder="1" applyAlignment="1">
      <alignment horizontal="center" vertical="center" wrapText="1"/>
    </xf>
    <xf numFmtId="9" fontId="10" fillId="0" borderId="13" xfId="3" applyFont="1" applyBorder="1" applyAlignment="1">
      <alignment horizontal="center" vertical="center" wrapText="1"/>
    </xf>
    <xf numFmtId="166" fontId="10" fillId="9" borderId="13" xfId="0" applyNumberFormat="1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11" fillId="10" borderId="4" xfId="4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horizontal="center" vertical="center" wrapText="1"/>
    </xf>
    <xf numFmtId="0" fontId="12" fillId="11" borderId="13" xfId="0" applyFont="1" applyFill="1" applyBorder="1" applyAlignment="1">
      <alignment vertical="center" wrapText="1"/>
    </xf>
    <xf numFmtId="0" fontId="11" fillId="11" borderId="3" xfId="4" applyFont="1" applyFill="1" applyBorder="1" applyAlignment="1">
      <alignment horizontal="center" vertical="center" wrapText="1"/>
    </xf>
    <xf numFmtId="4" fontId="7" fillId="11" borderId="4" xfId="0" applyNumberFormat="1" applyFont="1" applyFill="1" applyBorder="1" applyAlignment="1">
      <alignment horizontal="center" vertical="center" wrapText="1"/>
    </xf>
    <xf numFmtId="164" fontId="9" fillId="11" borderId="4" xfId="0" applyNumberFormat="1" applyFont="1" applyFill="1" applyBorder="1" applyAlignment="1">
      <alignment horizontal="center" vertical="center"/>
    </xf>
    <xf numFmtId="165" fontId="9" fillId="11" borderId="12" xfId="1" applyNumberFormat="1" applyFont="1" applyFill="1" applyBorder="1" applyAlignment="1">
      <alignment horizontal="center" vertical="center" wrapText="1"/>
    </xf>
    <xf numFmtId="165" fontId="10" fillId="11" borderId="13" xfId="0" applyNumberFormat="1" applyFont="1" applyFill="1" applyBorder="1" applyAlignment="1">
      <alignment horizontal="center" vertical="center" wrapText="1"/>
    </xf>
    <xf numFmtId="9" fontId="10" fillId="11" borderId="13" xfId="3" applyFont="1" applyFill="1" applyBorder="1" applyAlignment="1">
      <alignment horizontal="center" vertical="center" wrapText="1"/>
    </xf>
    <xf numFmtId="166" fontId="10" fillId="11" borderId="13" xfId="0" applyNumberFormat="1" applyFont="1" applyFill="1" applyBorder="1" applyAlignment="1">
      <alignment horizontal="center" vertical="center" wrapText="1"/>
    </xf>
    <xf numFmtId="0" fontId="10" fillId="11" borderId="13" xfId="0" applyFont="1" applyFill="1" applyBorder="1" applyAlignment="1">
      <alignment horizontal="center" vertical="center" wrapText="1"/>
    </xf>
    <xf numFmtId="0" fontId="0" fillId="11" borderId="0" xfId="0" applyFill="1"/>
    <xf numFmtId="0" fontId="7" fillId="0" borderId="14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vertical="center" wrapText="1"/>
    </xf>
    <xf numFmtId="0" fontId="13" fillId="0" borderId="3" xfId="4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vertical="center" wrapText="1"/>
    </xf>
    <xf numFmtId="0" fontId="11" fillId="0" borderId="3" xfId="4" applyFont="1" applyFill="1" applyBorder="1" applyAlignment="1">
      <alignment horizontal="center" vertical="center" wrapText="1"/>
    </xf>
    <xf numFmtId="0" fontId="14" fillId="11" borderId="3" xfId="4" applyFont="1" applyFill="1" applyBorder="1" applyAlignment="1">
      <alignment horizontal="center" vertical="center" wrapText="1"/>
    </xf>
    <xf numFmtId="0" fontId="15" fillId="0" borderId="3" xfId="4" applyFont="1" applyFill="1" applyBorder="1" applyAlignment="1">
      <alignment horizontal="center" vertical="center" wrapText="1"/>
    </xf>
    <xf numFmtId="0" fontId="5" fillId="12" borderId="1" xfId="0" applyFont="1" applyFill="1" applyBorder="1" applyAlignment="1">
      <alignment horizontal="center" vertical="center" wrapText="1"/>
    </xf>
    <xf numFmtId="0" fontId="12" fillId="12" borderId="13" xfId="0" applyFont="1" applyFill="1" applyBorder="1" applyAlignment="1">
      <alignment vertical="center" wrapText="1"/>
    </xf>
    <xf numFmtId="0" fontId="11" fillId="12" borderId="3" xfId="4" applyFont="1" applyFill="1" applyBorder="1" applyAlignment="1">
      <alignment horizontal="center" vertical="center" wrapText="1"/>
    </xf>
    <xf numFmtId="4" fontId="7" fillId="12" borderId="4" xfId="0" applyNumberFormat="1" applyFont="1" applyFill="1" applyBorder="1" applyAlignment="1">
      <alignment horizontal="center" vertical="center" wrapText="1"/>
    </xf>
    <xf numFmtId="164" fontId="9" fillId="12" borderId="4" xfId="0" applyNumberFormat="1" applyFont="1" applyFill="1" applyBorder="1" applyAlignment="1">
      <alignment horizontal="center" vertical="center"/>
    </xf>
    <xf numFmtId="165" fontId="9" fillId="12" borderId="12" xfId="1" applyNumberFormat="1" applyFont="1" applyFill="1" applyBorder="1" applyAlignment="1">
      <alignment horizontal="center" vertical="center" wrapText="1"/>
    </xf>
    <xf numFmtId="165" fontId="10" fillId="12" borderId="13" xfId="0" applyNumberFormat="1" applyFont="1" applyFill="1" applyBorder="1" applyAlignment="1">
      <alignment horizontal="center" vertical="center" wrapText="1"/>
    </xf>
    <xf numFmtId="9" fontId="10" fillId="12" borderId="13" xfId="3" applyFont="1" applyFill="1" applyBorder="1" applyAlignment="1">
      <alignment horizontal="center" vertical="center" wrapText="1"/>
    </xf>
    <xf numFmtId="166" fontId="10" fillId="12" borderId="13" xfId="0" applyNumberFormat="1" applyFont="1" applyFill="1" applyBorder="1" applyAlignment="1">
      <alignment horizontal="center" vertical="center" wrapText="1"/>
    </xf>
    <xf numFmtId="0" fontId="10" fillId="12" borderId="13" xfId="0" applyFont="1" applyFill="1" applyBorder="1" applyAlignment="1">
      <alignment horizontal="center" vertical="center" wrapText="1"/>
    </xf>
    <xf numFmtId="0" fontId="0" fillId="12" borderId="0" xfId="0" applyFill="1"/>
    <xf numFmtId="0" fontId="16" fillId="0" borderId="3" xfId="4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3" xfId="4" applyFont="1" applyFill="1" applyBorder="1" applyAlignment="1">
      <alignment horizontal="center" vertical="center"/>
    </xf>
    <xf numFmtId="0" fontId="18" fillId="8" borderId="14" xfId="0" applyFont="1" applyFill="1" applyBorder="1" applyAlignment="1">
      <alignment horizontal="right" vertical="center"/>
    </xf>
    <xf numFmtId="0" fontId="18" fillId="8" borderId="15" xfId="0" applyFont="1" applyFill="1" applyBorder="1" applyAlignment="1">
      <alignment horizontal="right" vertical="center"/>
    </xf>
    <xf numFmtId="44" fontId="18" fillId="7" borderId="4" xfId="2" applyFont="1" applyFill="1" applyBorder="1" applyAlignment="1">
      <alignment horizontal="center" vertical="center"/>
    </xf>
    <xf numFmtId="166" fontId="18" fillId="7" borderId="4" xfId="2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Border="1"/>
    <xf numFmtId="0" fontId="4" fillId="9" borderId="7" xfId="0" applyFont="1" applyFill="1" applyBorder="1" applyAlignment="1">
      <alignment horizontal="center" vertical="center" wrapText="1"/>
    </xf>
    <xf numFmtId="0" fontId="4" fillId="9" borderId="11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</cellXfs>
  <cellStyles count="5">
    <cellStyle name="Millares" xfId="1" builtinId="3"/>
    <cellStyle name="Moneda" xfId="2" builtinId="4"/>
    <cellStyle name="Normal" xfId="0" builtinId="0"/>
    <cellStyle name="Normal 2" xfId="4" xr:uid="{692AA087-8267-4E2D-B5C6-306BB5B41AE7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1144080292\Downloads\04%20mayo%20en%20proceso%20ANALISIS%20DE%20COTIZACION%20CON%20BOLETIN%20ACTUALIZADO%202026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S DEL MERCADO "/>
      <sheetName val="PRECIOS INDEXADO OK"/>
      <sheetName val="PRESUPUESTO INDEXADO A EJECUTAR"/>
      <sheetName val="LIMITACION"/>
      <sheetName val="PLAN "/>
      <sheetName val="RUBROS PLAN "/>
      <sheetName val="NECESIDAD"/>
      <sheetName val="PRECIOS ANALISS ECONOMICO  "/>
      <sheetName val="HISTORICO 2025"/>
      <sheetName val="GUERRERO Y CIA SAS "/>
      <sheetName val="CREACIONES BAGS STAR SAS"/>
      <sheetName val="P&amp;G SUMINISTROS S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2">
          <cell r="F22">
            <v>2600</v>
          </cell>
          <cell r="G22">
            <v>494</v>
          </cell>
          <cell r="H22">
            <v>3094</v>
          </cell>
        </row>
        <row r="23">
          <cell r="F23">
            <v>2600</v>
          </cell>
          <cell r="G23">
            <v>494</v>
          </cell>
          <cell r="H23">
            <v>3094</v>
          </cell>
        </row>
        <row r="24">
          <cell r="F24">
            <v>8900</v>
          </cell>
          <cell r="G24">
            <v>1691</v>
          </cell>
          <cell r="H24">
            <v>10591</v>
          </cell>
        </row>
        <row r="25">
          <cell r="F25">
            <v>6000</v>
          </cell>
          <cell r="G25">
            <v>1140</v>
          </cell>
          <cell r="H25">
            <v>7140</v>
          </cell>
        </row>
        <row r="26">
          <cell r="F26">
            <v>2600</v>
          </cell>
          <cell r="G26">
            <v>494</v>
          </cell>
          <cell r="H26">
            <v>3094</v>
          </cell>
        </row>
        <row r="27">
          <cell r="F27">
            <v>7000</v>
          </cell>
          <cell r="G27">
            <v>1330</v>
          </cell>
          <cell r="H27">
            <v>8330</v>
          </cell>
        </row>
        <row r="28">
          <cell r="F28">
            <v>8000</v>
          </cell>
          <cell r="G28">
            <v>1520</v>
          </cell>
          <cell r="H28">
            <v>9520</v>
          </cell>
        </row>
        <row r="29">
          <cell r="F29">
            <v>3500</v>
          </cell>
          <cell r="G29">
            <v>665</v>
          </cell>
          <cell r="H29">
            <v>4165</v>
          </cell>
        </row>
        <row r="30">
          <cell r="F30">
            <v>4000</v>
          </cell>
          <cell r="G30">
            <v>760</v>
          </cell>
          <cell r="H30">
            <v>4760</v>
          </cell>
        </row>
        <row r="31">
          <cell r="F31">
            <v>5100</v>
          </cell>
          <cell r="G31">
            <v>969</v>
          </cell>
          <cell r="H31">
            <v>6069</v>
          </cell>
        </row>
        <row r="32">
          <cell r="F32">
            <v>6000</v>
          </cell>
          <cell r="G32">
            <v>1140</v>
          </cell>
          <cell r="H32">
            <v>7140</v>
          </cell>
        </row>
        <row r="33">
          <cell r="F33">
            <v>5100</v>
          </cell>
          <cell r="G33">
            <v>969</v>
          </cell>
          <cell r="H33">
            <v>6069</v>
          </cell>
        </row>
        <row r="34">
          <cell r="F34">
            <v>6500</v>
          </cell>
          <cell r="G34">
            <v>1235</v>
          </cell>
          <cell r="H34">
            <v>7735</v>
          </cell>
        </row>
        <row r="35">
          <cell r="F35">
            <v>51000</v>
          </cell>
          <cell r="G35">
            <v>9690</v>
          </cell>
          <cell r="H35">
            <v>60690</v>
          </cell>
        </row>
        <row r="36">
          <cell r="F36">
            <v>7900</v>
          </cell>
          <cell r="G36">
            <v>1501</v>
          </cell>
          <cell r="H36">
            <v>9401</v>
          </cell>
        </row>
        <row r="37">
          <cell r="F37">
            <v>39500</v>
          </cell>
          <cell r="G37">
            <v>7505</v>
          </cell>
          <cell r="H37">
            <v>47005</v>
          </cell>
        </row>
        <row r="38">
          <cell r="F38">
            <v>40000</v>
          </cell>
          <cell r="G38">
            <v>7600</v>
          </cell>
          <cell r="H38">
            <v>47600</v>
          </cell>
        </row>
        <row r="39">
          <cell r="F39">
            <v>4500</v>
          </cell>
          <cell r="G39">
            <v>855</v>
          </cell>
          <cell r="H39">
            <v>5355</v>
          </cell>
        </row>
        <row r="40">
          <cell r="F40">
            <v>10500</v>
          </cell>
          <cell r="G40">
            <v>1995</v>
          </cell>
          <cell r="H40">
            <v>12495</v>
          </cell>
        </row>
        <row r="41">
          <cell r="F41">
            <v>7200</v>
          </cell>
          <cell r="G41">
            <v>1368</v>
          </cell>
          <cell r="H41">
            <v>8568</v>
          </cell>
        </row>
        <row r="42">
          <cell r="F42">
            <v>7900</v>
          </cell>
          <cell r="G42">
            <v>1501</v>
          </cell>
          <cell r="H42">
            <v>9401</v>
          </cell>
        </row>
        <row r="43">
          <cell r="F43">
            <v>11000</v>
          </cell>
          <cell r="G43">
            <v>2090</v>
          </cell>
          <cell r="H43">
            <v>13090</v>
          </cell>
        </row>
        <row r="44">
          <cell r="F44">
            <v>8500</v>
          </cell>
          <cell r="G44">
            <v>1615</v>
          </cell>
          <cell r="H44">
            <v>10115</v>
          </cell>
        </row>
        <row r="45">
          <cell r="F45">
            <v>9000</v>
          </cell>
          <cell r="G45">
            <v>1710</v>
          </cell>
          <cell r="H45">
            <v>10710</v>
          </cell>
        </row>
        <row r="46">
          <cell r="F46">
            <v>9000</v>
          </cell>
          <cell r="G46">
            <v>1710</v>
          </cell>
          <cell r="H46">
            <v>10710</v>
          </cell>
        </row>
        <row r="47">
          <cell r="F47">
            <v>5100</v>
          </cell>
          <cell r="G47">
            <v>969</v>
          </cell>
          <cell r="H47">
            <v>6069</v>
          </cell>
        </row>
        <row r="48">
          <cell r="F48">
            <v>4500</v>
          </cell>
          <cell r="G48">
            <v>855</v>
          </cell>
          <cell r="H48">
            <v>5355</v>
          </cell>
        </row>
        <row r="49">
          <cell r="F49">
            <v>3200</v>
          </cell>
          <cell r="G49">
            <v>608</v>
          </cell>
          <cell r="H49">
            <v>3808</v>
          </cell>
        </row>
        <row r="50">
          <cell r="F50">
            <v>2600</v>
          </cell>
          <cell r="G50">
            <v>494</v>
          </cell>
          <cell r="H50">
            <v>3094</v>
          </cell>
        </row>
        <row r="51">
          <cell r="F51">
            <v>2000</v>
          </cell>
          <cell r="G51">
            <v>380</v>
          </cell>
          <cell r="H51">
            <v>2380</v>
          </cell>
        </row>
        <row r="52">
          <cell r="F52">
            <v>3100</v>
          </cell>
          <cell r="G52">
            <v>589</v>
          </cell>
          <cell r="H52">
            <v>3689</v>
          </cell>
        </row>
        <row r="53">
          <cell r="F53">
            <v>1200</v>
          </cell>
          <cell r="G53">
            <v>228</v>
          </cell>
          <cell r="H53">
            <v>1428</v>
          </cell>
        </row>
        <row r="54">
          <cell r="F54">
            <v>1300</v>
          </cell>
          <cell r="G54">
            <v>247</v>
          </cell>
          <cell r="H54">
            <v>1547</v>
          </cell>
        </row>
        <row r="55">
          <cell r="F55">
            <v>8000</v>
          </cell>
          <cell r="G55">
            <v>1520</v>
          </cell>
          <cell r="H55">
            <v>9520</v>
          </cell>
        </row>
        <row r="56">
          <cell r="F56">
            <v>4500</v>
          </cell>
          <cell r="G56">
            <v>855</v>
          </cell>
          <cell r="H56">
            <v>5355</v>
          </cell>
        </row>
        <row r="57">
          <cell r="F57">
            <v>3800</v>
          </cell>
          <cell r="G57">
            <v>722</v>
          </cell>
          <cell r="H57">
            <v>4522</v>
          </cell>
        </row>
        <row r="58">
          <cell r="F58">
            <v>3200</v>
          </cell>
          <cell r="G58">
            <v>608</v>
          </cell>
          <cell r="H58">
            <v>3808</v>
          </cell>
        </row>
        <row r="59">
          <cell r="F59">
            <v>14000</v>
          </cell>
          <cell r="G59">
            <v>2660</v>
          </cell>
          <cell r="H59">
            <v>16660</v>
          </cell>
        </row>
      </sheetData>
      <sheetData sheetId="10">
        <row r="22">
          <cell r="F22">
            <v>2500</v>
          </cell>
          <cell r="G22">
            <v>475</v>
          </cell>
          <cell r="H22">
            <v>2975</v>
          </cell>
        </row>
        <row r="23">
          <cell r="F23">
            <v>2500</v>
          </cell>
          <cell r="G23">
            <v>475</v>
          </cell>
          <cell r="H23">
            <v>2975</v>
          </cell>
        </row>
        <row r="24">
          <cell r="F24">
            <v>8500</v>
          </cell>
          <cell r="G24">
            <v>1615</v>
          </cell>
          <cell r="H24">
            <v>10115</v>
          </cell>
        </row>
        <row r="25">
          <cell r="F25">
            <v>5600</v>
          </cell>
          <cell r="G25">
            <v>1064</v>
          </cell>
          <cell r="H25">
            <v>6664</v>
          </cell>
        </row>
        <row r="26">
          <cell r="F26">
            <v>2500</v>
          </cell>
          <cell r="G26">
            <v>475</v>
          </cell>
          <cell r="H26">
            <v>2975</v>
          </cell>
        </row>
        <row r="27">
          <cell r="F27">
            <v>6900</v>
          </cell>
          <cell r="G27">
            <v>1311</v>
          </cell>
          <cell r="H27">
            <v>8211</v>
          </cell>
        </row>
        <row r="28">
          <cell r="F28">
            <v>8100</v>
          </cell>
          <cell r="G28">
            <v>1539</v>
          </cell>
          <cell r="H28">
            <v>9639</v>
          </cell>
        </row>
        <row r="29">
          <cell r="F29">
            <v>4100</v>
          </cell>
          <cell r="G29">
            <v>779</v>
          </cell>
          <cell r="H29">
            <v>4879</v>
          </cell>
        </row>
        <row r="30">
          <cell r="F30">
            <v>3500</v>
          </cell>
          <cell r="G30">
            <v>665</v>
          </cell>
          <cell r="H30">
            <v>4165</v>
          </cell>
        </row>
        <row r="31">
          <cell r="F31">
            <v>4600</v>
          </cell>
          <cell r="G31">
            <v>874</v>
          </cell>
          <cell r="H31">
            <v>5474</v>
          </cell>
        </row>
        <row r="32">
          <cell r="F32">
            <v>7000</v>
          </cell>
          <cell r="G32">
            <v>1330</v>
          </cell>
          <cell r="H32">
            <v>8330</v>
          </cell>
        </row>
        <row r="33">
          <cell r="F33">
            <v>4500</v>
          </cell>
          <cell r="G33">
            <v>855</v>
          </cell>
          <cell r="H33">
            <v>5355</v>
          </cell>
        </row>
        <row r="34">
          <cell r="F34">
            <v>5600</v>
          </cell>
          <cell r="G34">
            <v>1064</v>
          </cell>
          <cell r="H34">
            <v>6664</v>
          </cell>
        </row>
        <row r="35">
          <cell r="F35">
            <v>55000</v>
          </cell>
          <cell r="G35">
            <v>10450</v>
          </cell>
          <cell r="H35">
            <v>65450</v>
          </cell>
        </row>
        <row r="36">
          <cell r="F36">
            <v>8000</v>
          </cell>
          <cell r="G36">
            <v>1520</v>
          </cell>
          <cell r="H36">
            <v>9520</v>
          </cell>
        </row>
        <row r="37">
          <cell r="F37">
            <v>35500</v>
          </cell>
          <cell r="G37">
            <v>6745</v>
          </cell>
          <cell r="H37">
            <v>42245</v>
          </cell>
        </row>
        <row r="38">
          <cell r="F38">
            <v>35000</v>
          </cell>
          <cell r="G38">
            <v>6650</v>
          </cell>
          <cell r="H38">
            <v>41650</v>
          </cell>
        </row>
        <row r="39">
          <cell r="F39">
            <v>5000</v>
          </cell>
          <cell r="G39">
            <v>950</v>
          </cell>
          <cell r="H39">
            <v>5950</v>
          </cell>
        </row>
        <row r="40">
          <cell r="F40">
            <v>9000</v>
          </cell>
          <cell r="H40">
            <v>9000</v>
          </cell>
        </row>
        <row r="41">
          <cell r="F41">
            <v>7100</v>
          </cell>
          <cell r="H41">
            <v>7100</v>
          </cell>
        </row>
        <row r="42">
          <cell r="F42">
            <v>8000</v>
          </cell>
          <cell r="G42">
            <v>1520</v>
          </cell>
          <cell r="H42">
            <v>9520</v>
          </cell>
        </row>
        <row r="43">
          <cell r="F43">
            <v>12000</v>
          </cell>
          <cell r="G43">
            <v>2280</v>
          </cell>
          <cell r="H43">
            <v>14280</v>
          </cell>
        </row>
        <row r="44">
          <cell r="F44">
            <v>9000</v>
          </cell>
          <cell r="G44">
            <v>1710</v>
          </cell>
          <cell r="H44">
            <v>10710</v>
          </cell>
        </row>
        <row r="45">
          <cell r="F45">
            <v>10500</v>
          </cell>
          <cell r="G45">
            <v>1995</v>
          </cell>
          <cell r="H45">
            <v>12495</v>
          </cell>
        </row>
        <row r="46">
          <cell r="F46">
            <v>10500</v>
          </cell>
          <cell r="G46">
            <v>1995</v>
          </cell>
          <cell r="H46">
            <v>12495</v>
          </cell>
        </row>
        <row r="47">
          <cell r="F47">
            <v>5000</v>
          </cell>
          <cell r="G47">
            <v>950</v>
          </cell>
          <cell r="H47">
            <v>5950</v>
          </cell>
        </row>
        <row r="48">
          <cell r="F48">
            <v>4800</v>
          </cell>
          <cell r="G48">
            <v>912</v>
          </cell>
          <cell r="H48">
            <v>5712</v>
          </cell>
        </row>
        <row r="49">
          <cell r="F49">
            <v>3000</v>
          </cell>
          <cell r="G49">
            <v>570</v>
          </cell>
          <cell r="H49">
            <v>3570</v>
          </cell>
        </row>
        <row r="50">
          <cell r="F50">
            <v>2500</v>
          </cell>
          <cell r="G50">
            <v>475</v>
          </cell>
          <cell r="H50">
            <v>2975</v>
          </cell>
        </row>
        <row r="51">
          <cell r="F51">
            <v>2500</v>
          </cell>
          <cell r="G51">
            <v>475</v>
          </cell>
          <cell r="H51">
            <v>2975</v>
          </cell>
        </row>
        <row r="52">
          <cell r="F52">
            <v>3000</v>
          </cell>
          <cell r="G52">
            <v>570</v>
          </cell>
          <cell r="H52">
            <v>3570</v>
          </cell>
        </row>
        <row r="53">
          <cell r="F53">
            <v>1100</v>
          </cell>
          <cell r="G53">
            <v>209</v>
          </cell>
          <cell r="H53">
            <v>1309</v>
          </cell>
        </row>
        <row r="54">
          <cell r="F54">
            <v>1500</v>
          </cell>
          <cell r="G54">
            <v>285</v>
          </cell>
          <cell r="H54">
            <v>1785</v>
          </cell>
        </row>
        <row r="55">
          <cell r="F55">
            <v>11000</v>
          </cell>
          <cell r="G55">
            <v>2090</v>
          </cell>
          <cell r="H55">
            <v>13090</v>
          </cell>
        </row>
        <row r="56">
          <cell r="F56">
            <v>4000</v>
          </cell>
          <cell r="G56">
            <v>760</v>
          </cell>
          <cell r="H56">
            <v>4760</v>
          </cell>
        </row>
        <row r="57">
          <cell r="F57">
            <v>3900</v>
          </cell>
          <cell r="G57">
            <v>741</v>
          </cell>
          <cell r="H57">
            <v>4641</v>
          </cell>
        </row>
        <row r="58">
          <cell r="F58">
            <v>4000</v>
          </cell>
          <cell r="G58">
            <v>760</v>
          </cell>
          <cell r="H58">
            <v>4760</v>
          </cell>
        </row>
        <row r="59">
          <cell r="F59">
            <v>15500</v>
          </cell>
          <cell r="G59">
            <v>2945</v>
          </cell>
          <cell r="H59">
            <v>18445</v>
          </cell>
        </row>
      </sheetData>
      <sheetData sheetId="11">
        <row r="22">
          <cell r="F22">
            <v>2700</v>
          </cell>
          <cell r="G22">
            <v>513</v>
          </cell>
          <cell r="H22">
            <v>3213</v>
          </cell>
        </row>
        <row r="23">
          <cell r="F23">
            <v>2700</v>
          </cell>
          <cell r="G23">
            <v>513</v>
          </cell>
          <cell r="H23">
            <v>3213</v>
          </cell>
        </row>
        <row r="24">
          <cell r="F24">
            <v>9100</v>
          </cell>
          <cell r="G24">
            <v>1729</v>
          </cell>
          <cell r="H24">
            <v>10829</v>
          </cell>
        </row>
        <row r="25">
          <cell r="F25">
            <v>5500</v>
          </cell>
          <cell r="G25">
            <v>1045</v>
          </cell>
          <cell r="H25">
            <v>6545</v>
          </cell>
        </row>
        <row r="26">
          <cell r="F26">
            <v>2700</v>
          </cell>
          <cell r="G26">
            <v>513</v>
          </cell>
          <cell r="H26">
            <v>3213</v>
          </cell>
        </row>
        <row r="27">
          <cell r="F27">
            <v>6900</v>
          </cell>
          <cell r="G27">
            <v>1311</v>
          </cell>
          <cell r="H27">
            <v>8211</v>
          </cell>
        </row>
        <row r="28">
          <cell r="F28">
            <v>8500</v>
          </cell>
          <cell r="G28">
            <v>1615</v>
          </cell>
          <cell r="H28">
            <v>10115</v>
          </cell>
        </row>
        <row r="29">
          <cell r="F29">
            <v>3100</v>
          </cell>
          <cell r="G29">
            <v>589</v>
          </cell>
          <cell r="H29">
            <v>3689</v>
          </cell>
        </row>
        <row r="30">
          <cell r="F30">
            <v>7000</v>
          </cell>
          <cell r="G30">
            <v>1330</v>
          </cell>
          <cell r="H30">
            <v>8330</v>
          </cell>
        </row>
        <row r="31">
          <cell r="F31">
            <v>6000</v>
          </cell>
          <cell r="G31">
            <v>1140</v>
          </cell>
          <cell r="H31">
            <v>7140</v>
          </cell>
        </row>
        <row r="32">
          <cell r="F32">
            <v>12000</v>
          </cell>
          <cell r="G32">
            <v>2280</v>
          </cell>
          <cell r="H32">
            <v>14280</v>
          </cell>
        </row>
        <row r="33">
          <cell r="F33">
            <v>4500</v>
          </cell>
          <cell r="G33">
            <v>855</v>
          </cell>
          <cell r="H33">
            <v>5355</v>
          </cell>
        </row>
        <row r="34">
          <cell r="F34">
            <v>5100</v>
          </cell>
          <cell r="G34">
            <v>969</v>
          </cell>
          <cell r="H34">
            <v>6069</v>
          </cell>
        </row>
        <row r="35">
          <cell r="F35">
            <v>55000</v>
          </cell>
          <cell r="G35">
            <v>10450</v>
          </cell>
          <cell r="H35">
            <v>65450</v>
          </cell>
        </row>
        <row r="36">
          <cell r="F36">
            <v>9000</v>
          </cell>
          <cell r="G36">
            <v>1710</v>
          </cell>
          <cell r="H36">
            <v>10710</v>
          </cell>
        </row>
        <row r="37">
          <cell r="F37">
            <v>45000</v>
          </cell>
          <cell r="G37">
            <v>8550</v>
          </cell>
          <cell r="H37">
            <v>53550</v>
          </cell>
        </row>
        <row r="38">
          <cell r="F38">
            <v>45000</v>
          </cell>
          <cell r="G38">
            <v>8550</v>
          </cell>
          <cell r="H38">
            <v>53550</v>
          </cell>
        </row>
        <row r="39">
          <cell r="F39">
            <v>5100</v>
          </cell>
          <cell r="G39">
            <v>969</v>
          </cell>
          <cell r="H39">
            <v>6069</v>
          </cell>
        </row>
        <row r="40">
          <cell r="F40">
            <v>9000</v>
          </cell>
          <cell r="G40">
            <v>1710</v>
          </cell>
          <cell r="H40">
            <v>10710</v>
          </cell>
        </row>
        <row r="41">
          <cell r="F41">
            <v>8000</v>
          </cell>
          <cell r="G41">
            <v>1520</v>
          </cell>
          <cell r="H41">
            <v>9520</v>
          </cell>
        </row>
        <row r="42">
          <cell r="F42">
            <v>8500</v>
          </cell>
          <cell r="G42">
            <v>1615</v>
          </cell>
          <cell r="H42">
            <v>10115</v>
          </cell>
        </row>
        <row r="43">
          <cell r="F43">
            <v>12000</v>
          </cell>
          <cell r="G43">
            <v>2280</v>
          </cell>
          <cell r="H43">
            <v>14280</v>
          </cell>
        </row>
        <row r="44">
          <cell r="F44">
            <v>10500</v>
          </cell>
          <cell r="G44">
            <v>1995</v>
          </cell>
          <cell r="H44">
            <v>12495</v>
          </cell>
        </row>
        <row r="45">
          <cell r="F45">
            <v>12000</v>
          </cell>
          <cell r="G45">
            <v>2280</v>
          </cell>
          <cell r="H45">
            <v>14280</v>
          </cell>
        </row>
        <row r="46">
          <cell r="F46">
            <v>12000</v>
          </cell>
          <cell r="G46">
            <v>2280</v>
          </cell>
          <cell r="H46">
            <v>14280</v>
          </cell>
        </row>
        <row r="47">
          <cell r="F47">
            <v>5500</v>
          </cell>
          <cell r="G47">
            <v>1045</v>
          </cell>
          <cell r="H47">
            <v>6545</v>
          </cell>
        </row>
        <row r="48">
          <cell r="F48">
            <v>5000</v>
          </cell>
          <cell r="G48">
            <v>950</v>
          </cell>
          <cell r="H48">
            <v>5950</v>
          </cell>
        </row>
        <row r="49">
          <cell r="F49">
            <v>5000</v>
          </cell>
          <cell r="G49">
            <v>950</v>
          </cell>
          <cell r="H49">
            <v>5950</v>
          </cell>
        </row>
        <row r="50">
          <cell r="F50">
            <v>3000</v>
          </cell>
          <cell r="G50">
            <v>570</v>
          </cell>
          <cell r="H50">
            <v>3570</v>
          </cell>
        </row>
        <row r="51">
          <cell r="F51">
            <v>2500</v>
          </cell>
          <cell r="G51">
            <v>475</v>
          </cell>
          <cell r="H51">
            <v>2975</v>
          </cell>
        </row>
        <row r="52">
          <cell r="F52">
            <v>2900</v>
          </cell>
          <cell r="G52">
            <v>551</v>
          </cell>
          <cell r="H52">
            <v>3451</v>
          </cell>
        </row>
        <row r="53">
          <cell r="F53">
            <v>1000</v>
          </cell>
          <cell r="G53">
            <v>190</v>
          </cell>
          <cell r="H53">
            <v>1190</v>
          </cell>
        </row>
        <row r="54">
          <cell r="F54">
            <v>2000</v>
          </cell>
          <cell r="G54">
            <v>380</v>
          </cell>
          <cell r="H54">
            <v>2380</v>
          </cell>
        </row>
        <row r="55">
          <cell r="F55">
            <v>10000</v>
          </cell>
          <cell r="G55">
            <v>1900</v>
          </cell>
          <cell r="H55">
            <v>11900</v>
          </cell>
        </row>
        <row r="56">
          <cell r="F56">
            <v>5000</v>
          </cell>
          <cell r="G56">
            <v>950</v>
          </cell>
          <cell r="H56">
            <v>5950</v>
          </cell>
        </row>
        <row r="57">
          <cell r="F57">
            <v>4000</v>
          </cell>
          <cell r="G57">
            <v>760</v>
          </cell>
          <cell r="H57">
            <v>4760</v>
          </cell>
        </row>
        <row r="58">
          <cell r="F58">
            <v>4500</v>
          </cell>
          <cell r="G58">
            <v>855</v>
          </cell>
          <cell r="H58">
            <v>5355</v>
          </cell>
        </row>
        <row r="59">
          <cell r="F59">
            <v>21000</v>
          </cell>
          <cell r="G59">
            <v>3990</v>
          </cell>
          <cell r="H59">
            <v>24990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51DD6-F3FA-4FBD-979D-043959E62AF9}">
  <dimension ref="A1:AB58"/>
  <sheetViews>
    <sheetView tabSelected="1" zoomScaleNormal="100" workbookViewId="0">
      <pane xSplit="3" ySplit="4" topLeftCell="D5" activePane="bottomRight" state="frozen"/>
      <selection pane="topRight" activeCell="E1" sqref="E1"/>
      <selection pane="bottomLeft" activeCell="A5" sqref="A5"/>
      <selection pane="bottomRight" activeCell="V11" sqref="V11"/>
    </sheetView>
  </sheetViews>
  <sheetFormatPr baseColWidth="10" defaultRowHeight="15" x14ac:dyDescent="0.25"/>
  <cols>
    <col min="1" max="1" width="5.140625" customWidth="1"/>
    <col min="2" max="2" width="42.7109375" customWidth="1"/>
    <col min="3" max="3" width="5" customWidth="1"/>
    <col min="4" max="4" width="18.140625" customWidth="1"/>
    <col min="5" max="5" width="11.42578125" customWidth="1"/>
    <col min="6" max="6" width="14.7109375" customWidth="1"/>
    <col min="7" max="7" width="11.42578125" customWidth="1"/>
    <col min="8" max="8" width="18.140625" customWidth="1"/>
    <col min="9" max="9" width="11.42578125" customWidth="1"/>
    <col min="10" max="10" width="14" customWidth="1"/>
    <col min="11" max="11" width="11.42578125" customWidth="1"/>
    <col min="12" max="12" width="18.140625" customWidth="1"/>
    <col min="13" max="13" width="11.42578125" customWidth="1"/>
    <col min="14" max="14" width="14" customWidth="1"/>
    <col min="15" max="24" width="11.42578125" customWidth="1"/>
    <col min="25" max="26" width="19.5703125" customWidth="1"/>
  </cols>
  <sheetData>
    <row r="1" spans="1:26" ht="15.75" customHeight="1" thickBot="1" x14ac:dyDescent="0.3">
      <c r="A1" s="1" t="s">
        <v>0</v>
      </c>
      <c r="B1" s="2"/>
      <c r="C1" s="2"/>
      <c r="D1" s="3" t="s">
        <v>1</v>
      </c>
      <c r="E1" s="3"/>
      <c r="F1" s="3"/>
      <c r="G1" s="3"/>
      <c r="H1" s="4" t="s">
        <v>2</v>
      </c>
      <c r="I1" s="4"/>
      <c r="J1" s="4"/>
      <c r="K1" s="4"/>
      <c r="L1" s="5" t="s">
        <v>3</v>
      </c>
      <c r="M1" s="5"/>
      <c r="N1" s="5"/>
      <c r="O1" s="6"/>
      <c r="P1" s="7" t="s">
        <v>4</v>
      </c>
      <c r="Q1" s="7"/>
      <c r="R1" s="7"/>
      <c r="S1" s="7" t="s">
        <v>5</v>
      </c>
      <c r="T1" s="7"/>
      <c r="U1" s="7"/>
      <c r="V1" s="7"/>
      <c r="W1" s="7"/>
      <c r="X1" s="7"/>
      <c r="Y1" s="7" t="s">
        <v>6</v>
      </c>
      <c r="Z1" s="8"/>
    </row>
    <row r="2" spans="1:26" ht="15.75" customHeight="1" thickBot="1" x14ac:dyDescent="0.3">
      <c r="A2" s="9" t="s">
        <v>7</v>
      </c>
      <c r="B2" s="10"/>
      <c r="C2" s="11"/>
      <c r="D2" s="3"/>
      <c r="E2" s="3"/>
      <c r="F2" s="3"/>
      <c r="G2" s="3"/>
      <c r="H2" s="4"/>
      <c r="I2" s="4"/>
      <c r="J2" s="4"/>
      <c r="K2" s="4"/>
      <c r="L2" s="5"/>
      <c r="M2" s="5"/>
      <c r="N2" s="5"/>
      <c r="O2" s="6"/>
      <c r="P2" s="7"/>
      <c r="Q2" s="7"/>
      <c r="R2" s="7"/>
      <c r="S2" s="7"/>
      <c r="T2" s="7"/>
      <c r="U2" s="7"/>
      <c r="V2" s="7"/>
      <c r="W2" s="7"/>
      <c r="X2" s="7"/>
      <c r="Y2" s="7"/>
      <c r="Z2" s="79"/>
    </row>
    <row r="3" spans="1:26" ht="45.75" customHeight="1" thickTop="1" thickBot="1" x14ac:dyDescent="0.3">
      <c r="A3" s="12" t="s">
        <v>8</v>
      </c>
      <c r="B3" s="13" t="s">
        <v>9</v>
      </c>
      <c r="C3" s="12" t="s">
        <v>10</v>
      </c>
      <c r="D3" s="14" t="s">
        <v>11</v>
      </c>
      <c r="E3" s="14" t="s">
        <v>12</v>
      </c>
      <c r="F3" s="14" t="s">
        <v>13</v>
      </c>
      <c r="G3" s="14" t="s">
        <v>14</v>
      </c>
      <c r="H3" s="14" t="s">
        <v>11</v>
      </c>
      <c r="I3" s="14" t="s">
        <v>12</v>
      </c>
      <c r="J3" s="14" t="s">
        <v>13</v>
      </c>
      <c r="K3" s="14" t="s">
        <v>14</v>
      </c>
      <c r="L3" s="14" t="s">
        <v>11</v>
      </c>
      <c r="M3" s="14" t="s">
        <v>12</v>
      </c>
      <c r="N3" s="14" t="s">
        <v>13</v>
      </c>
      <c r="O3" s="15" t="s">
        <v>14</v>
      </c>
      <c r="P3" s="16" t="str">
        <f>+D1</f>
        <v xml:space="preserve">INDUSTRIAS GUERRERO Y CIA SAS </v>
      </c>
      <c r="Q3" s="17" t="str">
        <f>+H1</f>
        <v>CREACIONES BAGS STAR SAS</v>
      </c>
      <c r="R3" s="18" t="str">
        <f>+L1</f>
        <v>P&amp;G SUMINISTROS SAS</v>
      </c>
      <c r="S3" s="19" t="s">
        <v>15</v>
      </c>
      <c r="T3" s="19" t="s">
        <v>16</v>
      </c>
      <c r="U3" s="19" t="s">
        <v>17</v>
      </c>
      <c r="V3" s="19" t="s">
        <v>18</v>
      </c>
      <c r="W3" s="19" t="s">
        <v>19</v>
      </c>
      <c r="X3" s="19" t="s">
        <v>20</v>
      </c>
      <c r="Y3" s="77" t="s">
        <v>21</v>
      </c>
      <c r="Z3" s="81" t="s">
        <v>22</v>
      </c>
    </row>
    <row r="4" spans="1:26" ht="28.5" customHeight="1" thickTop="1" thickBot="1" x14ac:dyDescent="0.3">
      <c r="A4" s="20"/>
      <c r="B4" s="21"/>
      <c r="C4" s="20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5"/>
      <c r="P4" s="16"/>
      <c r="Q4" s="17"/>
      <c r="R4" s="18"/>
      <c r="S4" s="22"/>
      <c r="T4" s="22"/>
      <c r="U4" s="22"/>
      <c r="V4" s="22"/>
      <c r="W4" s="22"/>
      <c r="X4" s="22"/>
      <c r="Y4" s="78"/>
      <c r="Z4" s="81"/>
    </row>
    <row r="5" spans="1:26" ht="22.5" customHeight="1" thickTop="1" thickBot="1" x14ac:dyDescent="0.3">
      <c r="A5" s="23">
        <v>1</v>
      </c>
      <c r="B5" s="24" t="s">
        <v>23</v>
      </c>
      <c r="C5" s="25">
        <v>4</v>
      </c>
      <c r="D5" s="26">
        <f>+'[1]GUERRERO Y CIA SAS '!F22</f>
        <v>2600</v>
      </c>
      <c r="E5" s="26">
        <f>+'[1]GUERRERO Y CIA SAS '!G22</f>
        <v>494</v>
      </c>
      <c r="F5" s="26">
        <f>+'[1]GUERRERO Y CIA SAS '!H22</f>
        <v>3094</v>
      </c>
      <c r="G5" s="26" t="s">
        <v>24</v>
      </c>
      <c r="H5" s="26">
        <f>+'[1]CREACIONES BAGS STAR SAS'!F22</f>
        <v>2500</v>
      </c>
      <c r="I5" s="26">
        <f>+'[1]CREACIONES BAGS STAR SAS'!G22</f>
        <v>475</v>
      </c>
      <c r="J5" s="26">
        <f>+'[1]CREACIONES BAGS STAR SAS'!H22</f>
        <v>2975</v>
      </c>
      <c r="K5" s="26" t="s">
        <v>24</v>
      </c>
      <c r="L5" s="26">
        <f>+'[1]P&amp;G SUMINISTROS SAS'!F22</f>
        <v>2700</v>
      </c>
      <c r="M5" s="26">
        <f>+'[1]P&amp;G SUMINISTROS SAS'!G22</f>
        <v>513</v>
      </c>
      <c r="N5" s="26">
        <f>+'[1]P&amp;G SUMINISTROS SAS'!H22</f>
        <v>3213</v>
      </c>
      <c r="O5" s="26" t="s">
        <v>24</v>
      </c>
      <c r="P5" s="27">
        <f>+F5</f>
        <v>3094</v>
      </c>
      <c r="Q5" s="27">
        <f>+J5</f>
        <v>2975</v>
      </c>
      <c r="R5" s="27">
        <f>+N5</f>
        <v>3213</v>
      </c>
      <c r="S5" s="28">
        <f>MIN(P5,Q5,R5)</f>
        <v>2975</v>
      </c>
      <c r="T5" s="29">
        <f>AVERAGE(P5,Q5,R5)</f>
        <v>3094</v>
      </c>
      <c r="U5" s="29">
        <f>HARMEAN(P5,Q5,R5)</f>
        <v>3090.9472126295013</v>
      </c>
      <c r="V5" s="29">
        <f>GEOMEAN(P5,Q5,R5)</f>
        <v>3092.473606067023</v>
      </c>
      <c r="W5" s="29">
        <f>_xlfn.STDEV.S(P5,Q5,R5)</f>
        <v>119</v>
      </c>
      <c r="X5" s="30">
        <f>1-(S5/T5)</f>
        <v>3.8461538461538436E-2</v>
      </c>
      <c r="Y5" s="31">
        <f>+S5</f>
        <v>2975</v>
      </c>
      <c r="Z5" s="80" t="str">
        <f>+IF(X5&lt;=30%,"MENOR VALOR",IF(X5&lt;=60%,"MEDIA ARMONICA",IF(X5&lt;=90%,"MEDIA GEOMETRICA","MENOR VALOR")))</f>
        <v>MENOR VALOR</v>
      </c>
    </row>
    <row r="6" spans="1:26" ht="22.5" customHeight="1" thickTop="1" thickBot="1" x14ac:dyDescent="0.3">
      <c r="A6" s="23">
        <v>2</v>
      </c>
      <c r="B6" s="24" t="s">
        <v>25</v>
      </c>
      <c r="C6" s="25">
        <v>2</v>
      </c>
      <c r="D6" s="26">
        <f>+'[1]GUERRERO Y CIA SAS '!F23</f>
        <v>2600</v>
      </c>
      <c r="E6" s="26">
        <f>+'[1]GUERRERO Y CIA SAS '!G23</f>
        <v>494</v>
      </c>
      <c r="F6" s="26">
        <f>+'[1]GUERRERO Y CIA SAS '!H23</f>
        <v>3094</v>
      </c>
      <c r="G6" s="26" t="s">
        <v>24</v>
      </c>
      <c r="H6" s="26">
        <f>+'[1]CREACIONES BAGS STAR SAS'!F23</f>
        <v>2500</v>
      </c>
      <c r="I6" s="26">
        <f>+'[1]CREACIONES BAGS STAR SAS'!G23</f>
        <v>475</v>
      </c>
      <c r="J6" s="26">
        <f>+'[1]CREACIONES BAGS STAR SAS'!H23</f>
        <v>2975</v>
      </c>
      <c r="K6" s="26" t="s">
        <v>24</v>
      </c>
      <c r="L6" s="26">
        <f>+'[1]P&amp;G SUMINISTROS SAS'!F23</f>
        <v>2700</v>
      </c>
      <c r="M6" s="26">
        <f>+'[1]P&amp;G SUMINISTROS SAS'!G23</f>
        <v>513</v>
      </c>
      <c r="N6" s="26">
        <f>+'[1]P&amp;G SUMINISTROS SAS'!H23</f>
        <v>3213</v>
      </c>
      <c r="O6" s="26" t="s">
        <v>24</v>
      </c>
      <c r="P6" s="27">
        <f t="shared" ref="P6:P50" si="0">+F6</f>
        <v>3094</v>
      </c>
      <c r="Q6" s="27">
        <f t="shared" ref="Q6:Q50" si="1">+J6</f>
        <v>2975</v>
      </c>
      <c r="R6" s="27">
        <f t="shared" ref="R6:R50" si="2">+N6</f>
        <v>3213</v>
      </c>
      <c r="S6" s="28">
        <f t="shared" ref="S6:S50" si="3">MIN(P6,Q6,R6)</f>
        <v>2975</v>
      </c>
      <c r="T6" s="29">
        <f t="shared" ref="T6:T50" si="4">AVERAGE(P6,Q6,R6)</f>
        <v>3094</v>
      </c>
      <c r="U6" s="29">
        <f t="shared" ref="U6:U50" si="5">HARMEAN(P6,Q6,R6)</f>
        <v>3090.9472126295013</v>
      </c>
      <c r="V6" s="29">
        <f t="shared" ref="V6:V50" si="6">GEOMEAN(P6,Q6,R6)</f>
        <v>3092.473606067023</v>
      </c>
      <c r="W6" s="29">
        <f t="shared" ref="W6:W50" si="7">_xlfn.STDEV.S(P6,Q6,R6)</f>
        <v>119</v>
      </c>
      <c r="X6" s="30">
        <f t="shared" ref="X6:X50" si="8">1-(S6/T6)</f>
        <v>3.8461538461538436E-2</v>
      </c>
      <c r="Y6" s="31">
        <f t="shared" ref="Y6:Y50" si="9">+S6</f>
        <v>2975</v>
      </c>
      <c r="Z6" s="32" t="str">
        <f t="shared" ref="Z6:Z50" si="10">+IF(X6&lt;=30%,"MENOR VALOR",IF(X6&lt;=60%,"MEDIA ARMONICA",IF(X6&lt;=90%,"MEDIA GEOMETRICA","MENOR VALOR")))</f>
        <v>MENOR VALOR</v>
      </c>
    </row>
    <row r="7" spans="1:26" ht="22.5" customHeight="1" thickTop="1" thickBot="1" x14ac:dyDescent="0.3">
      <c r="A7" s="23">
        <v>3</v>
      </c>
      <c r="B7" s="24" t="s">
        <v>26</v>
      </c>
      <c r="C7" s="25">
        <v>4</v>
      </c>
      <c r="D7" s="26">
        <f>+'[1]GUERRERO Y CIA SAS '!F24</f>
        <v>8900</v>
      </c>
      <c r="E7" s="26">
        <f>+'[1]GUERRERO Y CIA SAS '!G24</f>
        <v>1691</v>
      </c>
      <c r="F7" s="26">
        <f>+'[1]GUERRERO Y CIA SAS '!H24</f>
        <v>10591</v>
      </c>
      <c r="G7" s="26" t="s">
        <v>24</v>
      </c>
      <c r="H7" s="26">
        <f>+'[1]CREACIONES BAGS STAR SAS'!F24</f>
        <v>8500</v>
      </c>
      <c r="I7" s="26">
        <f>+'[1]CREACIONES BAGS STAR SAS'!G24</f>
        <v>1615</v>
      </c>
      <c r="J7" s="26">
        <f>+'[1]CREACIONES BAGS STAR SAS'!H24</f>
        <v>10115</v>
      </c>
      <c r="K7" s="26" t="s">
        <v>24</v>
      </c>
      <c r="L7" s="26">
        <f>+'[1]P&amp;G SUMINISTROS SAS'!F24</f>
        <v>9100</v>
      </c>
      <c r="M7" s="26">
        <f>+'[1]P&amp;G SUMINISTROS SAS'!G24</f>
        <v>1729</v>
      </c>
      <c r="N7" s="26">
        <f>+'[1]P&amp;G SUMINISTROS SAS'!H24</f>
        <v>10829</v>
      </c>
      <c r="O7" s="26" t="s">
        <v>24</v>
      </c>
      <c r="P7" s="27">
        <f t="shared" si="0"/>
        <v>10591</v>
      </c>
      <c r="Q7" s="27">
        <f t="shared" si="1"/>
        <v>10115</v>
      </c>
      <c r="R7" s="27">
        <f t="shared" si="2"/>
        <v>10829</v>
      </c>
      <c r="S7" s="28">
        <f t="shared" si="3"/>
        <v>10115</v>
      </c>
      <c r="T7" s="29">
        <f t="shared" si="4"/>
        <v>10511.666666666666</v>
      </c>
      <c r="U7" s="29">
        <f t="shared" si="5"/>
        <v>10503.190520962435</v>
      </c>
      <c r="V7" s="29">
        <f t="shared" si="6"/>
        <v>10507.443649955965</v>
      </c>
      <c r="W7" s="29">
        <f t="shared" si="7"/>
        <v>363.5510051331633</v>
      </c>
      <c r="X7" s="30">
        <f t="shared" si="8"/>
        <v>3.7735849056603765E-2</v>
      </c>
      <c r="Y7" s="31">
        <f t="shared" si="9"/>
        <v>10115</v>
      </c>
      <c r="Z7" s="32" t="str">
        <f t="shared" si="10"/>
        <v>MENOR VALOR</v>
      </c>
    </row>
    <row r="8" spans="1:26" ht="22.5" customHeight="1" thickTop="1" thickBot="1" x14ac:dyDescent="0.3">
      <c r="A8" s="23">
        <v>4</v>
      </c>
      <c r="B8" s="24" t="s">
        <v>27</v>
      </c>
      <c r="C8" s="25">
        <v>2</v>
      </c>
      <c r="D8" s="26">
        <f>+'[1]GUERRERO Y CIA SAS '!F25</f>
        <v>6000</v>
      </c>
      <c r="E8" s="26">
        <f>+'[1]GUERRERO Y CIA SAS '!G25</f>
        <v>1140</v>
      </c>
      <c r="F8" s="26">
        <f>+'[1]GUERRERO Y CIA SAS '!H25</f>
        <v>7140</v>
      </c>
      <c r="G8" s="26" t="s">
        <v>24</v>
      </c>
      <c r="H8" s="26">
        <f>+'[1]CREACIONES BAGS STAR SAS'!F25</f>
        <v>5600</v>
      </c>
      <c r="I8" s="26">
        <f>+'[1]CREACIONES BAGS STAR SAS'!G25</f>
        <v>1064</v>
      </c>
      <c r="J8" s="26">
        <f>+'[1]CREACIONES BAGS STAR SAS'!H25</f>
        <v>6664</v>
      </c>
      <c r="K8" s="26" t="s">
        <v>24</v>
      </c>
      <c r="L8" s="26">
        <f>+'[1]P&amp;G SUMINISTROS SAS'!F25</f>
        <v>5500</v>
      </c>
      <c r="M8" s="26">
        <f>+'[1]P&amp;G SUMINISTROS SAS'!G25</f>
        <v>1045</v>
      </c>
      <c r="N8" s="26">
        <f>+'[1]P&amp;G SUMINISTROS SAS'!H25</f>
        <v>6545</v>
      </c>
      <c r="O8" s="26" t="s">
        <v>24</v>
      </c>
      <c r="P8" s="27">
        <f t="shared" si="0"/>
        <v>7140</v>
      </c>
      <c r="Q8" s="27">
        <f t="shared" si="1"/>
        <v>6664</v>
      </c>
      <c r="R8" s="27">
        <f t="shared" si="2"/>
        <v>6545</v>
      </c>
      <c r="S8" s="28">
        <f t="shared" si="3"/>
        <v>6545</v>
      </c>
      <c r="T8" s="29">
        <f t="shared" si="4"/>
        <v>6783</v>
      </c>
      <c r="U8" s="29">
        <f t="shared" si="5"/>
        <v>6773.4702258726902</v>
      </c>
      <c r="V8" s="29">
        <f t="shared" si="6"/>
        <v>6778.1985102455565</v>
      </c>
      <c r="W8" s="29">
        <f t="shared" si="7"/>
        <v>314.84440601668626</v>
      </c>
      <c r="X8" s="30">
        <f t="shared" si="8"/>
        <v>3.5087719298245612E-2</v>
      </c>
      <c r="Y8" s="31">
        <f t="shared" si="9"/>
        <v>6545</v>
      </c>
      <c r="Z8" s="32" t="str">
        <f t="shared" si="10"/>
        <v>MENOR VALOR</v>
      </c>
    </row>
    <row r="9" spans="1:26" ht="22.5" customHeight="1" thickTop="1" thickBot="1" x14ac:dyDescent="0.3">
      <c r="A9" s="23">
        <v>5</v>
      </c>
      <c r="B9" s="24" t="s">
        <v>28</v>
      </c>
      <c r="C9" s="25">
        <v>2</v>
      </c>
      <c r="D9" s="26">
        <f>+'[1]GUERRERO Y CIA SAS '!F26</f>
        <v>2600</v>
      </c>
      <c r="E9" s="26">
        <f>+'[1]GUERRERO Y CIA SAS '!G26</f>
        <v>494</v>
      </c>
      <c r="F9" s="26">
        <f>+'[1]GUERRERO Y CIA SAS '!H26</f>
        <v>3094</v>
      </c>
      <c r="G9" s="26" t="s">
        <v>24</v>
      </c>
      <c r="H9" s="26">
        <f>+'[1]CREACIONES BAGS STAR SAS'!F26</f>
        <v>2500</v>
      </c>
      <c r="I9" s="26">
        <f>+'[1]CREACIONES BAGS STAR SAS'!G26</f>
        <v>475</v>
      </c>
      <c r="J9" s="26">
        <f>+'[1]CREACIONES BAGS STAR SAS'!H26</f>
        <v>2975</v>
      </c>
      <c r="K9" s="26" t="s">
        <v>24</v>
      </c>
      <c r="L9" s="26">
        <f>+'[1]P&amp;G SUMINISTROS SAS'!F26</f>
        <v>2700</v>
      </c>
      <c r="M9" s="26">
        <f>+'[1]P&amp;G SUMINISTROS SAS'!G26</f>
        <v>513</v>
      </c>
      <c r="N9" s="26">
        <f>+'[1]P&amp;G SUMINISTROS SAS'!H26</f>
        <v>3213</v>
      </c>
      <c r="O9" s="26" t="s">
        <v>24</v>
      </c>
      <c r="P9" s="27">
        <f t="shared" si="0"/>
        <v>3094</v>
      </c>
      <c r="Q9" s="27">
        <f t="shared" si="1"/>
        <v>2975</v>
      </c>
      <c r="R9" s="27">
        <f t="shared" si="2"/>
        <v>3213</v>
      </c>
      <c r="S9" s="28">
        <f t="shared" si="3"/>
        <v>2975</v>
      </c>
      <c r="T9" s="29">
        <f t="shared" si="4"/>
        <v>3094</v>
      </c>
      <c r="U9" s="29">
        <f t="shared" si="5"/>
        <v>3090.9472126295013</v>
      </c>
      <c r="V9" s="29">
        <f t="shared" si="6"/>
        <v>3092.473606067023</v>
      </c>
      <c r="W9" s="29">
        <f t="shared" si="7"/>
        <v>119</v>
      </c>
      <c r="X9" s="30">
        <f t="shared" si="8"/>
        <v>3.8461538461538436E-2</v>
      </c>
      <c r="Y9" s="31">
        <f t="shared" si="9"/>
        <v>2975</v>
      </c>
      <c r="Z9" s="32" t="str">
        <f t="shared" si="10"/>
        <v>MENOR VALOR</v>
      </c>
    </row>
    <row r="10" spans="1:26" ht="22.5" customHeight="1" thickTop="1" thickBot="1" x14ac:dyDescent="0.3">
      <c r="A10" s="23">
        <v>6</v>
      </c>
      <c r="B10" s="24" t="s">
        <v>29</v>
      </c>
      <c r="C10" s="25">
        <v>2</v>
      </c>
      <c r="D10" s="26">
        <f>+'[1]GUERRERO Y CIA SAS '!F27</f>
        <v>7000</v>
      </c>
      <c r="E10" s="26">
        <f>+'[1]GUERRERO Y CIA SAS '!G27</f>
        <v>1330</v>
      </c>
      <c r="F10" s="26">
        <f>+'[1]GUERRERO Y CIA SAS '!H27</f>
        <v>8330</v>
      </c>
      <c r="G10" s="26" t="s">
        <v>24</v>
      </c>
      <c r="H10" s="26">
        <f>+'[1]CREACIONES BAGS STAR SAS'!F27</f>
        <v>6900</v>
      </c>
      <c r="I10" s="26">
        <f>+'[1]CREACIONES BAGS STAR SAS'!G27</f>
        <v>1311</v>
      </c>
      <c r="J10" s="26">
        <f>+'[1]CREACIONES BAGS STAR SAS'!H27</f>
        <v>8211</v>
      </c>
      <c r="K10" s="26" t="s">
        <v>24</v>
      </c>
      <c r="L10" s="26">
        <f>+'[1]P&amp;G SUMINISTROS SAS'!F27</f>
        <v>6900</v>
      </c>
      <c r="M10" s="26">
        <f>+'[1]P&amp;G SUMINISTROS SAS'!G27</f>
        <v>1311</v>
      </c>
      <c r="N10" s="26">
        <f>+'[1]P&amp;G SUMINISTROS SAS'!H27</f>
        <v>8211</v>
      </c>
      <c r="O10" s="26" t="s">
        <v>24</v>
      </c>
      <c r="P10" s="27">
        <f t="shared" si="0"/>
        <v>8330</v>
      </c>
      <c r="Q10" s="27">
        <f t="shared" si="1"/>
        <v>8211</v>
      </c>
      <c r="R10" s="27">
        <f t="shared" si="2"/>
        <v>8211</v>
      </c>
      <c r="S10" s="28">
        <f t="shared" si="3"/>
        <v>8211</v>
      </c>
      <c r="T10" s="29">
        <f t="shared" si="4"/>
        <v>8250.6666666666661</v>
      </c>
      <c r="U10" s="29">
        <f t="shared" si="5"/>
        <v>8250.287081339713</v>
      </c>
      <c r="V10" s="29">
        <f t="shared" si="6"/>
        <v>8250.476568392949</v>
      </c>
      <c r="W10" s="29">
        <f t="shared" si="7"/>
        <v>68.704682033565462</v>
      </c>
      <c r="X10" s="30">
        <f t="shared" si="8"/>
        <v>4.8076923076921796E-3</v>
      </c>
      <c r="Y10" s="31">
        <f t="shared" si="9"/>
        <v>8211</v>
      </c>
      <c r="Z10" s="32" t="str">
        <f t="shared" si="10"/>
        <v>MENOR VALOR</v>
      </c>
    </row>
    <row r="11" spans="1:26" ht="22.5" customHeight="1" thickTop="1" thickBot="1" x14ac:dyDescent="0.3">
      <c r="A11" s="23">
        <v>7</v>
      </c>
      <c r="B11" s="24" t="s">
        <v>30</v>
      </c>
      <c r="C11" s="25">
        <v>1</v>
      </c>
      <c r="D11" s="26">
        <f>+'[1]GUERRERO Y CIA SAS '!F28</f>
        <v>8000</v>
      </c>
      <c r="E11" s="26">
        <f>+'[1]GUERRERO Y CIA SAS '!G28</f>
        <v>1520</v>
      </c>
      <c r="F11" s="26">
        <f>+'[1]GUERRERO Y CIA SAS '!H28</f>
        <v>9520</v>
      </c>
      <c r="G11" s="26" t="s">
        <v>24</v>
      </c>
      <c r="H11" s="26">
        <f>+'[1]CREACIONES BAGS STAR SAS'!F28</f>
        <v>8100</v>
      </c>
      <c r="I11" s="26">
        <f>+'[1]CREACIONES BAGS STAR SAS'!G28</f>
        <v>1539</v>
      </c>
      <c r="J11" s="26">
        <f>+'[1]CREACIONES BAGS STAR SAS'!H28</f>
        <v>9639</v>
      </c>
      <c r="K11" s="26" t="s">
        <v>24</v>
      </c>
      <c r="L11" s="26">
        <f>+'[1]P&amp;G SUMINISTROS SAS'!F28</f>
        <v>8500</v>
      </c>
      <c r="M11" s="26">
        <f>+'[1]P&amp;G SUMINISTROS SAS'!G28</f>
        <v>1615</v>
      </c>
      <c r="N11" s="26">
        <f>+'[1]P&amp;G SUMINISTROS SAS'!H28</f>
        <v>10115</v>
      </c>
      <c r="O11" s="26" t="s">
        <v>24</v>
      </c>
      <c r="P11" s="27">
        <f t="shared" si="0"/>
        <v>9520</v>
      </c>
      <c r="Q11" s="27">
        <f t="shared" si="1"/>
        <v>9639</v>
      </c>
      <c r="R11" s="27">
        <f t="shared" si="2"/>
        <v>10115</v>
      </c>
      <c r="S11" s="28">
        <f t="shared" si="3"/>
        <v>9520</v>
      </c>
      <c r="T11" s="29">
        <f t="shared" si="4"/>
        <v>9758</v>
      </c>
      <c r="U11" s="29">
        <f t="shared" si="5"/>
        <v>9751.3315150012404</v>
      </c>
      <c r="V11" s="29">
        <f t="shared" si="6"/>
        <v>9754.6480654572533</v>
      </c>
      <c r="W11" s="29">
        <f t="shared" si="7"/>
        <v>314.84440601668626</v>
      </c>
      <c r="X11" s="30">
        <f t="shared" si="8"/>
        <v>2.4390243902439046E-2</v>
      </c>
      <c r="Y11" s="31">
        <f t="shared" si="9"/>
        <v>9520</v>
      </c>
      <c r="Z11" s="32" t="str">
        <f t="shared" si="10"/>
        <v>MENOR VALOR</v>
      </c>
    </row>
    <row r="12" spans="1:26" ht="22.5" customHeight="1" thickTop="1" thickBot="1" x14ac:dyDescent="0.3">
      <c r="A12" s="23">
        <v>8</v>
      </c>
      <c r="B12" s="24" t="s">
        <v>31</v>
      </c>
      <c r="C12" s="25">
        <v>2</v>
      </c>
      <c r="D12" s="26">
        <f>+'[1]GUERRERO Y CIA SAS '!F29</f>
        <v>3500</v>
      </c>
      <c r="E12" s="26">
        <f>+'[1]GUERRERO Y CIA SAS '!G29</f>
        <v>665</v>
      </c>
      <c r="F12" s="26">
        <f>+'[1]GUERRERO Y CIA SAS '!H29</f>
        <v>4165</v>
      </c>
      <c r="G12" s="26" t="s">
        <v>24</v>
      </c>
      <c r="H12" s="26">
        <f>+'[1]CREACIONES BAGS STAR SAS'!F29</f>
        <v>4100</v>
      </c>
      <c r="I12" s="26">
        <f>+'[1]CREACIONES BAGS STAR SAS'!G29</f>
        <v>779</v>
      </c>
      <c r="J12" s="26">
        <f>+'[1]CREACIONES BAGS STAR SAS'!H29</f>
        <v>4879</v>
      </c>
      <c r="K12" s="26" t="s">
        <v>24</v>
      </c>
      <c r="L12" s="26">
        <f>+'[1]P&amp;G SUMINISTROS SAS'!F29</f>
        <v>3100</v>
      </c>
      <c r="M12" s="26">
        <f>+'[1]P&amp;G SUMINISTROS SAS'!G29</f>
        <v>589</v>
      </c>
      <c r="N12" s="26">
        <f>+'[1]P&amp;G SUMINISTROS SAS'!H29</f>
        <v>3689</v>
      </c>
      <c r="O12" s="26" t="s">
        <v>24</v>
      </c>
      <c r="P12" s="27">
        <f t="shared" si="0"/>
        <v>4165</v>
      </c>
      <c r="Q12" s="27">
        <f t="shared" si="1"/>
        <v>4879</v>
      </c>
      <c r="R12" s="27">
        <f t="shared" si="2"/>
        <v>3689</v>
      </c>
      <c r="S12" s="28">
        <f t="shared" si="3"/>
        <v>3689</v>
      </c>
      <c r="T12" s="29">
        <f t="shared" si="4"/>
        <v>4244.333333333333</v>
      </c>
      <c r="U12" s="29">
        <f t="shared" si="5"/>
        <v>4189.1704035874436</v>
      </c>
      <c r="V12" s="29">
        <f t="shared" si="6"/>
        <v>4216.4940617236271</v>
      </c>
      <c r="W12" s="29">
        <f t="shared" si="7"/>
        <v>598.95353186481179</v>
      </c>
      <c r="X12" s="30">
        <f t="shared" si="8"/>
        <v>0.13084112149532701</v>
      </c>
      <c r="Y12" s="31">
        <f t="shared" si="9"/>
        <v>3689</v>
      </c>
      <c r="Z12" s="32" t="str">
        <f t="shared" si="10"/>
        <v>MENOR VALOR</v>
      </c>
    </row>
    <row r="13" spans="1:26" ht="22.5" customHeight="1" thickTop="1" thickBot="1" x14ac:dyDescent="0.3">
      <c r="A13" s="23">
        <v>9</v>
      </c>
      <c r="B13" s="24" t="s">
        <v>32</v>
      </c>
      <c r="C13" s="25">
        <v>1</v>
      </c>
      <c r="D13" s="26">
        <f>+'[1]GUERRERO Y CIA SAS '!F30</f>
        <v>4000</v>
      </c>
      <c r="E13" s="26">
        <f>+'[1]GUERRERO Y CIA SAS '!G30</f>
        <v>760</v>
      </c>
      <c r="F13" s="26">
        <f>+'[1]GUERRERO Y CIA SAS '!H30</f>
        <v>4760</v>
      </c>
      <c r="G13" s="26" t="s">
        <v>24</v>
      </c>
      <c r="H13" s="26">
        <f>+'[1]CREACIONES BAGS STAR SAS'!F30</f>
        <v>3500</v>
      </c>
      <c r="I13" s="26">
        <f>+'[1]CREACIONES BAGS STAR SAS'!G30</f>
        <v>665</v>
      </c>
      <c r="J13" s="26">
        <f>+'[1]CREACIONES BAGS STAR SAS'!H30</f>
        <v>4165</v>
      </c>
      <c r="K13" s="26" t="s">
        <v>24</v>
      </c>
      <c r="L13" s="26">
        <f>+'[1]P&amp;G SUMINISTROS SAS'!F30</f>
        <v>7000</v>
      </c>
      <c r="M13" s="26">
        <f>+'[1]P&amp;G SUMINISTROS SAS'!G30</f>
        <v>1330</v>
      </c>
      <c r="N13" s="26">
        <f>+'[1]P&amp;G SUMINISTROS SAS'!H30</f>
        <v>8330</v>
      </c>
      <c r="O13" s="26" t="s">
        <v>24</v>
      </c>
      <c r="P13" s="27">
        <f t="shared" si="0"/>
        <v>4760</v>
      </c>
      <c r="Q13" s="27">
        <f t="shared" si="1"/>
        <v>4165</v>
      </c>
      <c r="R13" s="27">
        <f t="shared" si="2"/>
        <v>8330</v>
      </c>
      <c r="S13" s="28">
        <f t="shared" si="3"/>
        <v>4165</v>
      </c>
      <c r="T13" s="29">
        <f t="shared" si="4"/>
        <v>5751.666666666667</v>
      </c>
      <c r="U13" s="29">
        <f t="shared" si="5"/>
        <v>5261.0526315789475</v>
      </c>
      <c r="V13" s="29">
        <f t="shared" si="6"/>
        <v>5486.4191875495517</v>
      </c>
      <c r="W13" s="29">
        <f t="shared" si="7"/>
        <v>2252.6336438341091</v>
      </c>
      <c r="X13" s="30">
        <f t="shared" si="8"/>
        <v>0.27586206896551724</v>
      </c>
      <c r="Y13" s="31">
        <f t="shared" si="9"/>
        <v>4165</v>
      </c>
      <c r="Z13" s="32" t="str">
        <f t="shared" si="10"/>
        <v>MENOR VALOR</v>
      </c>
    </row>
    <row r="14" spans="1:26" ht="22.5" customHeight="1" thickTop="1" thickBot="1" x14ac:dyDescent="0.3">
      <c r="A14" s="23">
        <v>10</v>
      </c>
      <c r="B14" s="24" t="s">
        <v>33</v>
      </c>
      <c r="C14" s="25">
        <v>2</v>
      </c>
      <c r="D14" s="26">
        <f>+'[1]GUERRERO Y CIA SAS '!F31</f>
        <v>5100</v>
      </c>
      <c r="E14" s="26">
        <f>+'[1]GUERRERO Y CIA SAS '!G31</f>
        <v>969</v>
      </c>
      <c r="F14" s="26">
        <f>+'[1]GUERRERO Y CIA SAS '!H31</f>
        <v>6069</v>
      </c>
      <c r="G14" s="26" t="s">
        <v>24</v>
      </c>
      <c r="H14" s="26">
        <f>+'[1]CREACIONES BAGS STAR SAS'!F31</f>
        <v>4600</v>
      </c>
      <c r="I14" s="26">
        <f>+'[1]CREACIONES BAGS STAR SAS'!G31</f>
        <v>874</v>
      </c>
      <c r="J14" s="26">
        <f>+'[1]CREACIONES BAGS STAR SAS'!H31</f>
        <v>5474</v>
      </c>
      <c r="K14" s="26" t="s">
        <v>24</v>
      </c>
      <c r="L14" s="26">
        <f>+'[1]P&amp;G SUMINISTROS SAS'!F31</f>
        <v>6000</v>
      </c>
      <c r="M14" s="26">
        <f>+'[1]P&amp;G SUMINISTROS SAS'!G31</f>
        <v>1140</v>
      </c>
      <c r="N14" s="26">
        <f>+'[1]P&amp;G SUMINISTROS SAS'!H31</f>
        <v>7140</v>
      </c>
      <c r="O14" s="26" t="s">
        <v>24</v>
      </c>
      <c r="P14" s="27">
        <f t="shared" si="0"/>
        <v>6069</v>
      </c>
      <c r="Q14" s="27">
        <f t="shared" si="1"/>
        <v>5474</v>
      </c>
      <c r="R14" s="27">
        <f t="shared" si="2"/>
        <v>7140</v>
      </c>
      <c r="S14" s="28">
        <f t="shared" si="3"/>
        <v>5474</v>
      </c>
      <c r="T14" s="29">
        <f t="shared" si="4"/>
        <v>6227.666666666667</v>
      </c>
      <c r="U14" s="29">
        <f t="shared" si="5"/>
        <v>6153.7252020573105</v>
      </c>
      <c r="V14" s="29">
        <f t="shared" si="6"/>
        <v>6190.2289800399685</v>
      </c>
      <c r="W14" s="29">
        <f t="shared" si="7"/>
        <v>844.25726726711434</v>
      </c>
      <c r="X14" s="30">
        <f t="shared" si="8"/>
        <v>0.12101910828025486</v>
      </c>
      <c r="Y14" s="31">
        <f t="shared" si="9"/>
        <v>5474</v>
      </c>
      <c r="Z14" s="32" t="str">
        <f t="shared" si="10"/>
        <v>MENOR VALOR</v>
      </c>
    </row>
    <row r="15" spans="1:26" ht="22.5" customHeight="1" thickTop="1" thickBot="1" x14ac:dyDescent="0.3">
      <c r="A15" s="23">
        <v>11</v>
      </c>
      <c r="B15" s="24" t="s">
        <v>34</v>
      </c>
      <c r="C15" s="25">
        <v>1</v>
      </c>
      <c r="D15" s="26">
        <f>+'[1]GUERRERO Y CIA SAS '!F32</f>
        <v>6000</v>
      </c>
      <c r="E15" s="26">
        <f>+'[1]GUERRERO Y CIA SAS '!G32</f>
        <v>1140</v>
      </c>
      <c r="F15" s="26">
        <f>+'[1]GUERRERO Y CIA SAS '!H32</f>
        <v>7140</v>
      </c>
      <c r="G15" s="26" t="s">
        <v>24</v>
      </c>
      <c r="H15" s="26">
        <f>+'[1]CREACIONES BAGS STAR SAS'!F32</f>
        <v>7000</v>
      </c>
      <c r="I15" s="26">
        <f>+'[1]CREACIONES BAGS STAR SAS'!G32</f>
        <v>1330</v>
      </c>
      <c r="J15" s="26">
        <f>+'[1]CREACIONES BAGS STAR SAS'!H32</f>
        <v>8330</v>
      </c>
      <c r="K15" s="26" t="s">
        <v>24</v>
      </c>
      <c r="L15" s="26">
        <f>+'[1]P&amp;G SUMINISTROS SAS'!F32</f>
        <v>12000</v>
      </c>
      <c r="M15" s="26">
        <f>+'[1]P&amp;G SUMINISTROS SAS'!G32</f>
        <v>2280</v>
      </c>
      <c r="N15" s="26">
        <f>+'[1]P&amp;G SUMINISTROS SAS'!H32</f>
        <v>14280</v>
      </c>
      <c r="O15" s="26" t="s">
        <v>24</v>
      </c>
      <c r="P15" s="27">
        <f t="shared" si="0"/>
        <v>7140</v>
      </c>
      <c r="Q15" s="27">
        <f t="shared" si="1"/>
        <v>8330</v>
      </c>
      <c r="R15" s="27">
        <f t="shared" si="2"/>
        <v>14280</v>
      </c>
      <c r="S15" s="28">
        <f t="shared" si="3"/>
        <v>7140</v>
      </c>
      <c r="T15" s="29">
        <f t="shared" si="4"/>
        <v>9916.6666666666661</v>
      </c>
      <c r="U15" s="29">
        <f t="shared" si="5"/>
        <v>9087.2727272727261</v>
      </c>
      <c r="V15" s="29">
        <f t="shared" si="6"/>
        <v>9470.1561547934125</v>
      </c>
      <c r="W15" s="29">
        <f t="shared" si="7"/>
        <v>3825.3148018605402</v>
      </c>
      <c r="X15" s="30">
        <f t="shared" si="8"/>
        <v>0.27999999999999992</v>
      </c>
      <c r="Y15" s="31">
        <f t="shared" si="9"/>
        <v>7140</v>
      </c>
      <c r="Z15" s="32" t="str">
        <f t="shared" si="10"/>
        <v>MENOR VALOR</v>
      </c>
    </row>
    <row r="16" spans="1:26" ht="22.5" customHeight="1" thickTop="1" thickBot="1" x14ac:dyDescent="0.3">
      <c r="A16" s="33">
        <v>12</v>
      </c>
      <c r="B16" s="34" t="s">
        <v>35</v>
      </c>
      <c r="C16" s="35">
        <v>1</v>
      </c>
      <c r="D16" s="26">
        <f>+'[1]GUERRERO Y CIA SAS '!F33</f>
        <v>5100</v>
      </c>
      <c r="E16" s="26">
        <f>+'[1]GUERRERO Y CIA SAS '!G33</f>
        <v>969</v>
      </c>
      <c r="F16" s="26">
        <f>+'[1]GUERRERO Y CIA SAS '!H33</f>
        <v>6069</v>
      </c>
      <c r="G16" s="26" t="s">
        <v>24</v>
      </c>
      <c r="H16" s="26">
        <f>+'[1]CREACIONES BAGS STAR SAS'!F33</f>
        <v>4500</v>
      </c>
      <c r="I16" s="26">
        <f>+'[1]CREACIONES BAGS STAR SAS'!G33</f>
        <v>855</v>
      </c>
      <c r="J16" s="26">
        <f>+'[1]CREACIONES BAGS STAR SAS'!H33</f>
        <v>5355</v>
      </c>
      <c r="K16" s="26" t="s">
        <v>24</v>
      </c>
      <c r="L16" s="26">
        <f>+'[1]P&amp;G SUMINISTROS SAS'!F33</f>
        <v>4500</v>
      </c>
      <c r="M16" s="26">
        <f>+'[1]P&amp;G SUMINISTROS SAS'!G33</f>
        <v>855</v>
      </c>
      <c r="N16" s="26">
        <f>+'[1]P&amp;G SUMINISTROS SAS'!H33</f>
        <v>5355</v>
      </c>
      <c r="O16" s="26" t="s">
        <v>24</v>
      </c>
      <c r="P16" s="27">
        <f t="shared" si="0"/>
        <v>6069</v>
      </c>
      <c r="Q16" s="27">
        <f t="shared" si="1"/>
        <v>5355</v>
      </c>
      <c r="R16" s="27">
        <f t="shared" si="2"/>
        <v>5355</v>
      </c>
      <c r="S16" s="28">
        <f t="shared" si="3"/>
        <v>5355</v>
      </c>
      <c r="T16" s="29">
        <f t="shared" si="4"/>
        <v>5593</v>
      </c>
      <c r="U16" s="29">
        <f t="shared" si="5"/>
        <v>5573.5714285714284</v>
      </c>
      <c r="V16" s="29">
        <f t="shared" si="6"/>
        <v>5583.1422858121114</v>
      </c>
      <c r="W16" s="29">
        <f t="shared" si="7"/>
        <v>412.22809220139277</v>
      </c>
      <c r="X16" s="30">
        <f t="shared" si="8"/>
        <v>4.2553191489361653E-2</v>
      </c>
      <c r="Y16" s="31">
        <f t="shared" si="9"/>
        <v>5355</v>
      </c>
      <c r="Z16" s="32" t="str">
        <f t="shared" si="10"/>
        <v>MENOR VALOR</v>
      </c>
    </row>
    <row r="17" spans="1:26" s="46" customFormat="1" ht="22.5" customHeight="1" thickTop="1" thickBot="1" x14ac:dyDescent="0.3">
      <c r="A17" s="36">
        <v>1</v>
      </c>
      <c r="B17" s="37" t="s">
        <v>36</v>
      </c>
      <c r="C17" s="38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40"/>
      <c r="Q17" s="40"/>
      <c r="R17" s="40"/>
      <c r="S17" s="41"/>
      <c r="T17" s="42"/>
      <c r="U17" s="42"/>
      <c r="V17" s="42"/>
      <c r="W17" s="42"/>
      <c r="X17" s="43"/>
      <c r="Y17" s="44"/>
      <c r="Z17" s="45"/>
    </row>
    <row r="18" spans="1:26" ht="22.5" customHeight="1" thickTop="1" thickBot="1" x14ac:dyDescent="0.3">
      <c r="A18" s="47">
        <v>13</v>
      </c>
      <c r="B18" s="48" t="s">
        <v>37</v>
      </c>
      <c r="C18" s="49">
        <v>1</v>
      </c>
      <c r="D18" s="26">
        <f>+'[1]GUERRERO Y CIA SAS '!F34</f>
        <v>6500</v>
      </c>
      <c r="E18" s="26">
        <f>+'[1]GUERRERO Y CIA SAS '!G34</f>
        <v>1235</v>
      </c>
      <c r="F18" s="26">
        <f>+'[1]GUERRERO Y CIA SAS '!H34</f>
        <v>7735</v>
      </c>
      <c r="G18" s="26" t="s">
        <v>24</v>
      </c>
      <c r="H18" s="26">
        <f>+'[1]CREACIONES BAGS STAR SAS'!F34</f>
        <v>5600</v>
      </c>
      <c r="I18" s="26">
        <f>+'[1]CREACIONES BAGS STAR SAS'!G34</f>
        <v>1064</v>
      </c>
      <c r="J18" s="26">
        <f>+'[1]CREACIONES BAGS STAR SAS'!H34</f>
        <v>6664</v>
      </c>
      <c r="K18" s="26" t="s">
        <v>24</v>
      </c>
      <c r="L18" s="26">
        <f>+'[1]P&amp;G SUMINISTROS SAS'!F34</f>
        <v>5100</v>
      </c>
      <c r="M18" s="26">
        <f>+'[1]P&amp;G SUMINISTROS SAS'!G34</f>
        <v>969</v>
      </c>
      <c r="N18" s="26">
        <f>+'[1]P&amp;G SUMINISTROS SAS'!H34</f>
        <v>6069</v>
      </c>
      <c r="O18" s="26" t="s">
        <v>24</v>
      </c>
      <c r="P18" s="27">
        <f t="shared" si="0"/>
        <v>7735</v>
      </c>
      <c r="Q18" s="27">
        <f t="shared" si="1"/>
        <v>6664</v>
      </c>
      <c r="R18" s="27">
        <f t="shared" si="2"/>
        <v>6069</v>
      </c>
      <c r="S18" s="28">
        <f t="shared" si="3"/>
        <v>6069</v>
      </c>
      <c r="T18" s="29">
        <f t="shared" si="4"/>
        <v>6822.666666666667</v>
      </c>
      <c r="U18" s="29">
        <f t="shared" si="5"/>
        <v>6755.0178371215989</v>
      </c>
      <c r="V18" s="29">
        <f t="shared" si="6"/>
        <v>6788.452986561485</v>
      </c>
      <c r="W18" s="29">
        <f t="shared" si="7"/>
        <v>844.25726726711002</v>
      </c>
      <c r="X18" s="30">
        <f t="shared" si="8"/>
        <v>0.11046511627906985</v>
      </c>
      <c r="Y18" s="31">
        <f t="shared" si="9"/>
        <v>6069</v>
      </c>
      <c r="Z18" s="32" t="str">
        <f t="shared" si="10"/>
        <v>MENOR VALOR</v>
      </c>
    </row>
    <row r="19" spans="1:26" ht="22.5" customHeight="1" thickTop="1" thickBot="1" x14ac:dyDescent="0.3">
      <c r="A19" s="50">
        <v>14</v>
      </c>
      <c r="B19" s="48" t="s">
        <v>38</v>
      </c>
      <c r="C19" s="49">
        <v>1</v>
      </c>
      <c r="D19" s="26">
        <f>+'[1]GUERRERO Y CIA SAS '!F35</f>
        <v>51000</v>
      </c>
      <c r="E19" s="26">
        <f>+'[1]GUERRERO Y CIA SAS '!G35</f>
        <v>9690</v>
      </c>
      <c r="F19" s="26">
        <f>+'[1]GUERRERO Y CIA SAS '!H35</f>
        <v>60690</v>
      </c>
      <c r="G19" s="26" t="s">
        <v>24</v>
      </c>
      <c r="H19" s="26">
        <f>+'[1]CREACIONES BAGS STAR SAS'!F35</f>
        <v>55000</v>
      </c>
      <c r="I19" s="26">
        <f>+'[1]CREACIONES BAGS STAR SAS'!G35</f>
        <v>10450</v>
      </c>
      <c r="J19" s="26">
        <f>+'[1]CREACIONES BAGS STAR SAS'!H35</f>
        <v>65450</v>
      </c>
      <c r="K19" s="26" t="s">
        <v>24</v>
      </c>
      <c r="L19" s="26">
        <f>+'[1]P&amp;G SUMINISTROS SAS'!F35</f>
        <v>55000</v>
      </c>
      <c r="M19" s="26">
        <f>+'[1]P&amp;G SUMINISTROS SAS'!G35</f>
        <v>10450</v>
      </c>
      <c r="N19" s="26">
        <f>+'[1]P&amp;G SUMINISTROS SAS'!H35</f>
        <v>65450</v>
      </c>
      <c r="O19" s="26" t="s">
        <v>24</v>
      </c>
      <c r="P19" s="27">
        <f t="shared" si="0"/>
        <v>60690</v>
      </c>
      <c r="Q19" s="27">
        <f t="shared" si="1"/>
        <v>65450</v>
      </c>
      <c r="R19" s="27">
        <f t="shared" si="2"/>
        <v>65450</v>
      </c>
      <c r="S19" s="28">
        <f t="shared" si="3"/>
        <v>60690</v>
      </c>
      <c r="T19" s="29">
        <f t="shared" si="4"/>
        <v>63863.333333333336</v>
      </c>
      <c r="U19" s="29">
        <f t="shared" si="5"/>
        <v>63782.484076433124</v>
      </c>
      <c r="V19" s="29">
        <f t="shared" si="6"/>
        <v>63823.234947795703</v>
      </c>
      <c r="W19" s="29">
        <f t="shared" si="7"/>
        <v>2748.1872813426189</v>
      </c>
      <c r="X19" s="30">
        <f t="shared" si="8"/>
        <v>4.9689440993788803E-2</v>
      </c>
      <c r="Y19" s="31">
        <f t="shared" si="9"/>
        <v>60690</v>
      </c>
      <c r="Z19" s="32" t="str">
        <f t="shared" si="10"/>
        <v>MENOR VALOR</v>
      </c>
    </row>
    <row r="20" spans="1:26" ht="22.5" customHeight="1" thickTop="1" thickBot="1" x14ac:dyDescent="0.3">
      <c r="A20" s="50">
        <v>15</v>
      </c>
      <c r="B20" s="48" t="s">
        <v>39</v>
      </c>
      <c r="C20" s="49">
        <v>1</v>
      </c>
      <c r="D20" s="26">
        <f>+'[1]GUERRERO Y CIA SAS '!F36</f>
        <v>7900</v>
      </c>
      <c r="E20" s="26">
        <f>+'[1]GUERRERO Y CIA SAS '!G36</f>
        <v>1501</v>
      </c>
      <c r="F20" s="26">
        <f>+'[1]GUERRERO Y CIA SAS '!H36</f>
        <v>9401</v>
      </c>
      <c r="G20" s="26" t="s">
        <v>24</v>
      </c>
      <c r="H20" s="26">
        <f>+'[1]CREACIONES BAGS STAR SAS'!F36</f>
        <v>8000</v>
      </c>
      <c r="I20" s="26">
        <f>+'[1]CREACIONES BAGS STAR SAS'!G36</f>
        <v>1520</v>
      </c>
      <c r="J20" s="26">
        <f>+'[1]CREACIONES BAGS STAR SAS'!H36</f>
        <v>9520</v>
      </c>
      <c r="K20" s="26" t="s">
        <v>24</v>
      </c>
      <c r="L20" s="26">
        <f>+'[1]P&amp;G SUMINISTROS SAS'!F36</f>
        <v>9000</v>
      </c>
      <c r="M20" s="26">
        <f>+'[1]P&amp;G SUMINISTROS SAS'!G36</f>
        <v>1710</v>
      </c>
      <c r="N20" s="26">
        <f>+'[1]P&amp;G SUMINISTROS SAS'!H36</f>
        <v>10710</v>
      </c>
      <c r="O20" s="26" t="s">
        <v>24</v>
      </c>
      <c r="P20" s="27">
        <f t="shared" si="0"/>
        <v>9401</v>
      </c>
      <c r="Q20" s="27">
        <f t="shared" si="1"/>
        <v>9520</v>
      </c>
      <c r="R20" s="27">
        <f t="shared" si="2"/>
        <v>10710</v>
      </c>
      <c r="S20" s="28">
        <f t="shared" si="3"/>
        <v>9401</v>
      </c>
      <c r="T20" s="29">
        <f t="shared" si="4"/>
        <v>9877</v>
      </c>
      <c r="U20" s="29">
        <f t="shared" si="5"/>
        <v>9843.0247212796894</v>
      </c>
      <c r="V20" s="29">
        <f t="shared" si="6"/>
        <v>9859.770902326567</v>
      </c>
      <c r="W20" s="29">
        <f t="shared" si="7"/>
        <v>723.8487411054881</v>
      </c>
      <c r="X20" s="30">
        <f t="shared" si="8"/>
        <v>4.8192771084337394E-2</v>
      </c>
      <c r="Y20" s="31">
        <f t="shared" si="9"/>
        <v>9401</v>
      </c>
      <c r="Z20" s="32" t="str">
        <f t="shared" si="10"/>
        <v>MENOR VALOR</v>
      </c>
    </row>
    <row r="21" spans="1:26" ht="22.5" customHeight="1" thickTop="1" thickBot="1" x14ac:dyDescent="0.3">
      <c r="A21" s="51">
        <v>16</v>
      </c>
      <c r="B21" s="52" t="s">
        <v>40</v>
      </c>
      <c r="C21" s="53">
        <v>1</v>
      </c>
      <c r="D21" s="26">
        <f>+'[1]GUERRERO Y CIA SAS '!F37</f>
        <v>39500</v>
      </c>
      <c r="E21" s="26">
        <f>+'[1]GUERRERO Y CIA SAS '!G37</f>
        <v>7505</v>
      </c>
      <c r="F21" s="26">
        <f>+'[1]GUERRERO Y CIA SAS '!H37</f>
        <v>47005</v>
      </c>
      <c r="G21" s="26" t="s">
        <v>24</v>
      </c>
      <c r="H21" s="26">
        <f>+'[1]CREACIONES BAGS STAR SAS'!F37</f>
        <v>35500</v>
      </c>
      <c r="I21" s="26">
        <f>+'[1]CREACIONES BAGS STAR SAS'!G37</f>
        <v>6745</v>
      </c>
      <c r="J21" s="26">
        <f>+'[1]CREACIONES BAGS STAR SAS'!H37</f>
        <v>42245</v>
      </c>
      <c r="K21" s="26" t="s">
        <v>24</v>
      </c>
      <c r="L21" s="26">
        <f>+'[1]P&amp;G SUMINISTROS SAS'!F37</f>
        <v>45000</v>
      </c>
      <c r="M21" s="26">
        <f>+'[1]P&amp;G SUMINISTROS SAS'!G37</f>
        <v>8550</v>
      </c>
      <c r="N21" s="26">
        <f>+'[1]P&amp;G SUMINISTROS SAS'!H37</f>
        <v>53550</v>
      </c>
      <c r="O21" s="26" t="s">
        <v>24</v>
      </c>
      <c r="P21" s="27">
        <f t="shared" si="0"/>
        <v>47005</v>
      </c>
      <c r="Q21" s="27">
        <f t="shared" si="1"/>
        <v>42245</v>
      </c>
      <c r="R21" s="27">
        <f t="shared" si="2"/>
        <v>53550</v>
      </c>
      <c r="S21" s="28">
        <f t="shared" si="3"/>
        <v>42245</v>
      </c>
      <c r="T21" s="29">
        <f t="shared" si="4"/>
        <v>47600</v>
      </c>
      <c r="U21" s="29">
        <f t="shared" si="5"/>
        <v>47155.049976450893</v>
      </c>
      <c r="V21" s="29">
        <f t="shared" si="6"/>
        <v>47376.13368659671</v>
      </c>
      <c r="W21" s="29">
        <f t="shared" si="7"/>
        <v>5675.9382484308262</v>
      </c>
      <c r="X21" s="30">
        <f t="shared" si="8"/>
        <v>0.11250000000000004</v>
      </c>
      <c r="Y21" s="31">
        <f t="shared" si="9"/>
        <v>42245</v>
      </c>
      <c r="Z21" s="32" t="str">
        <f t="shared" si="10"/>
        <v>MENOR VALOR</v>
      </c>
    </row>
    <row r="22" spans="1:26" ht="22.5" customHeight="1" thickTop="1" thickBot="1" x14ac:dyDescent="0.3">
      <c r="A22" s="51">
        <v>17</v>
      </c>
      <c r="B22" s="52" t="s">
        <v>41</v>
      </c>
      <c r="C22" s="53">
        <v>1</v>
      </c>
      <c r="D22" s="26">
        <f>+'[1]GUERRERO Y CIA SAS '!F38</f>
        <v>40000</v>
      </c>
      <c r="E22" s="26">
        <f>+'[1]GUERRERO Y CIA SAS '!G38</f>
        <v>7600</v>
      </c>
      <c r="F22" s="26">
        <f>+'[1]GUERRERO Y CIA SAS '!H38</f>
        <v>47600</v>
      </c>
      <c r="G22" s="26" t="s">
        <v>24</v>
      </c>
      <c r="H22" s="26">
        <f>+'[1]CREACIONES BAGS STAR SAS'!F38</f>
        <v>35000</v>
      </c>
      <c r="I22" s="26">
        <f>+'[1]CREACIONES BAGS STAR SAS'!G38</f>
        <v>6650</v>
      </c>
      <c r="J22" s="26">
        <f>+'[1]CREACIONES BAGS STAR SAS'!H38</f>
        <v>41650</v>
      </c>
      <c r="K22" s="26" t="s">
        <v>24</v>
      </c>
      <c r="L22" s="26">
        <f>+'[1]P&amp;G SUMINISTROS SAS'!F38</f>
        <v>45000</v>
      </c>
      <c r="M22" s="26">
        <f>+'[1]P&amp;G SUMINISTROS SAS'!G38</f>
        <v>8550</v>
      </c>
      <c r="N22" s="26">
        <f>+'[1]P&amp;G SUMINISTROS SAS'!H38</f>
        <v>53550</v>
      </c>
      <c r="O22" s="26" t="s">
        <v>24</v>
      </c>
      <c r="P22" s="27">
        <f t="shared" si="0"/>
        <v>47600</v>
      </c>
      <c r="Q22" s="27">
        <f t="shared" si="1"/>
        <v>41650</v>
      </c>
      <c r="R22" s="27">
        <f t="shared" si="2"/>
        <v>53550</v>
      </c>
      <c r="S22" s="28">
        <f t="shared" si="3"/>
        <v>41650</v>
      </c>
      <c r="T22" s="29">
        <f t="shared" si="4"/>
        <v>47600</v>
      </c>
      <c r="U22" s="29">
        <f t="shared" si="5"/>
        <v>47101.570680628276</v>
      </c>
      <c r="V22" s="29">
        <f t="shared" si="6"/>
        <v>47350.780773967061</v>
      </c>
      <c r="W22" s="29">
        <f t="shared" si="7"/>
        <v>5950</v>
      </c>
      <c r="X22" s="30">
        <f t="shared" si="8"/>
        <v>0.125</v>
      </c>
      <c r="Y22" s="31">
        <f t="shared" si="9"/>
        <v>41650</v>
      </c>
      <c r="Z22" s="32" t="str">
        <f t="shared" si="10"/>
        <v>MENOR VALOR</v>
      </c>
    </row>
    <row r="23" spans="1:26" s="46" customFormat="1" ht="22.5" customHeight="1" thickTop="1" thickBot="1" x14ac:dyDescent="0.3">
      <c r="A23" s="36">
        <v>2</v>
      </c>
      <c r="B23" s="37" t="s">
        <v>42</v>
      </c>
      <c r="C23" s="54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40"/>
      <c r="Q23" s="40"/>
      <c r="R23" s="40"/>
      <c r="S23" s="41"/>
      <c r="T23" s="42"/>
      <c r="U23" s="42"/>
      <c r="V23" s="42"/>
      <c r="W23" s="42"/>
      <c r="X23" s="43"/>
      <c r="Y23" s="44"/>
      <c r="Z23" s="45"/>
    </row>
    <row r="24" spans="1:26" ht="22.5" customHeight="1" thickTop="1" thickBot="1" x14ac:dyDescent="0.3">
      <c r="A24" s="50">
        <v>18</v>
      </c>
      <c r="B24" s="48" t="s">
        <v>43</v>
      </c>
      <c r="C24" s="55">
        <v>2</v>
      </c>
      <c r="D24" s="26">
        <f>+'[1]GUERRERO Y CIA SAS '!F39</f>
        <v>4500</v>
      </c>
      <c r="E24" s="26">
        <f>+'[1]GUERRERO Y CIA SAS '!G39</f>
        <v>855</v>
      </c>
      <c r="F24" s="26">
        <f>+'[1]GUERRERO Y CIA SAS '!H39</f>
        <v>5355</v>
      </c>
      <c r="G24" s="26" t="s">
        <v>24</v>
      </c>
      <c r="H24" s="26">
        <f>+'[1]CREACIONES BAGS STAR SAS'!F39</f>
        <v>5000</v>
      </c>
      <c r="I24" s="26">
        <f>+'[1]CREACIONES BAGS STAR SAS'!G39</f>
        <v>950</v>
      </c>
      <c r="J24" s="26">
        <f>+'[1]CREACIONES BAGS STAR SAS'!H39</f>
        <v>5950</v>
      </c>
      <c r="K24" s="26" t="s">
        <v>24</v>
      </c>
      <c r="L24" s="26">
        <f>+'[1]P&amp;G SUMINISTROS SAS'!F39</f>
        <v>5100</v>
      </c>
      <c r="M24" s="26">
        <f>+'[1]P&amp;G SUMINISTROS SAS'!G39</f>
        <v>969</v>
      </c>
      <c r="N24" s="26">
        <f>+'[1]P&amp;G SUMINISTROS SAS'!H39</f>
        <v>6069</v>
      </c>
      <c r="O24" s="26" t="s">
        <v>24</v>
      </c>
      <c r="P24" s="27">
        <f t="shared" si="0"/>
        <v>5355</v>
      </c>
      <c r="Q24" s="27">
        <f t="shared" si="1"/>
        <v>5950</v>
      </c>
      <c r="R24" s="27">
        <f t="shared" si="2"/>
        <v>6069</v>
      </c>
      <c r="S24" s="28">
        <f t="shared" si="3"/>
        <v>5355</v>
      </c>
      <c r="T24" s="29">
        <f t="shared" si="4"/>
        <v>5791.333333333333</v>
      </c>
      <c r="U24" s="29">
        <f t="shared" si="5"/>
        <v>5773.8900634249467</v>
      </c>
      <c r="V24" s="29">
        <f t="shared" si="6"/>
        <v>5782.7070652803077</v>
      </c>
      <c r="W24" s="29">
        <f t="shared" si="7"/>
        <v>382.5314801860539</v>
      </c>
      <c r="X24" s="30">
        <f t="shared" si="8"/>
        <v>7.5342465753424626E-2</v>
      </c>
      <c r="Y24" s="31">
        <f t="shared" si="9"/>
        <v>5355</v>
      </c>
      <c r="Z24" s="32" t="str">
        <f t="shared" si="10"/>
        <v>MENOR VALOR</v>
      </c>
    </row>
    <row r="25" spans="1:26" ht="22.5" customHeight="1" thickTop="1" thickBot="1" x14ac:dyDescent="0.3">
      <c r="A25" s="51">
        <v>19</v>
      </c>
      <c r="B25" s="52" t="s">
        <v>44</v>
      </c>
      <c r="C25" s="53">
        <v>1</v>
      </c>
      <c r="D25" s="26">
        <f>+'[1]GUERRERO Y CIA SAS '!F40</f>
        <v>10500</v>
      </c>
      <c r="E25" s="26">
        <f>+'[1]GUERRERO Y CIA SAS '!G40</f>
        <v>1995</v>
      </c>
      <c r="F25" s="26">
        <f>+'[1]GUERRERO Y CIA SAS '!H40</f>
        <v>12495</v>
      </c>
      <c r="G25" s="26" t="s">
        <v>24</v>
      </c>
      <c r="H25" s="26">
        <f>+'[1]CREACIONES BAGS STAR SAS'!F40</f>
        <v>9000</v>
      </c>
      <c r="I25" s="26">
        <f>+'[1]CREACIONES BAGS STAR SAS'!G40</f>
        <v>0</v>
      </c>
      <c r="J25" s="26">
        <f>+'[1]CREACIONES BAGS STAR SAS'!H40</f>
        <v>9000</v>
      </c>
      <c r="K25" s="26" t="s">
        <v>24</v>
      </c>
      <c r="L25" s="26">
        <f>+'[1]P&amp;G SUMINISTROS SAS'!F40</f>
        <v>9000</v>
      </c>
      <c r="M25" s="26">
        <f>+'[1]P&amp;G SUMINISTROS SAS'!G40</f>
        <v>1710</v>
      </c>
      <c r="N25" s="26">
        <f>+'[1]P&amp;G SUMINISTROS SAS'!H40</f>
        <v>10710</v>
      </c>
      <c r="O25" s="26" t="s">
        <v>24</v>
      </c>
      <c r="P25" s="27">
        <f t="shared" si="0"/>
        <v>12495</v>
      </c>
      <c r="Q25" s="27">
        <f t="shared" si="1"/>
        <v>9000</v>
      </c>
      <c r="R25" s="27">
        <f t="shared" si="2"/>
        <v>10710</v>
      </c>
      <c r="S25" s="28">
        <f t="shared" si="3"/>
        <v>9000</v>
      </c>
      <c r="T25" s="29">
        <f t="shared" si="4"/>
        <v>10735</v>
      </c>
      <c r="U25" s="29">
        <f t="shared" si="5"/>
        <v>10544.303797468356</v>
      </c>
      <c r="V25" s="29">
        <f t="shared" si="6"/>
        <v>10639.537433722506</v>
      </c>
      <c r="W25" s="29">
        <f t="shared" si="7"/>
        <v>1747.6341150252247</v>
      </c>
      <c r="X25" s="30">
        <f t="shared" si="8"/>
        <v>0.16162086632510475</v>
      </c>
      <c r="Y25" s="31">
        <f t="shared" si="9"/>
        <v>9000</v>
      </c>
      <c r="Z25" s="32" t="str">
        <f t="shared" si="10"/>
        <v>MENOR VALOR</v>
      </c>
    </row>
    <row r="26" spans="1:26" s="66" customFormat="1" ht="22.5" customHeight="1" thickTop="1" thickBot="1" x14ac:dyDescent="0.3">
      <c r="A26" s="56">
        <v>3</v>
      </c>
      <c r="B26" s="57" t="s">
        <v>45</v>
      </c>
      <c r="C26" s="58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60"/>
      <c r="Q26" s="60"/>
      <c r="R26" s="60"/>
      <c r="S26" s="61"/>
      <c r="T26" s="62"/>
      <c r="U26" s="62"/>
      <c r="V26" s="62"/>
      <c r="W26" s="62"/>
      <c r="X26" s="63"/>
      <c r="Y26" s="64"/>
      <c r="Z26" s="65"/>
    </row>
    <row r="27" spans="1:26" ht="22.5" customHeight="1" thickTop="1" thickBot="1" x14ac:dyDescent="0.3">
      <c r="A27" s="50">
        <v>20</v>
      </c>
      <c r="B27" s="48" t="s">
        <v>46</v>
      </c>
      <c r="C27" s="55">
        <v>1</v>
      </c>
      <c r="D27" s="26">
        <f>+'[1]GUERRERO Y CIA SAS '!F41</f>
        <v>7200</v>
      </c>
      <c r="E27" s="26">
        <f>+'[1]GUERRERO Y CIA SAS '!G41</f>
        <v>1368</v>
      </c>
      <c r="F27" s="26">
        <f>+'[1]GUERRERO Y CIA SAS '!H41</f>
        <v>8568</v>
      </c>
      <c r="G27" s="26" t="s">
        <v>24</v>
      </c>
      <c r="H27" s="26">
        <f>+'[1]CREACIONES BAGS STAR SAS'!F41</f>
        <v>7100</v>
      </c>
      <c r="I27" s="26">
        <f>+'[1]CREACIONES BAGS STAR SAS'!G41</f>
        <v>0</v>
      </c>
      <c r="J27" s="26">
        <f>+'[1]CREACIONES BAGS STAR SAS'!H41</f>
        <v>7100</v>
      </c>
      <c r="K27" s="26" t="s">
        <v>24</v>
      </c>
      <c r="L27" s="26">
        <f>+'[1]P&amp;G SUMINISTROS SAS'!F41</f>
        <v>8000</v>
      </c>
      <c r="M27" s="26">
        <f>+'[1]P&amp;G SUMINISTROS SAS'!G41</f>
        <v>1520</v>
      </c>
      <c r="N27" s="26">
        <f>+'[1]P&amp;G SUMINISTROS SAS'!H41</f>
        <v>9520</v>
      </c>
      <c r="O27" s="26" t="s">
        <v>24</v>
      </c>
      <c r="P27" s="27">
        <f t="shared" si="0"/>
        <v>8568</v>
      </c>
      <c r="Q27" s="27">
        <f t="shared" si="1"/>
        <v>7100</v>
      </c>
      <c r="R27" s="27">
        <f t="shared" si="2"/>
        <v>9520</v>
      </c>
      <c r="S27" s="28">
        <f t="shared" si="3"/>
        <v>7100</v>
      </c>
      <c r="T27" s="29">
        <f t="shared" si="4"/>
        <v>8396</v>
      </c>
      <c r="U27" s="29">
        <f t="shared" si="5"/>
        <v>8273.569679934717</v>
      </c>
      <c r="V27" s="29">
        <f t="shared" si="6"/>
        <v>8335.3706862181498</v>
      </c>
      <c r="W27" s="29">
        <f t="shared" si="7"/>
        <v>1219.1341189549246</v>
      </c>
      <c r="X27" s="30">
        <f t="shared" si="8"/>
        <v>0.1543592186755598</v>
      </c>
      <c r="Y27" s="31">
        <f t="shared" si="9"/>
        <v>7100</v>
      </c>
      <c r="Z27" s="32" t="str">
        <f t="shared" si="10"/>
        <v>MENOR VALOR</v>
      </c>
    </row>
    <row r="28" spans="1:26" s="66" customFormat="1" ht="30" customHeight="1" thickTop="1" thickBot="1" x14ac:dyDescent="0.3">
      <c r="A28" s="56">
        <v>4</v>
      </c>
      <c r="B28" s="57" t="s">
        <v>47</v>
      </c>
      <c r="C28" s="58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60"/>
      <c r="Q28" s="60"/>
      <c r="R28" s="60"/>
      <c r="S28" s="61"/>
      <c r="T28" s="62"/>
      <c r="U28" s="62"/>
      <c r="V28" s="62"/>
      <c r="W28" s="62"/>
      <c r="X28" s="63"/>
      <c r="Y28" s="64"/>
      <c r="Z28" s="65"/>
    </row>
    <row r="29" spans="1:26" s="46" customFormat="1" ht="22.5" customHeight="1" thickTop="1" thickBot="1" x14ac:dyDescent="0.3">
      <c r="A29" s="36"/>
      <c r="B29" s="37" t="s">
        <v>48</v>
      </c>
      <c r="C29" s="54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40"/>
      <c r="Q29" s="40"/>
      <c r="R29" s="40"/>
      <c r="S29" s="41"/>
      <c r="T29" s="42"/>
      <c r="U29" s="42"/>
      <c r="V29" s="42"/>
      <c r="W29" s="42"/>
      <c r="X29" s="43"/>
      <c r="Y29" s="44"/>
      <c r="Z29" s="45"/>
    </row>
    <row r="30" spans="1:26" ht="22.5" customHeight="1" thickTop="1" thickBot="1" x14ac:dyDescent="0.3">
      <c r="A30" s="50">
        <v>21</v>
      </c>
      <c r="B30" s="48" t="s">
        <v>49</v>
      </c>
      <c r="C30" s="67">
        <v>1</v>
      </c>
      <c r="D30" s="26">
        <f>+'[1]GUERRERO Y CIA SAS '!F42</f>
        <v>7900</v>
      </c>
      <c r="E30" s="26">
        <f>+'[1]GUERRERO Y CIA SAS '!G42</f>
        <v>1501</v>
      </c>
      <c r="F30" s="26">
        <f>+'[1]GUERRERO Y CIA SAS '!H42</f>
        <v>9401</v>
      </c>
      <c r="G30" s="26" t="s">
        <v>24</v>
      </c>
      <c r="H30" s="26">
        <f>+'[1]CREACIONES BAGS STAR SAS'!F42</f>
        <v>8000</v>
      </c>
      <c r="I30" s="26">
        <f>+'[1]CREACIONES BAGS STAR SAS'!G42</f>
        <v>1520</v>
      </c>
      <c r="J30" s="26">
        <f>+'[1]CREACIONES BAGS STAR SAS'!H42</f>
        <v>9520</v>
      </c>
      <c r="K30" s="26" t="s">
        <v>24</v>
      </c>
      <c r="L30" s="26">
        <f>+'[1]P&amp;G SUMINISTROS SAS'!F42</f>
        <v>8500</v>
      </c>
      <c r="M30" s="26">
        <f>+'[1]P&amp;G SUMINISTROS SAS'!G42</f>
        <v>1615</v>
      </c>
      <c r="N30" s="26">
        <f>+'[1]P&amp;G SUMINISTROS SAS'!H42</f>
        <v>10115</v>
      </c>
      <c r="O30" s="26" t="s">
        <v>24</v>
      </c>
      <c r="P30" s="27">
        <f t="shared" si="0"/>
        <v>9401</v>
      </c>
      <c r="Q30" s="27">
        <f t="shared" si="1"/>
        <v>9520</v>
      </c>
      <c r="R30" s="27">
        <f t="shared" si="2"/>
        <v>10115</v>
      </c>
      <c r="S30" s="28">
        <f t="shared" si="3"/>
        <v>9401</v>
      </c>
      <c r="T30" s="29">
        <f t="shared" si="4"/>
        <v>9678.6666666666661</v>
      </c>
      <c r="U30" s="29">
        <f t="shared" si="5"/>
        <v>9668.7874968490032</v>
      </c>
      <c r="V30" s="29">
        <f t="shared" si="6"/>
        <v>9673.692896705259</v>
      </c>
      <c r="W30" s="29">
        <f t="shared" si="7"/>
        <v>382.5314801860539</v>
      </c>
      <c r="X30" s="30">
        <f t="shared" si="8"/>
        <v>2.8688524590163911E-2</v>
      </c>
      <c r="Y30" s="31">
        <f t="shared" si="9"/>
        <v>9401</v>
      </c>
      <c r="Z30" s="32" t="str">
        <f t="shared" si="10"/>
        <v>MENOR VALOR</v>
      </c>
    </row>
    <row r="31" spans="1:26" ht="22.5" customHeight="1" thickTop="1" thickBot="1" x14ac:dyDescent="0.3">
      <c r="A31" s="50">
        <v>22</v>
      </c>
      <c r="B31" s="48" t="s">
        <v>50</v>
      </c>
      <c r="C31" s="55">
        <v>1</v>
      </c>
      <c r="D31" s="26">
        <f>+'[1]GUERRERO Y CIA SAS '!F43</f>
        <v>11000</v>
      </c>
      <c r="E31" s="26">
        <f>+'[1]GUERRERO Y CIA SAS '!G43</f>
        <v>2090</v>
      </c>
      <c r="F31" s="26">
        <f>+'[1]GUERRERO Y CIA SAS '!H43</f>
        <v>13090</v>
      </c>
      <c r="G31" s="26" t="s">
        <v>24</v>
      </c>
      <c r="H31" s="26">
        <f>+'[1]CREACIONES BAGS STAR SAS'!F43</f>
        <v>12000</v>
      </c>
      <c r="I31" s="26">
        <f>+'[1]CREACIONES BAGS STAR SAS'!G43</f>
        <v>2280</v>
      </c>
      <c r="J31" s="26">
        <f>+'[1]CREACIONES BAGS STAR SAS'!H43</f>
        <v>14280</v>
      </c>
      <c r="K31" s="26" t="s">
        <v>24</v>
      </c>
      <c r="L31" s="26">
        <f>+'[1]P&amp;G SUMINISTROS SAS'!F43</f>
        <v>12000</v>
      </c>
      <c r="M31" s="26">
        <f>+'[1]P&amp;G SUMINISTROS SAS'!G43</f>
        <v>2280</v>
      </c>
      <c r="N31" s="26">
        <f>+'[1]P&amp;G SUMINISTROS SAS'!H43</f>
        <v>14280</v>
      </c>
      <c r="O31" s="26" t="s">
        <v>24</v>
      </c>
      <c r="P31" s="27">
        <f t="shared" si="0"/>
        <v>13090</v>
      </c>
      <c r="Q31" s="27">
        <f t="shared" si="1"/>
        <v>14280</v>
      </c>
      <c r="R31" s="27">
        <f t="shared" si="2"/>
        <v>14280</v>
      </c>
      <c r="S31" s="28">
        <f t="shared" si="3"/>
        <v>13090</v>
      </c>
      <c r="T31" s="29">
        <f t="shared" si="4"/>
        <v>13883.333333333334</v>
      </c>
      <c r="U31" s="29">
        <f t="shared" si="5"/>
        <v>13860.000000000002</v>
      </c>
      <c r="V31" s="29">
        <f t="shared" si="6"/>
        <v>13871.774506138465</v>
      </c>
      <c r="W31" s="29">
        <f t="shared" si="7"/>
        <v>687.04682033565473</v>
      </c>
      <c r="X31" s="30">
        <f t="shared" si="8"/>
        <v>5.7142857142857162E-2</v>
      </c>
      <c r="Y31" s="31">
        <f t="shared" si="9"/>
        <v>13090</v>
      </c>
      <c r="Z31" s="32" t="str">
        <f t="shared" si="10"/>
        <v>MENOR VALOR</v>
      </c>
    </row>
    <row r="32" spans="1:26" ht="22.5" customHeight="1" thickTop="1" thickBot="1" x14ac:dyDescent="0.3">
      <c r="A32" s="50">
        <v>23</v>
      </c>
      <c r="B32" s="48" t="s">
        <v>51</v>
      </c>
      <c r="C32" s="55">
        <v>1</v>
      </c>
      <c r="D32" s="26">
        <f>+'[1]GUERRERO Y CIA SAS '!F44</f>
        <v>8500</v>
      </c>
      <c r="E32" s="26">
        <f>+'[1]GUERRERO Y CIA SAS '!G44</f>
        <v>1615</v>
      </c>
      <c r="F32" s="26">
        <f>+'[1]GUERRERO Y CIA SAS '!H44</f>
        <v>10115</v>
      </c>
      <c r="G32" s="26" t="s">
        <v>24</v>
      </c>
      <c r="H32" s="26">
        <f>+'[1]CREACIONES BAGS STAR SAS'!F44</f>
        <v>9000</v>
      </c>
      <c r="I32" s="26">
        <f>+'[1]CREACIONES BAGS STAR SAS'!G44</f>
        <v>1710</v>
      </c>
      <c r="J32" s="26">
        <f>+'[1]CREACIONES BAGS STAR SAS'!H44</f>
        <v>10710</v>
      </c>
      <c r="K32" s="26" t="s">
        <v>24</v>
      </c>
      <c r="L32" s="26">
        <f>+'[1]P&amp;G SUMINISTROS SAS'!F44</f>
        <v>10500</v>
      </c>
      <c r="M32" s="26">
        <f>+'[1]P&amp;G SUMINISTROS SAS'!G44</f>
        <v>1995</v>
      </c>
      <c r="N32" s="26">
        <f>+'[1]P&amp;G SUMINISTROS SAS'!H44</f>
        <v>12495</v>
      </c>
      <c r="O32" s="26" t="s">
        <v>24</v>
      </c>
      <c r="P32" s="27">
        <f t="shared" si="0"/>
        <v>10115</v>
      </c>
      <c r="Q32" s="27">
        <f t="shared" si="1"/>
        <v>10710</v>
      </c>
      <c r="R32" s="27">
        <f t="shared" si="2"/>
        <v>12495</v>
      </c>
      <c r="S32" s="28">
        <f t="shared" si="3"/>
        <v>10115</v>
      </c>
      <c r="T32" s="29">
        <f t="shared" si="4"/>
        <v>11106.666666666666</v>
      </c>
      <c r="U32" s="29">
        <f t="shared" si="5"/>
        <v>11018.645533141211</v>
      </c>
      <c r="V32" s="29">
        <f t="shared" si="6"/>
        <v>11061.920666012911</v>
      </c>
      <c r="W32" s="29">
        <f t="shared" si="7"/>
        <v>1238.5912696823491</v>
      </c>
      <c r="X32" s="30">
        <f t="shared" si="8"/>
        <v>8.9285714285714191E-2</v>
      </c>
      <c r="Y32" s="31">
        <f t="shared" si="9"/>
        <v>10115</v>
      </c>
      <c r="Z32" s="32" t="str">
        <f t="shared" si="10"/>
        <v>MENOR VALOR</v>
      </c>
    </row>
    <row r="33" spans="1:26" ht="22.5" customHeight="1" thickTop="1" thickBot="1" x14ac:dyDescent="0.3">
      <c r="A33" s="50">
        <v>24</v>
      </c>
      <c r="B33" s="68" t="s">
        <v>52</v>
      </c>
      <c r="C33" s="55">
        <v>1</v>
      </c>
      <c r="D33" s="26">
        <f>+'[1]GUERRERO Y CIA SAS '!F45</f>
        <v>9000</v>
      </c>
      <c r="E33" s="26">
        <f>+'[1]GUERRERO Y CIA SAS '!G45</f>
        <v>1710</v>
      </c>
      <c r="F33" s="26">
        <f>+'[1]GUERRERO Y CIA SAS '!H45</f>
        <v>10710</v>
      </c>
      <c r="G33" s="26" t="s">
        <v>24</v>
      </c>
      <c r="H33" s="26">
        <f>+'[1]CREACIONES BAGS STAR SAS'!F45</f>
        <v>10500</v>
      </c>
      <c r="I33" s="26">
        <f>+'[1]CREACIONES BAGS STAR SAS'!G45</f>
        <v>1995</v>
      </c>
      <c r="J33" s="26">
        <f>+'[1]CREACIONES BAGS STAR SAS'!H45</f>
        <v>12495</v>
      </c>
      <c r="K33" s="26" t="s">
        <v>24</v>
      </c>
      <c r="L33" s="26">
        <f>+'[1]P&amp;G SUMINISTROS SAS'!F45</f>
        <v>12000</v>
      </c>
      <c r="M33" s="26">
        <f>+'[1]P&amp;G SUMINISTROS SAS'!G45</f>
        <v>2280</v>
      </c>
      <c r="N33" s="26">
        <f>+'[1]P&amp;G SUMINISTROS SAS'!H45</f>
        <v>14280</v>
      </c>
      <c r="O33" s="26" t="s">
        <v>24</v>
      </c>
      <c r="P33" s="27">
        <f t="shared" si="0"/>
        <v>10710</v>
      </c>
      <c r="Q33" s="27">
        <f t="shared" si="1"/>
        <v>12495</v>
      </c>
      <c r="R33" s="27">
        <f t="shared" si="2"/>
        <v>14280</v>
      </c>
      <c r="S33" s="28">
        <f t="shared" si="3"/>
        <v>10710</v>
      </c>
      <c r="T33" s="29">
        <f t="shared" si="4"/>
        <v>12495</v>
      </c>
      <c r="U33" s="29">
        <f t="shared" si="5"/>
        <v>12323.835616438359</v>
      </c>
      <c r="V33" s="29">
        <f t="shared" si="6"/>
        <v>12409.415122244625</v>
      </c>
      <c r="W33" s="29">
        <f t="shared" si="7"/>
        <v>1785</v>
      </c>
      <c r="X33" s="30">
        <f t="shared" si="8"/>
        <v>0.1428571428571429</v>
      </c>
      <c r="Y33" s="31">
        <f t="shared" si="9"/>
        <v>10710</v>
      </c>
      <c r="Z33" s="32" t="str">
        <f t="shared" si="10"/>
        <v>MENOR VALOR</v>
      </c>
    </row>
    <row r="34" spans="1:26" ht="22.5" customHeight="1" thickTop="1" thickBot="1" x14ac:dyDescent="0.3">
      <c r="A34" s="69">
        <v>25</v>
      </c>
      <c r="B34" s="52" t="s">
        <v>53</v>
      </c>
      <c r="C34" s="53">
        <v>1</v>
      </c>
      <c r="D34" s="26">
        <f>+'[1]GUERRERO Y CIA SAS '!F46</f>
        <v>9000</v>
      </c>
      <c r="E34" s="26">
        <f>+'[1]GUERRERO Y CIA SAS '!G46</f>
        <v>1710</v>
      </c>
      <c r="F34" s="26">
        <f>+'[1]GUERRERO Y CIA SAS '!H46</f>
        <v>10710</v>
      </c>
      <c r="G34" s="26" t="s">
        <v>24</v>
      </c>
      <c r="H34" s="26">
        <f>+'[1]CREACIONES BAGS STAR SAS'!F46</f>
        <v>10500</v>
      </c>
      <c r="I34" s="26">
        <f>+'[1]CREACIONES BAGS STAR SAS'!G46</f>
        <v>1995</v>
      </c>
      <c r="J34" s="26">
        <f>+'[1]CREACIONES BAGS STAR SAS'!H46</f>
        <v>12495</v>
      </c>
      <c r="K34" s="26" t="s">
        <v>24</v>
      </c>
      <c r="L34" s="26">
        <f>+'[1]P&amp;G SUMINISTROS SAS'!F46</f>
        <v>12000</v>
      </c>
      <c r="M34" s="26">
        <f>+'[1]P&amp;G SUMINISTROS SAS'!G46</f>
        <v>2280</v>
      </c>
      <c r="N34" s="26">
        <f>+'[1]P&amp;G SUMINISTROS SAS'!H46</f>
        <v>14280</v>
      </c>
      <c r="O34" s="26" t="s">
        <v>24</v>
      </c>
      <c r="P34" s="27">
        <f t="shared" si="0"/>
        <v>10710</v>
      </c>
      <c r="Q34" s="27">
        <f t="shared" si="1"/>
        <v>12495</v>
      </c>
      <c r="R34" s="27">
        <f t="shared" si="2"/>
        <v>14280</v>
      </c>
      <c r="S34" s="28">
        <f t="shared" si="3"/>
        <v>10710</v>
      </c>
      <c r="T34" s="29">
        <f t="shared" si="4"/>
        <v>12495</v>
      </c>
      <c r="U34" s="29">
        <f t="shared" si="5"/>
        <v>12323.835616438359</v>
      </c>
      <c r="V34" s="29">
        <f t="shared" si="6"/>
        <v>12409.415122244625</v>
      </c>
      <c r="W34" s="29">
        <f t="shared" si="7"/>
        <v>1785</v>
      </c>
      <c r="X34" s="30">
        <f t="shared" si="8"/>
        <v>0.1428571428571429</v>
      </c>
      <c r="Y34" s="31">
        <f t="shared" si="9"/>
        <v>10710</v>
      </c>
      <c r="Z34" s="32" t="str">
        <f t="shared" si="10"/>
        <v>MENOR VALOR</v>
      </c>
    </row>
    <row r="35" spans="1:26" ht="22.5" customHeight="1" thickTop="1" thickBot="1" x14ac:dyDescent="0.3">
      <c r="A35" s="50">
        <v>26</v>
      </c>
      <c r="B35" s="48" t="s">
        <v>54</v>
      </c>
      <c r="C35" s="55">
        <v>2</v>
      </c>
      <c r="D35" s="26">
        <f>+'[1]GUERRERO Y CIA SAS '!F47</f>
        <v>5100</v>
      </c>
      <c r="E35" s="26">
        <f>+'[1]GUERRERO Y CIA SAS '!G47</f>
        <v>969</v>
      </c>
      <c r="F35" s="26">
        <f>+'[1]GUERRERO Y CIA SAS '!H47</f>
        <v>6069</v>
      </c>
      <c r="G35" s="26" t="s">
        <v>24</v>
      </c>
      <c r="H35" s="26">
        <f>+'[1]CREACIONES BAGS STAR SAS'!F47</f>
        <v>5000</v>
      </c>
      <c r="I35" s="26">
        <f>+'[1]CREACIONES BAGS STAR SAS'!G47</f>
        <v>950</v>
      </c>
      <c r="J35" s="26">
        <f>+'[1]CREACIONES BAGS STAR SAS'!H47</f>
        <v>5950</v>
      </c>
      <c r="K35" s="26" t="s">
        <v>24</v>
      </c>
      <c r="L35" s="26">
        <f>+'[1]P&amp;G SUMINISTROS SAS'!F47</f>
        <v>5500</v>
      </c>
      <c r="M35" s="26">
        <f>+'[1]P&amp;G SUMINISTROS SAS'!G47</f>
        <v>1045</v>
      </c>
      <c r="N35" s="26">
        <f>+'[1]P&amp;G SUMINISTROS SAS'!H47</f>
        <v>6545</v>
      </c>
      <c r="O35" s="26" t="s">
        <v>24</v>
      </c>
      <c r="P35" s="27">
        <f t="shared" si="0"/>
        <v>6069</v>
      </c>
      <c r="Q35" s="27">
        <f t="shared" si="1"/>
        <v>5950</v>
      </c>
      <c r="R35" s="27">
        <f t="shared" si="2"/>
        <v>6545</v>
      </c>
      <c r="S35" s="28">
        <f t="shared" si="3"/>
        <v>5950</v>
      </c>
      <c r="T35" s="29">
        <f t="shared" si="4"/>
        <v>6188</v>
      </c>
      <c r="U35" s="29">
        <f t="shared" si="5"/>
        <v>6177.5755706354112</v>
      </c>
      <c r="V35" s="29">
        <f t="shared" si="6"/>
        <v>6182.7438107320013</v>
      </c>
      <c r="W35" s="29">
        <f t="shared" si="7"/>
        <v>314.84440601668626</v>
      </c>
      <c r="X35" s="30">
        <f t="shared" si="8"/>
        <v>3.8461538461538436E-2</v>
      </c>
      <c r="Y35" s="31">
        <f t="shared" si="9"/>
        <v>5950</v>
      </c>
      <c r="Z35" s="32" t="str">
        <f t="shared" si="10"/>
        <v>MENOR VALOR</v>
      </c>
    </row>
    <row r="36" spans="1:26" ht="22.5" customHeight="1" thickTop="1" thickBot="1" x14ac:dyDescent="0.3">
      <c r="A36" s="50">
        <v>27</v>
      </c>
      <c r="B36" s="48" t="s">
        <v>55</v>
      </c>
      <c r="C36" s="55">
        <v>1</v>
      </c>
      <c r="D36" s="26">
        <f>+'[1]GUERRERO Y CIA SAS '!F48</f>
        <v>4500</v>
      </c>
      <c r="E36" s="26">
        <f>+'[1]GUERRERO Y CIA SAS '!G48</f>
        <v>855</v>
      </c>
      <c r="F36" s="26">
        <f>+'[1]GUERRERO Y CIA SAS '!H48</f>
        <v>5355</v>
      </c>
      <c r="G36" s="26" t="s">
        <v>24</v>
      </c>
      <c r="H36" s="26">
        <f>+'[1]CREACIONES BAGS STAR SAS'!F48</f>
        <v>4800</v>
      </c>
      <c r="I36" s="26">
        <f>+'[1]CREACIONES BAGS STAR SAS'!G48</f>
        <v>912</v>
      </c>
      <c r="J36" s="26">
        <f>+'[1]CREACIONES BAGS STAR SAS'!H48</f>
        <v>5712</v>
      </c>
      <c r="K36" s="26" t="s">
        <v>24</v>
      </c>
      <c r="L36" s="26">
        <f>+'[1]P&amp;G SUMINISTROS SAS'!F48</f>
        <v>5000</v>
      </c>
      <c r="M36" s="26">
        <f>+'[1]P&amp;G SUMINISTROS SAS'!G48</f>
        <v>950</v>
      </c>
      <c r="N36" s="26">
        <f>+'[1]P&amp;G SUMINISTROS SAS'!H48</f>
        <v>5950</v>
      </c>
      <c r="O36" s="26" t="s">
        <v>24</v>
      </c>
      <c r="P36" s="27">
        <f t="shared" si="0"/>
        <v>5355</v>
      </c>
      <c r="Q36" s="27">
        <f t="shared" si="1"/>
        <v>5712</v>
      </c>
      <c r="R36" s="27">
        <f t="shared" si="2"/>
        <v>5950</v>
      </c>
      <c r="S36" s="28">
        <f t="shared" si="3"/>
        <v>5355</v>
      </c>
      <c r="T36" s="29">
        <f t="shared" si="4"/>
        <v>5672.333333333333</v>
      </c>
      <c r="U36" s="29">
        <f t="shared" si="5"/>
        <v>5661.6740088105716</v>
      </c>
      <c r="V36" s="29">
        <f t="shared" si="6"/>
        <v>5667.0217555264717</v>
      </c>
      <c r="W36" s="29">
        <f t="shared" si="7"/>
        <v>299.47676593240641</v>
      </c>
      <c r="X36" s="30">
        <f t="shared" si="8"/>
        <v>5.5944055944055937E-2</v>
      </c>
      <c r="Y36" s="31">
        <f t="shared" si="9"/>
        <v>5355</v>
      </c>
      <c r="Z36" s="32" t="str">
        <f t="shared" si="10"/>
        <v>MENOR VALOR</v>
      </c>
    </row>
    <row r="37" spans="1:26" s="46" customFormat="1" ht="22.5" customHeight="1" thickTop="1" thickBot="1" x14ac:dyDescent="0.3">
      <c r="A37" s="36">
        <v>5</v>
      </c>
      <c r="B37" s="37" t="s">
        <v>56</v>
      </c>
      <c r="C37" s="38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40"/>
      <c r="Q37" s="40"/>
      <c r="R37" s="40"/>
      <c r="S37" s="41"/>
      <c r="T37" s="42"/>
      <c r="U37" s="42"/>
      <c r="V37" s="42"/>
      <c r="W37" s="42"/>
      <c r="X37" s="43"/>
      <c r="Y37" s="44"/>
      <c r="Z37" s="45"/>
    </row>
    <row r="38" spans="1:26" ht="22.5" customHeight="1" thickTop="1" thickBot="1" x14ac:dyDescent="0.3">
      <c r="A38" s="50">
        <v>28</v>
      </c>
      <c r="B38" s="48" t="s">
        <v>57</v>
      </c>
      <c r="C38" s="55">
        <v>1</v>
      </c>
      <c r="D38" s="26">
        <f>+'[1]GUERRERO Y CIA SAS '!F49</f>
        <v>3200</v>
      </c>
      <c r="E38" s="26">
        <f>+'[1]GUERRERO Y CIA SAS '!G49</f>
        <v>608</v>
      </c>
      <c r="F38" s="26">
        <f>+'[1]GUERRERO Y CIA SAS '!H49</f>
        <v>3808</v>
      </c>
      <c r="G38" s="26" t="s">
        <v>24</v>
      </c>
      <c r="H38" s="26">
        <f>+'[1]CREACIONES BAGS STAR SAS'!F49</f>
        <v>3000</v>
      </c>
      <c r="I38" s="26">
        <f>+'[1]CREACIONES BAGS STAR SAS'!G49</f>
        <v>570</v>
      </c>
      <c r="J38" s="26">
        <f>+'[1]CREACIONES BAGS STAR SAS'!H49</f>
        <v>3570</v>
      </c>
      <c r="K38" s="26" t="s">
        <v>24</v>
      </c>
      <c r="L38" s="26">
        <f>+'[1]P&amp;G SUMINISTROS SAS'!F49</f>
        <v>5000</v>
      </c>
      <c r="M38" s="26">
        <f>+'[1]P&amp;G SUMINISTROS SAS'!G49</f>
        <v>950</v>
      </c>
      <c r="N38" s="26">
        <f>+'[1]P&amp;G SUMINISTROS SAS'!H49</f>
        <v>5950</v>
      </c>
      <c r="O38" s="26" t="s">
        <v>24</v>
      </c>
      <c r="P38" s="27">
        <f t="shared" si="0"/>
        <v>3808</v>
      </c>
      <c r="Q38" s="27">
        <f t="shared" si="1"/>
        <v>3570</v>
      </c>
      <c r="R38" s="27">
        <f t="shared" si="2"/>
        <v>5950</v>
      </c>
      <c r="S38" s="28">
        <f t="shared" si="3"/>
        <v>3570</v>
      </c>
      <c r="T38" s="29">
        <f t="shared" si="4"/>
        <v>4442.666666666667</v>
      </c>
      <c r="U38" s="29">
        <f t="shared" si="5"/>
        <v>4220.6896551724139</v>
      </c>
      <c r="V38" s="29">
        <f t="shared" si="6"/>
        <v>4324.7470109404921</v>
      </c>
      <c r="W38" s="29">
        <f t="shared" si="7"/>
        <v>1310.8017902540919</v>
      </c>
      <c r="X38" s="30">
        <f t="shared" si="8"/>
        <v>0.19642857142857151</v>
      </c>
      <c r="Y38" s="31">
        <f t="shared" si="9"/>
        <v>3570</v>
      </c>
      <c r="Z38" s="32" t="str">
        <f t="shared" si="10"/>
        <v>MENOR VALOR</v>
      </c>
    </row>
    <row r="39" spans="1:26" ht="22.5" customHeight="1" thickTop="1" thickBot="1" x14ac:dyDescent="0.3">
      <c r="A39" s="50">
        <v>29</v>
      </c>
      <c r="B39" s="48" t="s">
        <v>58</v>
      </c>
      <c r="C39" s="55">
        <v>1</v>
      </c>
      <c r="D39" s="26">
        <f>+'[1]GUERRERO Y CIA SAS '!F50</f>
        <v>2600</v>
      </c>
      <c r="E39" s="26">
        <f>+'[1]GUERRERO Y CIA SAS '!G50</f>
        <v>494</v>
      </c>
      <c r="F39" s="26">
        <f>+'[1]GUERRERO Y CIA SAS '!H50</f>
        <v>3094</v>
      </c>
      <c r="G39" s="26" t="s">
        <v>24</v>
      </c>
      <c r="H39" s="26">
        <f>+'[1]CREACIONES BAGS STAR SAS'!F50</f>
        <v>2500</v>
      </c>
      <c r="I39" s="26">
        <f>+'[1]CREACIONES BAGS STAR SAS'!G50</f>
        <v>475</v>
      </c>
      <c r="J39" s="26">
        <f>+'[1]CREACIONES BAGS STAR SAS'!H50</f>
        <v>2975</v>
      </c>
      <c r="K39" s="26" t="s">
        <v>24</v>
      </c>
      <c r="L39" s="26">
        <f>+'[1]P&amp;G SUMINISTROS SAS'!F50</f>
        <v>3000</v>
      </c>
      <c r="M39" s="26">
        <f>+'[1]P&amp;G SUMINISTROS SAS'!G50</f>
        <v>570</v>
      </c>
      <c r="N39" s="26">
        <f>+'[1]P&amp;G SUMINISTROS SAS'!H50</f>
        <v>3570</v>
      </c>
      <c r="O39" s="26" t="s">
        <v>24</v>
      </c>
      <c r="P39" s="27">
        <f t="shared" si="0"/>
        <v>3094</v>
      </c>
      <c r="Q39" s="27">
        <f t="shared" si="1"/>
        <v>2975</v>
      </c>
      <c r="R39" s="27">
        <f t="shared" si="2"/>
        <v>3570</v>
      </c>
      <c r="S39" s="28">
        <f t="shared" si="3"/>
        <v>2975</v>
      </c>
      <c r="T39" s="29">
        <f t="shared" si="4"/>
        <v>3213</v>
      </c>
      <c r="U39" s="29">
        <f t="shared" si="5"/>
        <v>3193.3486238532109</v>
      </c>
      <c r="V39" s="29">
        <f t="shared" si="6"/>
        <v>3203.0115041919339</v>
      </c>
      <c r="W39" s="29">
        <f t="shared" si="7"/>
        <v>314.84440601668626</v>
      </c>
      <c r="X39" s="30">
        <f t="shared" si="8"/>
        <v>7.407407407407407E-2</v>
      </c>
      <c r="Y39" s="31">
        <f t="shared" si="9"/>
        <v>2975</v>
      </c>
      <c r="Z39" s="32" t="str">
        <f t="shared" si="10"/>
        <v>MENOR VALOR</v>
      </c>
    </row>
    <row r="40" spans="1:26" ht="22.5" customHeight="1" thickTop="1" thickBot="1" x14ac:dyDescent="0.3">
      <c r="A40" s="50">
        <v>30</v>
      </c>
      <c r="B40" s="48" t="s">
        <v>59</v>
      </c>
      <c r="C40" s="55">
        <v>1</v>
      </c>
      <c r="D40" s="26">
        <f>+'[1]GUERRERO Y CIA SAS '!F51</f>
        <v>2000</v>
      </c>
      <c r="E40" s="26">
        <f>+'[1]GUERRERO Y CIA SAS '!G51</f>
        <v>380</v>
      </c>
      <c r="F40" s="26">
        <f>+'[1]GUERRERO Y CIA SAS '!H51</f>
        <v>2380</v>
      </c>
      <c r="G40" s="26" t="s">
        <v>24</v>
      </c>
      <c r="H40" s="26">
        <f>+'[1]CREACIONES BAGS STAR SAS'!F51</f>
        <v>2500</v>
      </c>
      <c r="I40" s="26">
        <f>+'[1]CREACIONES BAGS STAR SAS'!G51</f>
        <v>475</v>
      </c>
      <c r="J40" s="26">
        <f>+'[1]CREACIONES BAGS STAR SAS'!H51</f>
        <v>2975</v>
      </c>
      <c r="K40" s="26" t="s">
        <v>24</v>
      </c>
      <c r="L40" s="26">
        <f>+'[1]P&amp;G SUMINISTROS SAS'!F51</f>
        <v>2500</v>
      </c>
      <c r="M40" s="26">
        <f>+'[1]P&amp;G SUMINISTROS SAS'!G51</f>
        <v>475</v>
      </c>
      <c r="N40" s="26">
        <f>+'[1]P&amp;G SUMINISTROS SAS'!H51</f>
        <v>2975</v>
      </c>
      <c r="O40" s="26" t="s">
        <v>24</v>
      </c>
      <c r="P40" s="27">
        <f t="shared" si="0"/>
        <v>2380</v>
      </c>
      <c r="Q40" s="27">
        <f t="shared" si="1"/>
        <v>2975</v>
      </c>
      <c r="R40" s="27">
        <f t="shared" si="2"/>
        <v>2975</v>
      </c>
      <c r="S40" s="28">
        <f t="shared" si="3"/>
        <v>2380</v>
      </c>
      <c r="T40" s="29">
        <f t="shared" si="4"/>
        <v>2776.6666666666665</v>
      </c>
      <c r="U40" s="29">
        <f t="shared" si="5"/>
        <v>2746.1538461538457</v>
      </c>
      <c r="V40" s="29">
        <f t="shared" si="6"/>
        <v>2761.7453559996034</v>
      </c>
      <c r="W40" s="29">
        <f t="shared" si="7"/>
        <v>343.52341016782822</v>
      </c>
      <c r="X40" s="30">
        <f t="shared" si="8"/>
        <v>0.14285714285714279</v>
      </c>
      <c r="Y40" s="31">
        <f t="shared" si="9"/>
        <v>2380</v>
      </c>
      <c r="Z40" s="32" t="str">
        <f t="shared" si="10"/>
        <v>MENOR VALOR</v>
      </c>
    </row>
    <row r="41" spans="1:26" s="46" customFormat="1" ht="22.5" customHeight="1" thickTop="1" thickBot="1" x14ac:dyDescent="0.3">
      <c r="A41" s="36">
        <v>6</v>
      </c>
      <c r="B41" s="37" t="s">
        <v>60</v>
      </c>
      <c r="C41" s="38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40"/>
      <c r="Q41" s="40"/>
      <c r="R41" s="40"/>
      <c r="S41" s="41"/>
      <c r="T41" s="42"/>
      <c r="U41" s="42"/>
      <c r="V41" s="42"/>
      <c r="W41" s="42"/>
      <c r="X41" s="43"/>
      <c r="Y41" s="44"/>
      <c r="Z41" s="45"/>
    </row>
    <row r="42" spans="1:26" ht="22.5" customHeight="1" thickTop="1" thickBot="1" x14ac:dyDescent="0.3">
      <c r="A42" s="50">
        <v>31</v>
      </c>
      <c r="B42" s="48" t="s">
        <v>61</v>
      </c>
      <c r="C42" s="55">
        <v>1</v>
      </c>
      <c r="D42" s="26">
        <f>+'[1]GUERRERO Y CIA SAS '!F52</f>
        <v>3100</v>
      </c>
      <c r="E42" s="26">
        <f>+'[1]GUERRERO Y CIA SAS '!G52</f>
        <v>589</v>
      </c>
      <c r="F42" s="26">
        <f>+'[1]GUERRERO Y CIA SAS '!H52</f>
        <v>3689</v>
      </c>
      <c r="G42" s="26" t="s">
        <v>24</v>
      </c>
      <c r="H42" s="26">
        <f>+'[1]CREACIONES BAGS STAR SAS'!F52</f>
        <v>3000</v>
      </c>
      <c r="I42" s="26">
        <f>+'[1]CREACIONES BAGS STAR SAS'!G52</f>
        <v>570</v>
      </c>
      <c r="J42" s="26">
        <f>+'[1]CREACIONES BAGS STAR SAS'!H52</f>
        <v>3570</v>
      </c>
      <c r="K42" s="26" t="s">
        <v>24</v>
      </c>
      <c r="L42" s="26">
        <f>+'[1]P&amp;G SUMINISTROS SAS'!F52</f>
        <v>2900</v>
      </c>
      <c r="M42" s="26">
        <f>+'[1]P&amp;G SUMINISTROS SAS'!G52</f>
        <v>551</v>
      </c>
      <c r="N42" s="26">
        <f>+'[1]P&amp;G SUMINISTROS SAS'!H52</f>
        <v>3451</v>
      </c>
      <c r="O42" s="26" t="s">
        <v>24</v>
      </c>
      <c r="P42" s="27">
        <f t="shared" si="0"/>
        <v>3689</v>
      </c>
      <c r="Q42" s="27">
        <f t="shared" si="1"/>
        <v>3570</v>
      </c>
      <c r="R42" s="27">
        <f t="shared" si="2"/>
        <v>3451</v>
      </c>
      <c r="S42" s="28">
        <f t="shared" si="3"/>
        <v>3451</v>
      </c>
      <c r="T42" s="29">
        <f t="shared" si="4"/>
        <v>3570</v>
      </c>
      <c r="U42" s="29">
        <f t="shared" si="5"/>
        <v>3567.354575768803</v>
      </c>
      <c r="V42" s="29">
        <f t="shared" si="6"/>
        <v>3568.677287763328</v>
      </c>
      <c r="W42" s="29">
        <f t="shared" si="7"/>
        <v>119</v>
      </c>
      <c r="X42" s="30">
        <f t="shared" si="8"/>
        <v>3.3333333333333326E-2</v>
      </c>
      <c r="Y42" s="31">
        <f t="shared" si="9"/>
        <v>3451</v>
      </c>
      <c r="Z42" s="32" t="str">
        <f t="shared" si="10"/>
        <v>MENOR VALOR</v>
      </c>
    </row>
    <row r="43" spans="1:26" ht="22.5" customHeight="1" thickTop="1" thickBot="1" x14ac:dyDescent="0.3">
      <c r="A43" s="50">
        <v>32</v>
      </c>
      <c r="B43" s="48" t="s">
        <v>62</v>
      </c>
      <c r="C43" s="55">
        <v>1</v>
      </c>
      <c r="D43" s="26">
        <f>+'[1]GUERRERO Y CIA SAS '!F53</f>
        <v>1200</v>
      </c>
      <c r="E43" s="26">
        <f>+'[1]GUERRERO Y CIA SAS '!G53</f>
        <v>228</v>
      </c>
      <c r="F43" s="26">
        <f>+'[1]GUERRERO Y CIA SAS '!H53</f>
        <v>1428</v>
      </c>
      <c r="G43" s="26" t="s">
        <v>24</v>
      </c>
      <c r="H43" s="26">
        <f>+'[1]CREACIONES BAGS STAR SAS'!F53</f>
        <v>1100</v>
      </c>
      <c r="I43" s="26">
        <f>+'[1]CREACIONES BAGS STAR SAS'!G53</f>
        <v>209</v>
      </c>
      <c r="J43" s="26">
        <f>+'[1]CREACIONES BAGS STAR SAS'!H53</f>
        <v>1309</v>
      </c>
      <c r="K43" s="26" t="s">
        <v>24</v>
      </c>
      <c r="L43" s="26">
        <f>+'[1]P&amp;G SUMINISTROS SAS'!F53</f>
        <v>1000</v>
      </c>
      <c r="M43" s="26">
        <f>+'[1]P&amp;G SUMINISTROS SAS'!G53</f>
        <v>190</v>
      </c>
      <c r="N43" s="26">
        <f>+'[1]P&amp;G SUMINISTROS SAS'!H53</f>
        <v>1190</v>
      </c>
      <c r="O43" s="26" t="s">
        <v>24</v>
      </c>
      <c r="P43" s="27">
        <f t="shared" si="0"/>
        <v>1428</v>
      </c>
      <c r="Q43" s="27">
        <f t="shared" si="1"/>
        <v>1309</v>
      </c>
      <c r="R43" s="27">
        <f t="shared" si="2"/>
        <v>1190</v>
      </c>
      <c r="S43" s="28">
        <f t="shared" si="3"/>
        <v>1190</v>
      </c>
      <c r="T43" s="29">
        <f t="shared" si="4"/>
        <v>1309</v>
      </c>
      <c r="U43" s="29">
        <f t="shared" si="5"/>
        <v>1301.767955801105</v>
      </c>
      <c r="V43" s="29">
        <f t="shared" si="6"/>
        <v>1305.3839594789631</v>
      </c>
      <c r="W43" s="29">
        <f t="shared" si="7"/>
        <v>119</v>
      </c>
      <c r="X43" s="30">
        <f t="shared" si="8"/>
        <v>9.0909090909090939E-2</v>
      </c>
      <c r="Y43" s="31">
        <f t="shared" si="9"/>
        <v>1190</v>
      </c>
      <c r="Z43" s="32" t="str">
        <f t="shared" si="10"/>
        <v>MENOR VALOR</v>
      </c>
    </row>
    <row r="44" spans="1:26" ht="22.5" customHeight="1" thickTop="1" thickBot="1" x14ac:dyDescent="0.3">
      <c r="A44" s="50">
        <v>33</v>
      </c>
      <c r="B44" s="48" t="s">
        <v>63</v>
      </c>
      <c r="C44" s="70">
        <v>1</v>
      </c>
      <c r="D44" s="26">
        <f>+'[1]GUERRERO Y CIA SAS '!F54</f>
        <v>1300</v>
      </c>
      <c r="E44" s="26">
        <f>+'[1]GUERRERO Y CIA SAS '!G54</f>
        <v>247</v>
      </c>
      <c r="F44" s="26">
        <f>+'[1]GUERRERO Y CIA SAS '!H54</f>
        <v>1547</v>
      </c>
      <c r="G44" s="26" t="s">
        <v>24</v>
      </c>
      <c r="H44" s="26">
        <f>+'[1]CREACIONES BAGS STAR SAS'!F54</f>
        <v>1500</v>
      </c>
      <c r="I44" s="26">
        <f>+'[1]CREACIONES BAGS STAR SAS'!G54</f>
        <v>285</v>
      </c>
      <c r="J44" s="26">
        <f>+'[1]CREACIONES BAGS STAR SAS'!H54</f>
        <v>1785</v>
      </c>
      <c r="K44" s="26" t="s">
        <v>24</v>
      </c>
      <c r="L44" s="26">
        <f>+'[1]P&amp;G SUMINISTROS SAS'!F54</f>
        <v>2000</v>
      </c>
      <c r="M44" s="26">
        <f>+'[1]P&amp;G SUMINISTROS SAS'!G54</f>
        <v>380</v>
      </c>
      <c r="N44" s="26">
        <f>+'[1]P&amp;G SUMINISTROS SAS'!H54</f>
        <v>2380</v>
      </c>
      <c r="O44" s="26" t="s">
        <v>24</v>
      </c>
      <c r="P44" s="27">
        <f t="shared" si="0"/>
        <v>1547</v>
      </c>
      <c r="Q44" s="27">
        <f t="shared" si="1"/>
        <v>1785</v>
      </c>
      <c r="R44" s="27">
        <f t="shared" si="2"/>
        <v>2380</v>
      </c>
      <c r="S44" s="28">
        <f t="shared" si="3"/>
        <v>1547</v>
      </c>
      <c r="T44" s="29">
        <f t="shared" si="4"/>
        <v>1904</v>
      </c>
      <c r="U44" s="29">
        <f t="shared" si="5"/>
        <v>1844.1059602649007</v>
      </c>
      <c r="V44" s="29">
        <f t="shared" si="6"/>
        <v>1873.1324907914177</v>
      </c>
      <c r="W44" s="29">
        <f t="shared" si="7"/>
        <v>429.06060178021471</v>
      </c>
      <c r="X44" s="30">
        <f t="shared" si="8"/>
        <v>0.1875</v>
      </c>
      <c r="Y44" s="31">
        <f t="shared" si="9"/>
        <v>1547</v>
      </c>
      <c r="Z44" s="32" t="str">
        <f t="shared" si="10"/>
        <v>MENOR VALOR</v>
      </c>
    </row>
    <row r="45" spans="1:26" ht="22.5" customHeight="1" thickTop="1" thickBot="1" x14ac:dyDescent="0.3">
      <c r="A45" s="50">
        <v>34</v>
      </c>
      <c r="B45" s="48" t="s">
        <v>64</v>
      </c>
      <c r="C45" s="55">
        <v>1</v>
      </c>
      <c r="D45" s="26">
        <f>+'[1]GUERRERO Y CIA SAS '!F55</f>
        <v>8000</v>
      </c>
      <c r="E45" s="26">
        <f>+'[1]GUERRERO Y CIA SAS '!G55</f>
        <v>1520</v>
      </c>
      <c r="F45" s="26">
        <f>+'[1]GUERRERO Y CIA SAS '!H55</f>
        <v>9520</v>
      </c>
      <c r="G45" s="26" t="s">
        <v>24</v>
      </c>
      <c r="H45" s="26">
        <f>+'[1]CREACIONES BAGS STAR SAS'!F55</f>
        <v>11000</v>
      </c>
      <c r="I45" s="26">
        <f>+'[1]CREACIONES BAGS STAR SAS'!G55</f>
        <v>2090</v>
      </c>
      <c r="J45" s="26">
        <f>+'[1]CREACIONES BAGS STAR SAS'!H55</f>
        <v>13090</v>
      </c>
      <c r="K45" s="26" t="s">
        <v>24</v>
      </c>
      <c r="L45" s="26">
        <f>+'[1]P&amp;G SUMINISTROS SAS'!F55</f>
        <v>10000</v>
      </c>
      <c r="M45" s="26">
        <f>+'[1]P&amp;G SUMINISTROS SAS'!G55</f>
        <v>1900</v>
      </c>
      <c r="N45" s="26">
        <f>+'[1]P&amp;G SUMINISTROS SAS'!H55</f>
        <v>11900</v>
      </c>
      <c r="O45" s="26" t="s">
        <v>24</v>
      </c>
      <c r="P45" s="27">
        <f t="shared" si="0"/>
        <v>9520</v>
      </c>
      <c r="Q45" s="27">
        <f t="shared" si="1"/>
        <v>13090</v>
      </c>
      <c r="R45" s="27">
        <f t="shared" si="2"/>
        <v>11900</v>
      </c>
      <c r="S45" s="28">
        <f t="shared" si="3"/>
        <v>9520</v>
      </c>
      <c r="T45" s="29">
        <f t="shared" si="4"/>
        <v>11503.333333333334</v>
      </c>
      <c r="U45" s="29">
        <f t="shared" si="5"/>
        <v>11300.719424460429</v>
      </c>
      <c r="V45" s="29">
        <f t="shared" si="6"/>
        <v>11403.579259809425</v>
      </c>
      <c r="W45" s="29">
        <f t="shared" si="7"/>
        <v>1817.7550256658192</v>
      </c>
      <c r="X45" s="30">
        <f t="shared" si="8"/>
        <v>0.17241379310344829</v>
      </c>
      <c r="Y45" s="31">
        <f t="shared" si="9"/>
        <v>9520</v>
      </c>
      <c r="Z45" s="32" t="str">
        <f t="shared" si="10"/>
        <v>MENOR VALOR</v>
      </c>
    </row>
    <row r="46" spans="1:26" s="46" customFormat="1" ht="22.5" customHeight="1" thickTop="1" thickBot="1" x14ac:dyDescent="0.3">
      <c r="A46" s="36">
        <v>7</v>
      </c>
      <c r="B46" s="37" t="s">
        <v>65</v>
      </c>
      <c r="C46" s="38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40"/>
      <c r="Q46" s="40"/>
      <c r="R46" s="40"/>
      <c r="S46" s="41"/>
      <c r="T46" s="42"/>
      <c r="U46" s="42"/>
      <c r="V46" s="42"/>
      <c r="W46" s="42"/>
      <c r="X46" s="43"/>
      <c r="Y46" s="44"/>
      <c r="Z46" s="45"/>
    </row>
    <row r="47" spans="1:26" ht="22.5" customHeight="1" thickTop="1" thickBot="1" x14ac:dyDescent="0.3">
      <c r="A47" s="50">
        <v>35</v>
      </c>
      <c r="B47" s="48" t="s">
        <v>66</v>
      </c>
      <c r="C47" s="55">
        <v>1</v>
      </c>
      <c r="D47" s="26">
        <f>+'[1]GUERRERO Y CIA SAS '!F56</f>
        <v>4500</v>
      </c>
      <c r="E47" s="26">
        <f>+'[1]GUERRERO Y CIA SAS '!G56</f>
        <v>855</v>
      </c>
      <c r="F47" s="26">
        <f>+'[1]GUERRERO Y CIA SAS '!H56</f>
        <v>5355</v>
      </c>
      <c r="G47" s="26" t="s">
        <v>24</v>
      </c>
      <c r="H47" s="26">
        <f>+'[1]CREACIONES BAGS STAR SAS'!F56</f>
        <v>4000</v>
      </c>
      <c r="I47" s="26">
        <f>+'[1]CREACIONES BAGS STAR SAS'!G56</f>
        <v>760</v>
      </c>
      <c r="J47" s="26">
        <f>+'[1]CREACIONES BAGS STAR SAS'!H56</f>
        <v>4760</v>
      </c>
      <c r="K47" s="26" t="s">
        <v>24</v>
      </c>
      <c r="L47" s="26">
        <f>+'[1]P&amp;G SUMINISTROS SAS'!F56</f>
        <v>5000</v>
      </c>
      <c r="M47" s="26">
        <f>+'[1]P&amp;G SUMINISTROS SAS'!G56</f>
        <v>950</v>
      </c>
      <c r="N47" s="26">
        <f>+'[1]P&amp;G SUMINISTROS SAS'!H56</f>
        <v>5950</v>
      </c>
      <c r="O47" s="26" t="s">
        <v>24</v>
      </c>
      <c r="P47" s="27">
        <f t="shared" si="0"/>
        <v>5355</v>
      </c>
      <c r="Q47" s="27">
        <f t="shared" si="1"/>
        <v>4760</v>
      </c>
      <c r="R47" s="27">
        <f t="shared" si="2"/>
        <v>5950</v>
      </c>
      <c r="S47" s="28">
        <f t="shared" si="3"/>
        <v>4760</v>
      </c>
      <c r="T47" s="29">
        <f t="shared" si="4"/>
        <v>5355</v>
      </c>
      <c r="U47" s="29">
        <f t="shared" si="5"/>
        <v>5310.7438016528922</v>
      </c>
      <c r="V47" s="29">
        <f t="shared" si="6"/>
        <v>5332.8716484030265</v>
      </c>
      <c r="W47" s="29">
        <f t="shared" si="7"/>
        <v>595</v>
      </c>
      <c r="X47" s="30">
        <f t="shared" si="8"/>
        <v>0.11111111111111116</v>
      </c>
      <c r="Y47" s="31">
        <f t="shared" si="9"/>
        <v>4760</v>
      </c>
      <c r="Z47" s="32" t="str">
        <f t="shared" si="10"/>
        <v>MENOR VALOR</v>
      </c>
    </row>
    <row r="48" spans="1:26" ht="22.5" customHeight="1" thickTop="1" thickBot="1" x14ac:dyDescent="0.3">
      <c r="A48" s="50">
        <v>36</v>
      </c>
      <c r="B48" s="48" t="s">
        <v>67</v>
      </c>
      <c r="C48" s="55">
        <v>3</v>
      </c>
      <c r="D48" s="26">
        <f>+'[1]GUERRERO Y CIA SAS '!F57</f>
        <v>3800</v>
      </c>
      <c r="E48" s="26">
        <f>+'[1]GUERRERO Y CIA SAS '!G57</f>
        <v>722</v>
      </c>
      <c r="F48" s="26">
        <f>+'[1]GUERRERO Y CIA SAS '!H57</f>
        <v>4522</v>
      </c>
      <c r="G48" s="26" t="s">
        <v>24</v>
      </c>
      <c r="H48" s="26">
        <f>+'[1]CREACIONES BAGS STAR SAS'!F57</f>
        <v>3900</v>
      </c>
      <c r="I48" s="26">
        <f>+'[1]CREACIONES BAGS STAR SAS'!G57</f>
        <v>741</v>
      </c>
      <c r="J48" s="26">
        <f>+'[1]CREACIONES BAGS STAR SAS'!H57</f>
        <v>4641</v>
      </c>
      <c r="K48" s="26" t="s">
        <v>24</v>
      </c>
      <c r="L48" s="26">
        <f>+'[1]P&amp;G SUMINISTROS SAS'!F57</f>
        <v>4000</v>
      </c>
      <c r="M48" s="26">
        <f>+'[1]P&amp;G SUMINISTROS SAS'!G57</f>
        <v>760</v>
      </c>
      <c r="N48" s="26">
        <f>+'[1]P&amp;G SUMINISTROS SAS'!H57</f>
        <v>4760</v>
      </c>
      <c r="O48" s="26" t="s">
        <v>24</v>
      </c>
      <c r="P48" s="27">
        <f t="shared" si="0"/>
        <v>4522</v>
      </c>
      <c r="Q48" s="27">
        <f t="shared" si="1"/>
        <v>4641</v>
      </c>
      <c r="R48" s="27">
        <f t="shared" si="2"/>
        <v>4760</v>
      </c>
      <c r="S48" s="28">
        <f t="shared" si="3"/>
        <v>4522</v>
      </c>
      <c r="T48" s="29">
        <f t="shared" si="4"/>
        <v>4641</v>
      </c>
      <c r="U48" s="29">
        <f t="shared" si="5"/>
        <v>4638.965366067514</v>
      </c>
      <c r="V48" s="29">
        <f t="shared" si="6"/>
        <v>4639.9826830011662</v>
      </c>
      <c r="W48" s="29">
        <f t="shared" si="7"/>
        <v>119</v>
      </c>
      <c r="X48" s="30">
        <f t="shared" si="8"/>
        <v>2.5641025641025661E-2</v>
      </c>
      <c r="Y48" s="31">
        <f t="shared" si="9"/>
        <v>4522</v>
      </c>
      <c r="Z48" s="32" t="str">
        <f t="shared" si="10"/>
        <v>MENOR VALOR</v>
      </c>
    </row>
    <row r="49" spans="1:26" ht="22.5" customHeight="1" thickTop="1" thickBot="1" x14ac:dyDescent="0.3">
      <c r="A49" s="50">
        <v>37</v>
      </c>
      <c r="B49" s="48" t="s">
        <v>68</v>
      </c>
      <c r="C49" s="55">
        <v>1</v>
      </c>
      <c r="D49" s="26">
        <f>+'[1]GUERRERO Y CIA SAS '!F58</f>
        <v>3200</v>
      </c>
      <c r="E49" s="26">
        <f>+'[1]GUERRERO Y CIA SAS '!G58</f>
        <v>608</v>
      </c>
      <c r="F49" s="26">
        <f>+'[1]GUERRERO Y CIA SAS '!H58</f>
        <v>3808</v>
      </c>
      <c r="G49" s="26" t="s">
        <v>24</v>
      </c>
      <c r="H49" s="26">
        <f>+'[1]CREACIONES BAGS STAR SAS'!F58</f>
        <v>4000</v>
      </c>
      <c r="I49" s="26">
        <f>+'[1]CREACIONES BAGS STAR SAS'!G58</f>
        <v>760</v>
      </c>
      <c r="J49" s="26">
        <f>+'[1]CREACIONES BAGS STAR SAS'!H58</f>
        <v>4760</v>
      </c>
      <c r="K49" s="26" t="s">
        <v>24</v>
      </c>
      <c r="L49" s="26">
        <f>+'[1]P&amp;G SUMINISTROS SAS'!F58</f>
        <v>4500</v>
      </c>
      <c r="M49" s="26">
        <f>+'[1]P&amp;G SUMINISTROS SAS'!G58</f>
        <v>855</v>
      </c>
      <c r="N49" s="26">
        <f>+'[1]P&amp;G SUMINISTROS SAS'!H58</f>
        <v>5355</v>
      </c>
      <c r="O49" s="26" t="s">
        <v>24</v>
      </c>
      <c r="P49" s="27">
        <f t="shared" si="0"/>
        <v>3808</v>
      </c>
      <c r="Q49" s="27">
        <f t="shared" si="1"/>
        <v>4760</v>
      </c>
      <c r="R49" s="27">
        <f t="shared" si="2"/>
        <v>5355</v>
      </c>
      <c r="S49" s="28">
        <f t="shared" si="3"/>
        <v>3808</v>
      </c>
      <c r="T49" s="29">
        <f t="shared" si="4"/>
        <v>4641</v>
      </c>
      <c r="U49" s="29">
        <f t="shared" si="5"/>
        <v>4549.3805309734507</v>
      </c>
      <c r="V49" s="29">
        <f t="shared" si="6"/>
        <v>4595.7294707227975</v>
      </c>
      <c r="W49" s="29">
        <f t="shared" si="7"/>
        <v>780.33518439193813</v>
      </c>
      <c r="X49" s="30">
        <f t="shared" si="8"/>
        <v>0.17948717948717952</v>
      </c>
      <c r="Y49" s="31">
        <f t="shared" si="9"/>
        <v>3808</v>
      </c>
      <c r="Z49" s="32" t="str">
        <f t="shared" si="10"/>
        <v>MENOR VALOR</v>
      </c>
    </row>
    <row r="50" spans="1:26" ht="22.5" customHeight="1" thickTop="1" thickBot="1" x14ac:dyDescent="0.3">
      <c r="A50" s="50">
        <v>38</v>
      </c>
      <c r="B50" s="48" t="s">
        <v>69</v>
      </c>
      <c r="C50" s="55">
        <v>1</v>
      </c>
      <c r="D50" s="26">
        <f>+'[1]GUERRERO Y CIA SAS '!F59</f>
        <v>14000</v>
      </c>
      <c r="E50" s="26">
        <f>+'[1]GUERRERO Y CIA SAS '!G59</f>
        <v>2660</v>
      </c>
      <c r="F50" s="26">
        <f>+'[1]GUERRERO Y CIA SAS '!H59</f>
        <v>16660</v>
      </c>
      <c r="G50" s="26" t="s">
        <v>24</v>
      </c>
      <c r="H50" s="26">
        <f>+'[1]CREACIONES BAGS STAR SAS'!F59</f>
        <v>15500</v>
      </c>
      <c r="I50" s="26">
        <f>+'[1]CREACIONES BAGS STAR SAS'!G59</f>
        <v>2945</v>
      </c>
      <c r="J50" s="26">
        <f>+'[1]CREACIONES BAGS STAR SAS'!H59</f>
        <v>18445</v>
      </c>
      <c r="K50" s="26" t="s">
        <v>24</v>
      </c>
      <c r="L50" s="26">
        <f>+'[1]P&amp;G SUMINISTROS SAS'!F59</f>
        <v>21000</v>
      </c>
      <c r="M50" s="26">
        <f>+'[1]P&amp;G SUMINISTROS SAS'!G59</f>
        <v>3990</v>
      </c>
      <c r="N50" s="26">
        <f>+'[1]P&amp;G SUMINISTROS SAS'!H59</f>
        <v>24990</v>
      </c>
      <c r="O50" s="26" t="s">
        <v>24</v>
      </c>
      <c r="P50" s="27">
        <f t="shared" si="0"/>
        <v>16660</v>
      </c>
      <c r="Q50" s="27">
        <f t="shared" si="1"/>
        <v>18445</v>
      </c>
      <c r="R50" s="27">
        <f t="shared" si="2"/>
        <v>24990</v>
      </c>
      <c r="S50" s="28">
        <f t="shared" si="3"/>
        <v>16660</v>
      </c>
      <c r="T50" s="29">
        <f t="shared" si="4"/>
        <v>20031.666666666668</v>
      </c>
      <c r="U50" s="29">
        <f t="shared" si="5"/>
        <v>19448.284518828452</v>
      </c>
      <c r="V50" s="29">
        <f t="shared" si="6"/>
        <v>19729.07108434441</v>
      </c>
      <c r="W50" s="29">
        <f t="shared" si="7"/>
        <v>4385.8133035200408</v>
      </c>
      <c r="X50" s="30">
        <f t="shared" si="8"/>
        <v>0.16831683168316836</v>
      </c>
      <c r="Y50" s="31">
        <f t="shared" si="9"/>
        <v>16660</v>
      </c>
      <c r="Z50" s="32" t="str">
        <f t="shared" si="10"/>
        <v>MENOR VALOR</v>
      </c>
    </row>
    <row r="51" spans="1:26" s="46" customFormat="1" ht="22.5" customHeight="1" thickTop="1" thickBot="1" x14ac:dyDescent="0.3">
      <c r="A51" s="36">
        <v>8</v>
      </c>
      <c r="B51" s="37" t="s">
        <v>70</v>
      </c>
      <c r="C51" s="38"/>
      <c r="D51" s="39"/>
      <c r="E51" s="39"/>
      <c r="F51" s="39"/>
      <c r="G51" s="39" t="s">
        <v>24</v>
      </c>
      <c r="H51" s="39"/>
      <c r="I51" s="39"/>
      <c r="J51" s="39"/>
      <c r="K51" s="39"/>
      <c r="L51" s="39"/>
      <c r="M51" s="39"/>
      <c r="N51" s="39"/>
      <c r="O51" s="39"/>
      <c r="P51" s="40"/>
      <c r="Q51" s="40"/>
      <c r="R51" s="40"/>
      <c r="S51" s="41"/>
      <c r="T51" s="42"/>
      <c r="U51" s="42"/>
      <c r="V51" s="42"/>
      <c r="W51" s="42"/>
      <c r="X51" s="43"/>
      <c r="Y51" s="44"/>
      <c r="Z51" s="45"/>
    </row>
    <row r="52" spans="1:26" ht="15.75" thickBot="1" x14ac:dyDescent="0.3">
      <c r="A52" s="71" t="s">
        <v>71</v>
      </c>
      <c r="B52" s="72"/>
      <c r="C52" s="72"/>
      <c r="D52" s="73">
        <f t="shared" ref="D52:Z52" si="11">SUM(D5:D50)</f>
        <v>330400</v>
      </c>
      <c r="E52" s="73">
        <f t="shared" si="11"/>
        <v>62776</v>
      </c>
      <c r="F52" s="73">
        <f t="shared" si="11"/>
        <v>393176</v>
      </c>
      <c r="G52" s="73">
        <f t="shared" si="11"/>
        <v>0</v>
      </c>
      <c r="H52" s="73">
        <f t="shared" si="11"/>
        <v>332300</v>
      </c>
      <c r="I52" s="73">
        <f t="shared" si="11"/>
        <v>60078</v>
      </c>
      <c r="J52" s="73">
        <f t="shared" si="11"/>
        <v>392378</v>
      </c>
      <c r="K52" s="73">
        <f t="shared" si="11"/>
        <v>0</v>
      </c>
      <c r="L52" s="73">
        <f t="shared" si="11"/>
        <v>378300</v>
      </c>
      <c r="M52" s="73">
        <f t="shared" si="11"/>
        <v>71877</v>
      </c>
      <c r="N52" s="73">
        <f t="shared" si="11"/>
        <v>450177</v>
      </c>
      <c r="O52" s="73">
        <f t="shared" ref="O52" si="12">SUM(O5:O50)</f>
        <v>0</v>
      </c>
      <c r="P52" s="73">
        <f t="shared" si="11"/>
        <v>393176</v>
      </c>
      <c r="Q52" s="73">
        <f t="shared" si="11"/>
        <v>392378</v>
      </c>
      <c r="R52" s="73">
        <f t="shared" si="11"/>
        <v>450177</v>
      </c>
      <c r="S52" s="73">
        <f t="shared" si="11"/>
        <v>370363</v>
      </c>
      <c r="T52" s="73">
        <f t="shared" si="11"/>
        <v>411910.33333333337</v>
      </c>
      <c r="U52" s="73">
        <f t="shared" si="11"/>
        <v>407200.69230818405</v>
      </c>
      <c r="V52" s="73">
        <f t="shared" si="11"/>
        <v>409484.53239969077</v>
      </c>
      <c r="W52" s="73">
        <f t="shared" si="11"/>
        <v>45470.487552490085</v>
      </c>
      <c r="X52" s="73">
        <f t="shared" si="11"/>
        <v>3.8421606190581024</v>
      </c>
      <c r="Y52" s="74">
        <f>SUM(Y5:Y50)</f>
        <v>370363</v>
      </c>
      <c r="Z52" s="73">
        <f t="shared" si="11"/>
        <v>0</v>
      </c>
    </row>
    <row r="54" spans="1:26" x14ac:dyDescent="0.25">
      <c r="D54" s="76"/>
    </row>
    <row r="55" spans="1:26" x14ac:dyDescent="0.25">
      <c r="D55" s="75"/>
    </row>
    <row r="56" spans="1:26" x14ac:dyDescent="0.25">
      <c r="D56" s="75"/>
    </row>
    <row r="57" spans="1:26" x14ac:dyDescent="0.25">
      <c r="D57" s="76"/>
    </row>
    <row r="58" spans="1:26" x14ac:dyDescent="0.25">
      <c r="D58" s="76"/>
    </row>
  </sheetData>
  <mergeCells count="34">
    <mergeCell ref="Z3:Z4"/>
    <mergeCell ref="T3:T4"/>
    <mergeCell ref="U3:U4"/>
    <mergeCell ref="V3:V4"/>
    <mergeCell ref="W3:W4"/>
    <mergeCell ref="X3:X4"/>
    <mergeCell ref="Y3:Y4"/>
    <mergeCell ref="N3:N4"/>
    <mergeCell ref="O3:O4"/>
    <mergeCell ref="P3:P4"/>
    <mergeCell ref="Q3:Q4"/>
    <mergeCell ref="R3:R4"/>
    <mergeCell ref="S3:S4"/>
    <mergeCell ref="H3:H4"/>
    <mergeCell ref="I3:I4"/>
    <mergeCell ref="J3:J4"/>
    <mergeCell ref="K3:K4"/>
    <mergeCell ref="L3:L4"/>
    <mergeCell ref="M3:M4"/>
    <mergeCell ref="D3:D4"/>
    <mergeCell ref="E3:E4"/>
    <mergeCell ref="F3:F4"/>
    <mergeCell ref="G3:G4"/>
    <mergeCell ref="A3:A4"/>
    <mergeCell ref="B3:B4"/>
    <mergeCell ref="C3:C4"/>
    <mergeCell ref="Y1:Z2"/>
    <mergeCell ref="A2:B2"/>
    <mergeCell ref="A1:C1"/>
    <mergeCell ref="D1:G2"/>
    <mergeCell ref="H1:K2"/>
    <mergeCell ref="L1:O2"/>
    <mergeCell ref="P1:R2"/>
    <mergeCell ref="S1:X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PRECIOS DEL MERCADO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STEFANIA MORENO MURIEL</dc:creator>
  <cp:lastModifiedBy>PS. STEFANIA MORENO MURIEL</cp:lastModifiedBy>
  <dcterms:created xsi:type="dcterms:W3CDTF">2026-05-04T16:04:02Z</dcterms:created>
  <dcterms:modified xsi:type="dcterms:W3CDTF">2026-05-04T16:11:37Z</dcterms:modified>
</cp:coreProperties>
</file>