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nfermeria\Desktop\"/>
    </mc:Choice>
  </mc:AlternateContent>
  <bookViews>
    <workbookView xWindow="0" yWindow="0" windowWidth="17256" windowHeight="5916" activeTab="2"/>
  </bookViews>
  <sheets>
    <sheet name="Hoja1" sheetId="1" r:id="rId1"/>
    <sheet name="CERTIFICACION MES DE FEBRERO " sheetId="2" state="hidden" r:id="rId2"/>
    <sheet name="CERTIFICACION" sheetId="3" r:id="rId3"/>
    <sheet name="CERTIFICACION JULIO 80%" sheetId="4" state="hidden" r:id="rId4"/>
    <sheet name="Hoja2" sheetId="5" state="hidden" r:id="rId5"/>
    <sheet name="Hoja3" sheetId="6" state="hidden" r:id="rId6"/>
  </sheets>
  <definedNames>
    <definedName name="CONVERTIRNUM">#REF!</definedName>
  </definedNames>
  <calcPr calcId="162913"/>
</workbook>
</file>

<file path=xl/calcChain.xml><?xml version="1.0" encoding="utf-8"?>
<calcChain xmlns="http://schemas.openxmlformats.org/spreadsheetml/2006/main">
  <c r="L41" i="3" l="1"/>
  <c r="F39" i="4" l="1"/>
  <c r="I39" i="4" s="1"/>
  <c r="O30" i="4"/>
  <c r="R28" i="4"/>
  <c r="B28" i="4"/>
  <c r="B32" i="4" s="1"/>
  <c r="O24" i="4"/>
  <c r="J34" i="3"/>
  <c r="F39" i="2"/>
  <c r="G39" i="2" s="1"/>
  <c r="B32" i="2"/>
  <c r="B31" i="2"/>
  <c r="O29" i="2"/>
  <c r="P26" i="2"/>
  <c r="F31" i="2"/>
  <c r="C25" i="1"/>
  <c r="C17" i="1"/>
  <c r="F27" i="2"/>
  <c r="F27" i="4"/>
  <c r="C9" i="1"/>
  <c r="F30" i="4"/>
  <c r="C13" i="1"/>
  <c r="F29" i="2"/>
  <c r="C21" i="1"/>
  <c r="F28" i="4"/>
  <c r="F29" i="4"/>
  <c r="F30" i="2"/>
  <c r="F31" i="4"/>
  <c r="C5" i="1"/>
  <c r="F28" i="2"/>
  <c r="P38" i="4" l="1"/>
  <c r="B31" i="4"/>
  <c r="I39" i="2"/>
  <c r="K39" i="2" s="1"/>
  <c r="G39" i="4"/>
  <c r="K39" i="4" s="1"/>
</calcChain>
</file>

<file path=xl/comments1.xml><?xml version="1.0" encoding="utf-8"?>
<comments xmlns="http://schemas.openxmlformats.org/spreadsheetml/2006/main">
  <authors>
    <author/>
  </authors>
  <commentList>
    <comment ref="E6" authorId="0" shapeId="0">
      <text>
        <r>
          <rPr>
            <sz val="11"/>
            <color theme="1"/>
            <rFont val="Calibri"/>
          </rPr>
          <t xml:space="preserve">diego.neira:
DILIGENCIAR EL NOMBRE COMPLETO DEL CONTRATISTA
</t>
        </r>
      </text>
    </comment>
    <comment ref="F7" authorId="0" shapeId="0">
      <text>
        <r>
          <rPr>
            <sz val="11"/>
            <color theme="1"/>
            <rFont val="Calibri"/>
          </rPr>
          <t xml:space="preserve">MARQUE  X SI SU DOCUMENTO ES CEDULA DE CIUDADANIA 
</t>
        </r>
      </text>
    </comment>
    <comment ref="H7" authorId="0" shapeId="0">
      <text>
        <r>
          <rPr>
            <sz val="11"/>
            <color theme="1"/>
            <rFont val="Calibri"/>
          </rPr>
          <t xml:space="preserve">MARQUE X SI SU DOCUMENTON ES CEDULA DE EXTRANJERIA </t>
        </r>
      </text>
    </comment>
    <comment ref="K7" authorId="0" shapeId="0">
      <text>
        <r>
          <rPr>
            <sz val="11"/>
            <color theme="1"/>
            <rFont val="Calibri"/>
          </rPr>
          <t xml:space="preserve">DILIGENCIAR EL NÚMERO DE DOCUMENTO </t>
        </r>
      </text>
    </comment>
    <comment ref="E8" authorId="0" shapeId="0">
      <text>
        <r>
          <rPr>
            <sz val="11"/>
            <color theme="1"/>
            <rFont val="Calibri"/>
          </rPr>
          <t>DILIGENCIAR  SU CORREO ELECTRONICO</t>
        </r>
      </text>
    </comment>
    <comment ref="K8" authorId="0" shapeId="0">
      <text>
        <r>
          <rPr>
            <sz val="11"/>
            <color theme="1"/>
            <rFont val="Calibri"/>
          </rPr>
          <t xml:space="preserve">DILIGENCIAR EL NÚMERO DE CELULAR PARA SER CONTACTADO EN CASO DE  PRESENTARSE ALGUNA NOVEDAD CON SU CUENTA DE COBRO </t>
        </r>
      </text>
    </comment>
    <comment ref="I9" authorId="0" shapeId="0">
      <text>
        <r>
          <rPr>
            <sz val="11"/>
            <color theme="1"/>
            <rFont val="Calibri"/>
          </rPr>
          <t>ELEGIR UNA OPCIÓN DE LA LISTA DESPLEGABLE</t>
        </r>
      </text>
    </comment>
    <comment ref="E10" authorId="0" shapeId="0">
      <text>
        <r>
          <rPr>
            <sz val="11"/>
            <color theme="1"/>
            <rFont val="Calibri"/>
          </rPr>
          <t xml:space="preserve">DILIGENCIAR EL AREA O DEPARTAMENTO EN EL CUAL PRESTA SUS SERVICIOS </t>
        </r>
      </text>
    </comment>
    <comment ref="K10" authorId="0" shapeId="0">
      <text>
        <r>
          <rPr>
            <sz val="11"/>
            <color theme="1"/>
            <rFont val="Calibri"/>
          </rPr>
          <t xml:space="preserve">DILIGENCIAR EL NOMBRE DE LA SEDE DONDE PRESTA SUS SERVICIOS </t>
        </r>
      </text>
    </comment>
    <comment ref="D11" authorId="0" shapeId="0">
      <text>
        <r>
          <rPr>
            <sz val="11"/>
            <color theme="1"/>
            <rFont val="Calibri"/>
          </rPr>
          <t xml:space="preserve">DILIGENCIAR EL CENTRO DE COSTO, DE ACUERDO A LA </t>
        </r>
      </text>
    </comment>
    <comment ref="F11" authorId="0" shapeId="0">
      <text>
        <r>
          <rPr>
            <sz val="11"/>
            <color theme="1"/>
            <rFont val="Calibri"/>
          </rPr>
          <t xml:space="preserve">DILIGENCIAR EL CENTRO DE COSTO, DE ACUERDO A LA </t>
        </r>
      </text>
    </comment>
    <comment ref="H11" authorId="0" shapeId="0">
      <text>
        <r>
          <rPr>
            <sz val="11"/>
            <color theme="1"/>
            <rFont val="Calibri"/>
          </rPr>
          <t xml:space="preserve">DILIGENCIAR EL CENTRO DE COSTO, DE ACUERDO A LA </t>
        </r>
      </text>
    </comment>
    <comment ref="J11" authorId="0" shapeId="0">
      <text>
        <r>
          <rPr>
            <sz val="11"/>
            <color theme="1"/>
            <rFont val="Calibri"/>
          </rPr>
          <t xml:space="preserve">DILIGENCIAR EL CENTRO DE COSTO, DE ACUERDO A LA </t>
        </r>
      </text>
    </comment>
    <comment ref="L11" authorId="0" shapeId="0">
      <text>
        <r>
          <rPr>
            <sz val="11"/>
            <color theme="1"/>
            <rFont val="Calibri"/>
          </rPr>
          <t xml:space="preserve">DILIGENCIAR EL CENTRO DE COSTO, DE ACUERDO A LA </t>
        </r>
      </text>
    </comment>
    <comment ref="N11" authorId="0" shapeId="0">
      <text>
        <r>
          <rPr>
            <sz val="11"/>
            <color theme="1"/>
            <rFont val="Calibri"/>
          </rPr>
          <t xml:space="preserve">DILIGENCIAR EL CENTRO DE COSTO, DE ACUERDO A LA </t>
        </r>
      </text>
    </comment>
    <comment ref="C13" authorId="0" shapeId="0">
      <text>
        <r>
          <rPr>
            <sz val="11"/>
            <color theme="1"/>
            <rFont val="Calibri"/>
          </rPr>
          <t>DILIGENCIAR EL NOMBRE DE LA ENTIDAD FINANCIERA</t>
        </r>
      </text>
    </comment>
    <comment ref="K13" authorId="0" shapeId="0">
      <text>
        <r>
          <rPr>
            <sz val="11"/>
            <color theme="1"/>
            <rFont val="Calibri"/>
          </rPr>
          <t xml:space="preserve">diego.neira:
ELEGIR UNA OPCION DE LA LISTA DESPLEGABLE </t>
        </r>
      </text>
    </comment>
    <comment ref="E14" authorId="0" shapeId="0">
      <text>
        <r>
          <rPr>
            <sz val="11"/>
            <color theme="1"/>
            <rFont val="Calibri"/>
          </rPr>
          <t xml:space="preserve">DILIGENCIAR EL NUMERO DE CUENTA </t>
        </r>
      </text>
    </comment>
    <comment ref="N14" authorId="0" shapeId="0">
      <text>
        <r>
          <rPr>
            <sz val="11"/>
            <color theme="1"/>
            <rFont val="Calibri"/>
          </rPr>
          <t xml:space="preserve">ELEGIR UNA OPCION DE LA LISTA DESPLEGABLE 
</t>
        </r>
      </text>
    </comment>
    <comment ref="D17" authorId="0" shapeId="0">
      <text>
        <r>
          <rPr>
            <sz val="11"/>
            <color theme="1"/>
            <rFont val="Calibri"/>
          </rPr>
          <t xml:space="preserve">DILIGENCIAR EL NÚMERO DE CONTRATO CON LA VIGENCIA </t>
        </r>
      </text>
    </comment>
    <comment ref="L17" authorId="0" shapeId="0">
      <text>
        <r>
          <rPr>
            <sz val="11"/>
            <color theme="1"/>
            <rFont val="Calibri"/>
          </rPr>
          <t>Ingrese el número de pago correspondiente a esta certificación.
Ejemplo : pago 1 de 2</t>
        </r>
      </text>
    </comment>
    <comment ref="C18" authorId="0" shapeId="0">
      <text>
        <r>
          <rPr>
            <sz val="11"/>
            <color theme="1"/>
            <rFont val="Calibri"/>
          </rPr>
          <t xml:space="preserve">Diligenciar el número de certificado de disponibilidad  presupuestal
</t>
        </r>
      </text>
    </comment>
    <comment ref="E18" authorId="0" shapeId="0">
      <text>
        <r>
          <rPr>
            <sz val="11"/>
            <color theme="1"/>
            <rFont val="Calibri"/>
          </rPr>
          <t xml:space="preserve">Diligenciar la fecha de la disponibilidad presupuestal </t>
        </r>
      </text>
    </comment>
    <comment ref="J18" authorId="0" shapeId="0">
      <text>
        <r>
          <rPr>
            <sz val="11"/>
            <color theme="1"/>
            <rFont val="Calibri"/>
          </rPr>
          <t xml:space="preserve">Diligenciar el número de certificado de registro  presupuestal
</t>
        </r>
      </text>
    </comment>
    <comment ref="L18" authorId="0" shapeId="0">
      <text>
        <r>
          <rPr>
            <sz val="11"/>
            <color theme="1"/>
            <rFont val="Calibri"/>
          </rPr>
          <t>Diligenciar la fecha del CRP</t>
        </r>
      </text>
    </comment>
    <comment ref="D19" authorId="0" shapeId="0">
      <text>
        <r>
          <rPr>
            <sz val="11"/>
            <color theme="1"/>
            <rFont val="Calibri"/>
          </rPr>
          <t>DILIGENCIAR EL OBJETO DEL CONTRATO TAL COMO APARECE EN LA MINUTA</t>
        </r>
      </text>
    </comment>
    <comment ref="H22" authorId="0" shapeId="0">
      <text>
        <r>
          <rPr>
            <sz val="11"/>
            <color theme="1"/>
            <rFont val="Calibri"/>
          </rPr>
          <t>DILIGENCIAR LA FECHA DE INICIO DEL PERIODO CERTIFICADO</t>
        </r>
      </text>
    </comment>
    <comment ref="L22" authorId="0" shapeId="0">
      <text>
        <r>
          <rPr>
            <sz val="11"/>
            <color theme="1"/>
            <rFont val="Calibri"/>
          </rPr>
          <t xml:space="preserve">DILIGENCIAR LA FECHA FINAL DEL PERIODO CERTIFICADO </t>
        </r>
      </text>
    </comment>
    <comment ref="H23" authorId="0" shapeId="0">
      <text>
        <r>
          <rPr>
            <sz val="11"/>
            <color theme="1"/>
            <rFont val="Calibri"/>
          </rPr>
          <t xml:space="preserve">DILIGENCIAR EL VALOR DE SUS HONORARIOS MENSUALES </t>
        </r>
      </text>
    </comment>
    <comment ref="C24" authorId="0" shapeId="0">
      <text>
        <r>
          <rPr>
            <sz val="11"/>
            <color theme="1"/>
            <rFont val="Calibri"/>
          </rPr>
          <t>ELIJA UNA OPCION DE LA LISTA DESPLEGABLE 
Administrativo
Asistencial
PIC</t>
        </r>
      </text>
    </comment>
    <comment ref="K24" authorId="0" shapeId="0">
      <text>
        <r>
          <rPr>
            <sz val="11"/>
            <color theme="1"/>
            <rFont val="Calibri"/>
          </rPr>
          <t>SOLO TIENEN RESERVA DE GLOSA  LOS CONTRATISTA QUE PRESTAN SUS SERVICIOS EN EL AREA DEL PIC  Y SE CALCULA CON EL VALOR A PAGAR AL CONTRATISTA POR EL 2%</t>
        </r>
      </text>
    </comment>
    <comment ref="J29" authorId="0" shapeId="0">
      <text>
        <r>
          <rPr>
            <sz val="11"/>
            <color theme="1"/>
            <rFont val="Calibri"/>
          </rPr>
          <t xml:space="preserve">EL VALOR TOTAL DEL CONTRATO ES: EL VALOR DEL CONTRATO PRINCIPAL MAS TODAS LAS ADICIONES </t>
        </r>
      </text>
    </comment>
    <comment ref="J30" authorId="0" shapeId="0">
      <text>
        <r>
          <rPr>
            <sz val="11"/>
            <color theme="1"/>
            <rFont val="Calibri"/>
          </rPr>
          <t>EL VALOR EJECUTADO CORRESPONDE A LA SUMATORIA DE LOS VALORES CERTIFICADOS EN LOS DIFERENTES PERIODOS</t>
        </r>
      </text>
    </comment>
    <comment ref="J31" authorId="0" shapeId="0">
      <text>
        <r>
          <rPr>
            <sz val="11"/>
            <color theme="1"/>
            <rFont val="Calibri"/>
          </rPr>
          <t xml:space="preserve">VALOR A PAGAR: ES EL VALOR QUE CERTIFICA EL SUPERVISOR , TENIENDO ENCUENTA EL DESARROLLO DE SUS ACTIVIDADES,  Y LAS DIFERENTES NOVEDADES QUE SE PUEDAN PRESENTAR, EJEMPLO : SUSPENSIONES </t>
        </r>
      </text>
    </comment>
    <comment ref="J32" authorId="0" shapeId="0">
      <text>
        <r>
          <rPr>
            <sz val="11"/>
            <color theme="1"/>
            <rFont val="Calibri"/>
          </rPr>
          <t xml:space="preserve">SON LOS VALORES QUE NO SE EJECUTARON EN EL PERIODO CERTIFICADO Y QUE SE REINTEGRAN AL PRESUPUESTO </t>
        </r>
      </text>
    </comment>
    <comment ref="J33" authorId="0" shapeId="0">
      <text>
        <r>
          <rPr>
            <sz val="11"/>
            <color theme="1"/>
            <rFont val="Calibri"/>
          </rPr>
          <t xml:space="preserve">ES EL VALOR QUE EL CONTRATISTA TIENE PENDIENTE POR EJECUTAR  : VALOR TOTAL DEL CONTRATO - VALOR EJECUTADO </t>
        </r>
      </text>
    </comment>
    <comment ref="A41" authorId="0" shapeId="0">
      <text>
        <r>
          <rPr>
            <sz val="11"/>
            <color theme="1"/>
            <rFont val="Calibri"/>
          </rPr>
          <t xml:space="preserve">DILIGENCIAR EL NUMERO DE PLANILLA CON EL CUAL RREALIZO EL PAGO DE SEGURIDAD SOCIAL </t>
        </r>
      </text>
    </comment>
    <comment ref="C41" authorId="0" shapeId="0">
      <text>
        <r>
          <rPr>
            <sz val="11"/>
            <color theme="1"/>
            <rFont val="Calibri"/>
          </rPr>
          <t xml:space="preserve">CELDA FORMULADA </t>
        </r>
      </text>
    </comment>
    <comment ref="E41" authorId="0" shapeId="0">
      <text>
        <r>
          <rPr>
            <sz val="11"/>
            <color theme="1"/>
            <rFont val="Calibri"/>
          </rPr>
          <t>CELDA FORMULADA</t>
        </r>
      </text>
    </comment>
    <comment ref="J41" authorId="0" shapeId="0">
      <text>
        <r>
          <rPr>
            <sz val="11"/>
            <color theme="1"/>
            <rFont val="Calibri"/>
          </rPr>
          <t>ELEGIR UNA OPCION DE LA LISTA DESPLEGABLE
1
2
3
4
5</t>
        </r>
      </text>
    </comment>
    <comment ref="K41" authorId="0" shapeId="0">
      <text>
        <r>
          <rPr>
            <sz val="11"/>
            <color theme="1"/>
            <rFont val="Calibri"/>
          </rPr>
          <t>CELDA FORMULADA</t>
        </r>
      </text>
    </comment>
    <comment ref="L41" authorId="0" shapeId="0">
      <text>
        <r>
          <rPr>
            <sz val="11"/>
            <color theme="1"/>
            <rFont val="Calibri"/>
          </rPr>
          <t xml:space="preserve">CELDA FORMULADA </t>
        </r>
      </text>
    </comment>
    <comment ref="A45" authorId="0" shapeId="0">
      <text>
        <r>
          <rPr>
            <sz val="11"/>
            <color theme="1"/>
            <rFont val="Calibri"/>
          </rPr>
          <t xml:space="preserve">diego.neira:
ES FUNDAMENTAL QUE SE DILIGENCIE EL NOMBRE COMPLETO DEL SUPERVISOR, YA QUE LA FIRMA NO SE RECONCE FACILMENTE </t>
        </r>
      </text>
    </comment>
  </commentList>
</comments>
</file>

<file path=xl/sharedStrings.xml><?xml version="1.0" encoding="utf-8"?>
<sst xmlns="http://schemas.openxmlformats.org/spreadsheetml/2006/main" count="256" uniqueCount="170">
  <si>
    <t>ExcelTotal.com - Convertir números a letras en Excel</t>
  </si>
  <si>
    <t>Ejemplo 1: Conversión simple de un número a letra</t>
  </si>
  <si>
    <t>Número:</t>
  </si>
  <si>
    <t>Letra:</t>
  </si>
  <si>
    <t xml:space="preserve">  GJUFO506</t>
  </si>
  <si>
    <t xml:space="preserve">OBSERVACIONES </t>
  </si>
  <si>
    <t>Ejemplo 2: Conversión de número con decimales en letras</t>
  </si>
  <si>
    <t xml:space="preserve">CERTIFICACIÓN DE CUMPLIMIENTO  DE CONTRATO U ORDEN DE PRESTACIÓN DE SERVICIOS (OPS) PARA PROCESO DE PAGO POR TESORERIA </t>
  </si>
  <si>
    <t>Versión</t>
  </si>
  <si>
    <t xml:space="preserve">  05/05/2014</t>
  </si>
  <si>
    <t>Ejemplo 3: Texto en mayúsculas</t>
  </si>
  <si>
    <t>Fecha de aprobación</t>
  </si>
  <si>
    <t>SI</t>
  </si>
  <si>
    <t>Ahorros</t>
  </si>
  <si>
    <t>Asistencial</t>
  </si>
  <si>
    <t>Ejemplo 4: Texto entre paréntesis</t>
  </si>
  <si>
    <t>Bosa</t>
  </si>
  <si>
    <t xml:space="preserve">Código: </t>
  </si>
  <si>
    <t>04-02-FO-0002</t>
  </si>
  <si>
    <t>No</t>
  </si>
  <si>
    <t>Cuenta Corriente</t>
  </si>
  <si>
    <t>Administratvo</t>
  </si>
  <si>
    <t>Ejemplo 5: Con texto adicional</t>
  </si>
  <si>
    <t>Pablo VI</t>
  </si>
  <si>
    <t>PIC</t>
  </si>
  <si>
    <t>Kennedy</t>
  </si>
  <si>
    <t xml:space="preserve">INFORMACIÓN DEL CONTRATISTA </t>
  </si>
  <si>
    <t>Número máximo permitido</t>
  </si>
  <si>
    <t>UBICACIÒN SERVICIO:  TALENTO HUMANO</t>
  </si>
  <si>
    <t>SEDE: UPA 29 SEDE ADMINISTRATIVA</t>
  </si>
  <si>
    <t>Sur</t>
  </si>
  <si>
    <t>NOMBRE DEL CONTRATISTA:</t>
  </si>
  <si>
    <t xml:space="preserve">DILIGENCIAR </t>
  </si>
  <si>
    <t xml:space="preserve">C.C. No. </t>
  </si>
  <si>
    <t>No. DE CONTRATO</t>
  </si>
  <si>
    <t>Fontibon</t>
  </si>
  <si>
    <t>TIPO DE DOCUMENTO:</t>
  </si>
  <si>
    <t xml:space="preserve">C.C </t>
  </si>
  <si>
    <t>X</t>
  </si>
  <si>
    <t xml:space="preserve">Periodo certificado desde </t>
  </si>
  <si>
    <t>C.E</t>
  </si>
  <si>
    <t xml:space="preserve">Día </t>
  </si>
  <si>
    <t>Mes</t>
  </si>
  <si>
    <t>Año</t>
  </si>
  <si>
    <t>a</t>
  </si>
  <si>
    <t xml:space="preserve">NO. </t>
  </si>
  <si>
    <t>672-2016</t>
  </si>
  <si>
    <t>CORREO ELECTRONICO:</t>
  </si>
  <si>
    <t>CELULAR:</t>
  </si>
  <si>
    <t xml:space="preserve">NOMBRE DEL CONTRATISTA: DIEGO ALEXANDER NEIRA QUITIAN </t>
  </si>
  <si>
    <t>UNIDAD DE PRESTACIÓN DE SERVICIOS DE SALUD:</t>
  </si>
  <si>
    <t>CENTRO DE COSTOS: R05A</t>
  </si>
  <si>
    <t>KE10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</si>
  <si>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</si>
  <si>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</si>
  <si>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>UBICACIÓN DEL SERVICIO:</t>
  </si>
  <si>
    <t>UBICACIÒN SERVICIO:  PIC</t>
  </si>
  <si>
    <t>SEDE: BRITALIA TIMIZA</t>
  </si>
  <si>
    <t xml:space="preserve">RECIEN NACIDOS </t>
  </si>
  <si>
    <t xml:space="preserve">El resultado del cumplimiento del contrato es: Productos        SI      NO  _____      Servicios        SI  X        NO  ______    </t>
  </si>
  <si>
    <t>SEDE:</t>
  </si>
  <si>
    <t>KENNEDY</t>
  </si>
  <si>
    <t>MARCAR CON UNA X SEGÚN CORRESPONDA</t>
  </si>
  <si>
    <t xml:space="preserve">COMO SUPERVISOR DEL CONTRATO </t>
  </si>
  <si>
    <t xml:space="preserve">CENTRO DE COSTOS:  </t>
  </si>
  <si>
    <t>Centro de costo</t>
  </si>
  <si>
    <t xml:space="preserve">NOMBRE DEL CONTRATISTA: </t>
  </si>
  <si>
    <t>%</t>
  </si>
  <si>
    <t>CERTIFICO</t>
  </si>
  <si>
    <t xml:space="preserve">CENTRO DE COSTOS: </t>
  </si>
  <si>
    <t>Centro de 
costo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</si>
  <si>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</si>
  <si>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 QUE PREVIO A LA REVISÍÓN DEL INFORME DE ACTIVIDADES PRESENTADO POR EL CONTRATISTA,  SI__X___  NO _____ CUMPLIÓ CON LAS OBLIGACIONES ESTABLECIDAS EN EL MISMO.</t>
  </si>
  <si>
    <t xml:space="preserve">El resultado del cumplimiento del contrato es: Productos        SI x      NO  _____      Servicios        SI         NO  ______    </t>
  </si>
  <si>
    <t>OBSERVACIONES (Descripción de la calidad y cumplimiento de metas y logros):</t>
  </si>
  <si>
    <t xml:space="preserve">ENTIDAD FINANCIERA: </t>
  </si>
  <si>
    <t>TIPO DE CUENTA:</t>
  </si>
  <si>
    <t xml:space="preserve">NUMERO DE CUENTA BANCARIA </t>
  </si>
  <si>
    <r>
      <t>SE CUMPLIO CON TODAS LAS ACTIVIDADES ESTABLECIDAS EN EL CONTRATONo.  672-2016 PARA LOS DIAS DEL</t>
    </r>
    <r>
      <rPr>
        <b/>
        <sz val="10"/>
        <color rgb="FF000000"/>
        <rFont val="Arial"/>
      </rPr>
      <t xml:space="preserve">  16</t>
    </r>
    <r>
      <rPr>
        <sz val="10"/>
        <color rgb="FF000000"/>
        <rFont val="Arial"/>
      </rPr>
      <t xml:space="preserve"> AL 30 DE JUNIO DE 2016.</t>
    </r>
  </si>
  <si>
    <r>
      <t>SE REALIZA PAGO PARCIAL DEL 80% DEL VALOR MENSUAL ,equiivalente a $2.593.402  DEL  CONTRATO  No.  1628-2016 PARA LOS DIAS DEL</t>
    </r>
    <r>
      <rPr>
        <b/>
        <sz val="10"/>
        <color rgb="FF000000"/>
        <rFont val="Arial"/>
      </rPr>
      <t xml:space="preserve">  1</t>
    </r>
    <r>
      <rPr>
        <sz val="10"/>
        <color rgb="FF000000"/>
        <rFont val="Arial"/>
      </rPr>
      <t xml:space="preserve"> AL 30  DE JULIO DE 2016. quedando pendiente por certificar el 20% por valor de $648.350</t>
    </r>
  </si>
  <si>
    <t>DILIGENCIAR</t>
  </si>
  <si>
    <t>PENSIONADO</t>
  </si>
  <si>
    <t>no</t>
  </si>
  <si>
    <r>
      <t xml:space="preserve">COMPROMISOS EN LA VIGENCIA DEL CONTRATO: </t>
    </r>
    <r>
      <rPr>
        <sz val="10"/>
        <color rgb="FF000000"/>
        <rFont val="Arial"/>
      </rPr>
      <t>CUMPLIR AL 100% CON LAS ACTIVIDADES CONTRACTUALES.</t>
    </r>
  </si>
  <si>
    <t>INFORMACIÓN PARA EL PAGO DEL CONTRATO U ORDEN DE PRESTACIÓN DE SERVICIOS</t>
  </si>
  <si>
    <r>
      <t xml:space="preserve">COMPROMISOS EN LA VIGENCIA DEL CONTRATO: </t>
    </r>
    <r>
      <rPr>
        <sz val="10"/>
        <color rgb="FF000000"/>
        <rFont val="Arial"/>
      </rPr>
      <t>CUMPLIR AL 100% CON LAS ACTIVIDADES CONTRACTUALES.</t>
    </r>
  </si>
  <si>
    <t>NÚMERO DE CONTRATO Y VIGENCIA:</t>
  </si>
  <si>
    <t>ANEXOS: SE ADJUNTA (1) FOLIO INFORME DE ACTIVIDADES; (2) FOLIOS APORTES SALUD, PENSIÓN Y ARL.</t>
  </si>
  <si>
    <t>N° DE PAGOS DEL CONTRATO</t>
  </si>
  <si>
    <t>CONCEPTO</t>
  </si>
  <si>
    <t>VALORES EN NÚMEROS</t>
  </si>
  <si>
    <t xml:space="preserve">NÚMERO DE CDP </t>
  </si>
  <si>
    <t>VALORES EN LETRAS</t>
  </si>
  <si>
    <t>FECHA</t>
  </si>
  <si>
    <t>VALOR TOTAL DEL CONTRATO</t>
  </si>
  <si>
    <t xml:space="preserve">NÚMERO DE CRP </t>
  </si>
  <si>
    <t xml:space="preserve">LOS VALORES CAMBIAN A LETRAS  AUTOMATICAMENTE </t>
  </si>
  <si>
    <t>OBJETO DEL CONTRATO:</t>
  </si>
  <si>
    <t>VALOR EJECUTADO</t>
  </si>
  <si>
    <t>VALOR A PAGAR</t>
  </si>
  <si>
    <t>PERIODO CERTIFICADO:</t>
  </si>
  <si>
    <t>DESDE</t>
  </si>
  <si>
    <t>DIA</t>
  </si>
  <si>
    <t xml:space="preserve">MES </t>
  </si>
  <si>
    <t>AÑO</t>
  </si>
  <si>
    <t>VALOR A LIBERAR</t>
  </si>
  <si>
    <t>SALDO POR EJECUTAR</t>
  </si>
  <si>
    <t xml:space="preserve">VALOR HONORARIOS MENSUALES: </t>
  </si>
  <si>
    <t>PORCENTAJE DE EJECUCIÓN</t>
  </si>
  <si>
    <t xml:space="preserve">TIPO DE SERVICIOS </t>
  </si>
  <si>
    <t>NOVENTA Y SEIS PORCIENTO</t>
  </si>
  <si>
    <t>EL PORCENTAJE SE CALCULA</t>
  </si>
  <si>
    <t>CIEN PORCIENTO</t>
  </si>
  <si>
    <t>RESERVA DE GLOSA 2%</t>
  </si>
  <si>
    <t>El interventor o supervisor del contrato CERTIFICA QUE:</t>
  </si>
  <si>
    <t xml:space="preserve">CONTROL DE  EJECUCIÓN DEL CONTRATO </t>
  </si>
  <si>
    <r>
      <t>Se verifica  el cumplimiento del</t>
    </r>
    <r>
      <rPr>
        <b/>
        <u/>
        <sz val="10"/>
        <color rgb="FF000000"/>
        <rFont val="Calibri"/>
      </rPr>
      <t xml:space="preserve"> mínimo</t>
    </r>
    <r>
      <rPr>
        <sz val="10"/>
        <color rgb="FF000000"/>
        <rFont val="Calibri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</rPr>
      <t>1.723.650</t>
    </r>
    <r>
      <rPr>
        <sz val="10"/>
        <color rgb="FF000000"/>
        <rFont val="Calibri"/>
      </rPr>
      <t>, el valor para IBC debe ser sobre un salario mínimo legal vigente.
Se verifica con contabilidad el tema de impuestos (Régimen Tributario)</t>
    </r>
  </si>
  <si>
    <r>
      <t>Se verifica  el cumplimiento del</t>
    </r>
    <r>
      <rPr>
        <b/>
        <u/>
        <sz val="10"/>
        <color rgb="FF000000"/>
        <rFont val="Calibri"/>
      </rPr>
      <t xml:space="preserve"> mínimo</t>
    </r>
    <r>
      <rPr>
        <sz val="10"/>
        <color rgb="FF000000"/>
        <rFont val="Calibri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</rPr>
      <t>1.723.650</t>
    </r>
    <r>
      <rPr>
        <sz val="10"/>
        <color rgb="FF000000"/>
        <rFont val="Calibri"/>
      </rPr>
      <t>, el valor para IBC debe ser sobre un salario mínimo legal vigente.
Se verifica con contabilidad el tema de impuestos (Régimen Tributario)</t>
    </r>
  </si>
  <si>
    <t xml:space="preserve">CONCEPTO </t>
  </si>
  <si>
    <t xml:space="preserve">VALORES </t>
  </si>
  <si>
    <t>Número de Planilla</t>
  </si>
  <si>
    <t>Honorarios mes</t>
  </si>
  <si>
    <t>VALOR TOTAL DEL CONTRATO MAS ADICIONES:</t>
  </si>
  <si>
    <t>IBC Cotización</t>
  </si>
  <si>
    <t>Aporte Salud</t>
  </si>
  <si>
    <t>Aporte Pensión</t>
  </si>
  <si>
    <t>Total Aporte</t>
  </si>
  <si>
    <t>VALOR A PAGAR AL CONTRATISTA</t>
  </si>
  <si>
    <t>DILIGENCIAR SOLO EL VALOR DE HONORARIOS (MENSUAL)</t>
  </si>
  <si>
    <r>
      <t>Dado en Bogotá a los</t>
    </r>
    <r>
      <rPr>
        <sz val="12"/>
        <color rgb="FFFF0000"/>
        <rFont val="Calibri"/>
      </rPr>
      <t xml:space="preserve"> (30 </t>
    </r>
    <r>
      <rPr>
        <sz val="10"/>
        <color rgb="FF000000"/>
        <rFont val="Calibri"/>
      </rPr>
      <t>) días del mes de</t>
    </r>
    <r>
      <rPr>
        <sz val="12"/>
        <color rgb="FFFF0000"/>
        <rFont val="Calibri"/>
      </rPr>
      <t xml:space="preserve">  JULIO </t>
    </r>
    <r>
      <rPr>
        <sz val="10"/>
        <color rgb="FF000000"/>
        <rFont val="Calibri"/>
      </rPr>
      <t>del año Dos Mil DIECISEIS (2016). Lo anterior para que surta el pago pertinente. Cordialmente,</t>
    </r>
  </si>
  <si>
    <r>
      <t>Dado en Bogotá a los</t>
    </r>
    <r>
      <rPr>
        <sz val="12"/>
        <color rgb="FFFF0000"/>
        <rFont val="Calibri"/>
      </rPr>
      <t xml:space="preserve"> (30</t>
    </r>
    <r>
      <rPr>
        <sz val="10"/>
        <color rgb="FF000000"/>
        <rFont val="Calibri"/>
      </rPr>
      <t>) días del mes de</t>
    </r>
    <r>
      <rPr>
        <sz val="12"/>
        <color rgb="FFFF0000"/>
        <rFont val="Calibri"/>
      </rPr>
      <t xml:space="preserve">  JUNIO </t>
    </r>
    <r>
      <rPr>
        <sz val="10"/>
        <color rgb="FF000000"/>
        <rFont val="Calibri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</si>
  <si>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</si>
  <si>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</si>
  <si>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</si>
  <si>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</si>
  <si>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</si>
  <si>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r>
      <t>Se verifica  el cumplimiento del</t>
    </r>
    <r>
      <rPr>
        <b/>
        <u/>
        <sz val="12"/>
        <color rgb="FF000000"/>
        <rFont val="Arial"/>
      </rPr>
      <t xml:space="preserve"> mínimo</t>
    </r>
    <r>
      <rPr>
        <sz val="12"/>
        <color rgb="FF000000"/>
        <rFont val="Arial"/>
      </rPr>
      <t xml:space="preserve"> valor de  los aportes al sistema de seguridad social en salud y pensiones pagado en el mes. Los honorarios inferiores a $ 2,194,508 el valor para IBC debe ser sobre un salario mínimo legal vigente.</t>
    </r>
  </si>
  <si>
    <t xml:space="preserve">IBC DE COTIZACION </t>
  </si>
  <si>
    <t>APORTE A SALUD 12.5% IBC</t>
  </si>
  <si>
    <t xml:space="preserve">NIVEL ARL </t>
  </si>
  <si>
    <t xml:space="preserve">APORTE ARL </t>
  </si>
  <si>
    <t xml:space="preserve">TOTAL APORTES </t>
  </si>
  <si>
    <t xml:space="preserve">NOMBRE y FIRMA DEL CONTRATISTA </t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</si>
  <si>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</si>
  <si>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</si>
  <si>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</si>
  <si>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</si>
  <si>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</si>
  <si>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</si>
  <si>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</si>
  <si>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</si>
  <si>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</si>
  <si>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</si>
  <si>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</si>
  <si>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</si>
  <si>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</si>
  <si>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</si>
  <si>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</si>
  <si>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ANA ROCIO DIAZ RODRIGUEZ</t>
  </si>
  <si>
    <t>rochitad2@gmail.com</t>
  </si>
  <si>
    <t>DAVIVIENDA</t>
  </si>
  <si>
    <t>4434-2020</t>
  </si>
  <si>
    <t>NANCY CASALLAS</t>
  </si>
  <si>
    <t>KE10J09 - cv19</t>
  </si>
  <si>
    <t>APORTE PENSION 16% IBC</t>
  </si>
  <si>
    <t>8 DE 8</t>
  </si>
  <si>
    <t>AUXILIAR DE ENFERMERIA</t>
  </si>
  <si>
    <t>OBSERVACIONES. 168 HORAS   MANEJO CODIGO PIN</t>
  </si>
  <si>
    <t>Dado en Bogotá  en el mes de septiembre del año dosmil veinte (2020).  Lo anterior para que surta el pago pertinente.cordialmente,</t>
  </si>
  <si>
    <t>1´566600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</si>
</sst>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&quot;$&quot;#,##0.00"/>
    <numFmt numFmtId="165" formatCode="&quot;$&quot;#,##0"/>
    <numFmt numFmtId="166" formatCode="_(&quot;$ &quot;* #,##0_);_(&quot;$ &quot;* \(#,##0\);_(&quot;$ &quot;* \-_);_(@_)"/>
    <numFmt numFmtId="167" formatCode="&quot;$ &quot;#,##0"/>
    <numFmt numFmtId="168" formatCode="0.000%"/>
    <numFmt numFmtId="169" formatCode="_-* #,##0_-;\-* #,##0_-;_-* &quot;-&quot;??_-;_-@_-"/>
  </numFmts>
  <fonts count="35">
    <font>
      <sz val="11"/>
      <color theme="1"/>
      <name val="Calibri"/>
    </font>
    <font>
      <sz val="18"/>
      <color rgb="FF000000"/>
      <name val="Calibri"/>
    </font>
    <font>
      <b/>
      <sz val="11"/>
      <color rgb="FFFFFFFF"/>
      <name val="Calibri"/>
    </font>
    <font>
      <sz val="11"/>
      <name val="Calibri"/>
    </font>
    <font>
      <sz val="10"/>
      <color rgb="FF000000"/>
      <name val="Calibri"/>
    </font>
    <font>
      <sz val="12"/>
      <color rgb="FF000000"/>
      <name val="Arial Black"/>
    </font>
    <font>
      <b/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11"/>
      <color rgb="FF000000"/>
      <name val="Arial"/>
    </font>
    <font>
      <b/>
      <sz val="12"/>
      <color rgb="FF000000"/>
      <name val="Arial"/>
    </font>
    <font>
      <sz val="11"/>
      <color rgb="FF000000"/>
      <name val="Arial"/>
    </font>
    <font>
      <sz val="12"/>
      <color rgb="FF000000"/>
      <name val="Arial"/>
    </font>
    <font>
      <sz val="11"/>
      <color theme="1"/>
      <name val="Arial"/>
    </font>
    <font>
      <u/>
      <sz val="11"/>
      <color theme="10"/>
      <name val="Calibri"/>
    </font>
    <font>
      <b/>
      <sz val="14"/>
      <color rgb="FF000000"/>
      <name val="Arial"/>
    </font>
    <font>
      <sz val="10"/>
      <color rgb="FF000000"/>
      <name val="Arial"/>
    </font>
    <font>
      <sz val="14"/>
      <color rgb="FF000000"/>
      <name val="Arial"/>
    </font>
    <font>
      <b/>
      <sz val="10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vertAlign val="superscript"/>
      <sz val="12"/>
      <color rgb="FF000000"/>
      <name val="Calibri"/>
    </font>
    <font>
      <b/>
      <sz val="12"/>
      <color rgb="FF000000"/>
      <name val="Arial Black"/>
    </font>
    <font>
      <b/>
      <sz val="16"/>
      <color rgb="FF000000"/>
      <name val="Calibri"/>
    </font>
    <font>
      <b/>
      <vertAlign val="superscript"/>
      <sz val="16"/>
      <color rgb="FF000000"/>
      <name val="Calibri"/>
    </font>
    <font>
      <b/>
      <vertAlign val="superscript"/>
      <sz val="16"/>
      <color rgb="FF000000"/>
      <name val="Calibri"/>
    </font>
    <font>
      <b/>
      <vertAlign val="superscript"/>
      <sz val="12"/>
      <color rgb="FF000000"/>
      <name val="Calibri"/>
    </font>
    <font>
      <sz val="10"/>
      <color theme="1"/>
      <name val="Verdana"/>
    </font>
    <font>
      <b/>
      <u/>
      <sz val="10"/>
      <color rgb="FF000000"/>
      <name val="Calibri"/>
    </font>
    <font>
      <b/>
      <sz val="12"/>
      <color rgb="FF000000"/>
      <name val="Calibri"/>
    </font>
    <font>
      <sz val="12"/>
      <color rgb="FFFF0000"/>
      <name val="Calibri"/>
    </font>
    <font>
      <b/>
      <u/>
      <sz val="12"/>
      <color rgb="FF000000"/>
      <name val="Arial"/>
    </font>
    <font>
      <sz val="11"/>
      <color theme="1"/>
      <name val="Calibri"/>
    </font>
    <font>
      <sz val="14"/>
      <color rgb="FF00000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CCCC"/>
        <bgColor rgb="FF33CCCC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</fills>
  <borders count="106">
    <border>
      <left/>
      <right/>
      <top/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33CCCC"/>
      </top>
      <bottom/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/>
      <right style="medium">
        <color rgb="FF000000"/>
      </right>
      <top/>
      <bottom/>
      <diagonal/>
    </border>
    <border>
      <left style="thin">
        <color rgb="FF33CCCC"/>
      </left>
      <right/>
      <top/>
      <bottom/>
      <diagonal/>
    </border>
    <border>
      <left/>
      <right style="thin">
        <color rgb="FF33CCCC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33CCCC"/>
      </left>
      <right/>
      <top/>
      <bottom style="thin">
        <color rgb="FF33CCCC"/>
      </bottom>
      <diagonal/>
    </border>
    <border>
      <left/>
      <right style="thin">
        <color rgb="FF33CCCC"/>
      </right>
      <top/>
      <bottom style="thin">
        <color rgb="FF33CCCC"/>
      </bottom>
      <diagonal/>
    </border>
    <border>
      <left/>
      <right/>
      <top/>
      <bottom style="thin">
        <color rgb="FF33CCCC"/>
      </bottom>
      <diagonal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FF8080"/>
      </right>
      <top style="thin">
        <color rgb="FFFF8080"/>
      </top>
      <bottom style="thin">
        <color rgb="FFFF808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43" fontId="32" fillId="0" borderId="0" applyFont="0" applyFill="0" applyBorder="0" applyAlignment="0" applyProtection="0"/>
  </cellStyleXfs>
  <cellXfs count="250">
    <xf numFmtId="0" fontId="0" fillId="0" borderId="0" xfId="0" applyFont="1" applyAlignment="1"/>
    <xf numFmtId="0" fontId="1" fillId="0" borderId="0" xfId="0" applyFont="1" applyAlignment="1"/>
    <xf numFmtId="0" fontId="0" fillId="3" borderId="3" xfId="0" applyFont="1" applyFill="1" applyBorder="1" applyAlignment="1"/>
    <xf numFmtId="164" fontId="0" fillId="3" borderId="4" xfId="0" applyNumberFormat="1" applyFont="1" applyFill="1" applyBorder="1" applyAlignment="1">
      <alignment horizontal="left"/>
    </xf>
    <xf numFmtId="0" fontId="4" fillId="4" borderId="5" xfId="0" applyFont="1" applyFill="1" applyBorder="1" applyAlignment="1"/>
    <xf numFmtId="0" fontId="4" fillId="4" borderId="6" xfId="0" applyFont="1" applyFill="1" applyBorder="1" applyAlignment="1"/>
    <xf numFmtId="0" fontId="0" fillId="0" borderId="1" xfId="0" applyFont="1" applyBorder="1" applyAlignment="1"/>
    <xf numFmtId="0" fontId="4" fillId="4" borderId="7" xfId="0" applyFont="1" applyFill="1" applyBorder="1" applyAlignment="1"/>
    <xf numFmtId="0" fontId="0" fillId="0" borderId="2" xfId="0" applyFont="1" applyBorder="1" applyAlignment="1"/>
    <xf numFmtId="0" fontId="4" fillId="4" borderId="9" xfId="0" applyFont="1" applyFill="1" applyBorder="1" applyAlignment="1"/>
    <xf numFmtId="0" fontId="4" fillId="4" borderId="12" xfId="0" applyFont="1" applyFill="1" applyBorder="1" applyAlignment="1"/>
    <xf numFmtId="0" fontId="7" fillId="4" borderId="14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/>
    <xf numFmtId="14" fontId="8" fillId="4" borderId="14" xfId="0" applyNumberFormat="1" applyFont="1" applyFill="1" applyBorder="1" applyAlignment="1">
      <alignment horizontal="center" vertical="center"/>
    </xf>
    <xf numFmtId="165" fontId="0" fillId="3" borderId="4" xfId="0" applyNumberFormat="1" applyFont="1" applyFill="1" applyBorder="1" applyAlignment="1">
      <alignment horizontal="left"/>
    </xf>
    <xf numFmtId="0" fontId="2" fillId="6" borderId="22" xfId="0" applyFont="1" applyFill="1" applyBorder="1" applyAlignment="1"/>
    <xf numFmtId="0" fontId="0" fillId="7" borderId="24" xfId="0" applyFont="1" applyFill="1" applyBorder="1" applyAlignment="1"/>
    <xf numFmtId="164" fontId="0" fillId="7" borderId="4" xfId="0" applyNumberFormat="1" applyFont="1" applyFill="1" applyBorder="1" applyAlignment="1">
      <alignment horizontal="left"/>
    </xf>
    <xf numFmtId="0" fontId="0" fillId="0" borderId="27" xfId="0" applyFont="1" applyBorder="1" applyAlignment="1"/>
    <xf numFmtId="0" fontId="10" fillId="4" borderId="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vertical="center"/>
    </xf>
    <xf numFmtId="0" fontId="0" fillId="0" borderId="33" xfId="0" applyFont="1" applyBorder="1" applyAlignment="1"/>
    <xf numFmtId="0" fontId="6" fillId="4" borderId="35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1" fillId="4" borderId="37" xfId="0" applyFont="1" applyFill="1" applyBorder="1" applyAlignment="1">
      <alignment horizontal="center" vertical="center"/>
    </xf>
    <xf numFmtId="0" fontId="11" fillId="5" borderId="37" xfId="0" applyFont="1" applyFill="1" applyBorder="1" applyAlignment="1">
      <alignment horizontal="center" vertical="center"/>
    </xf>
    <xf numFmtId="3" fontId="6" fillId="4" borderId="39" xfId="0" applyNumberFormat="1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5" borderId="37" xfId="0" applyFont="1" applyFill="1" applyBorder="1" applyAlignment="1">
      <alignment vertical="center"/>
    </xf>
    <xf numFmtId="3" fontId="6" fillId="4" borderId="41" xfId="0" applyNumberFormat="1" applyFont="1" applyFill="1" applyBorder="1" applyAlignment="1">
      <alignment horizontal="center" vertical="center"/>
    </xf>
    <xf numFmtId="0" fontId="13" fillId="0" borderId="39" xfId="0" applyFont="1" applyBorder="1" applyAlignment="1">
      <alignment horizontal="left"/>
    </xf>
    <xf numFmtId="3" fontId="6" fillId="5" borderId="35" xfId="0" applyNumberFormat="1" applyFont="1" applyFill="1" applyBorder="1" applyAlignment="1">
      <alignment horizontal="center" vertical="center"/>
    </xf>
    <xf numFmtId="3" fontId="6" fillId="5" borderId="39" xfId="0" applyNumberFormat="1" applyFont="1" applyFill="1" applyBorder="1" applyAlignment="1">
      <alignment horizontal="center" vertical="center"/>
    </xf>
    <xf numFmtId="3" fontId="6" fillId="5" borderId="41" xfId="0" applyNumberFormat="1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wrapText="1"/>
    </xf>
    <xf numFmtId="0" fontId="12" fillId="4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 wrapText="1"/>
    </xf>
    <xf numFmtId="165" fontId="17" fillId="4" borderId="9" xfId="0" applyNumberFormat="1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1" fillId="5" borderId="63" xfId="0" applyFont="1" applyFill="1" applyBorder="1" applyAlignment="1">
      <alignment vertical="center" wrapText="1"/>
    </xf>
    <xf numFmtId="0" fontId="11" fillId="5" borderId="62" xfId="0" applyFont="1" applyFill="1" applyBorder="1" applyAlignment="1">
      <alignment vertical="center"/>
    </xf>
    <xf numFmtId="0" fontId="11" fillId="5" borderId="63" xfId="0" applyFont="1" applyFill="1" applyBorder="1" applyAlignment="1">
      <alignment vertical="center"/>
    </xf>
    <xf numFmtId="0" fontId="4" fillId="5" borderId="62" xfId="0" applyFont="1" applyFill="1" applyBorder="1" applyAlignment="1"/>
    <xf numFmtId="0" fontId="4" fillId="4" borderId="43" xfId="0" applyFont="1" applyFill="1" applyBorder="1" applyAlignment="1"/>
    <xf numFmtId="165" fontId="17" fillId="4" borderId="9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29" xfId="0" applyFont="1" applyBorder="1" applyAlignment="1">
      <alignment horizontal="center" vertical="center"/>
    </xf>
    <xf numFmtId="0" fontId="11" fillId="4" borderId="72" xfId="0" applyFont="1" applyFill="1" applyBorder="1" applyAlignment="1">
      <alignment horizontal="left"/>
    </xf>
    <xf numFmtId="0" fontId="11" fillId="4" borderId="73" xfId="0" applyFont="1" applyFill="1" applyBorder="1" applyAlignment="1">
      <alignment horizontal="left"/>
    </xf>
    <xf numFmtId="0" fontId="11" fillId="4" borderId="73" xfId="0" applyFont="1" applyFill="1" applyBorder="1" applyAlignment="1">
      <alignment horizontal="center"/>
    </xf>
    <xf numFmtId="0" fontId="11" fillId="4" borderId="73" xfId="0" applyFont="1" applyFill="1" applyBorder="1" applyAlignment="1"/>
    <xf numFmtId="0" fontId="11" fillId="4" borderId="40" xfId="0" applyFont="1" applyFill="1" applyBorder="1" applyAlignment="1"/>
    <xf numFmtId="0" fontId="17" fillId="4" borderId="9" xfId="0" applyFont="1" applyFill="1" applyBorder="1" applyAlignment="1"/>
    <xf numFmtId="0" fontId="11" fillId="4" borderId="72" xfId="0" applyFont="1" applyFill="1" applyBorder="1" applyAlignment="1">
      <alignment vertical="center"/>
    </xf>
    <xf numFmtId="0" fontId="11" fillId="4" borderId="73" xfId="0" applyFont="1" applyFill="1" applyBorder="1" applyAlignment="1">
      <alignment vertical="center"/>
    </xf>
    <xf numFmtId="0" fontId="18" fillId="4" borderId="35" xfId="0" applyFont="1" applyFill="1" applyBorder="1" applyAlignment="1">
      <alignment vertical="center" wrapText="1"/>
    </xf>
    <xf numFmtId="0" fontId="11" fillId="5" borderId="37" xfId="0" applyFont="1" applyFill="1" applyBorder="1" applyAlignment="1">
      <alignment horizontal="left" vertical="center"/>
    </xf>
    <xf numFmtId="0" fontId="11" fillId="4" borderId="37" xfId="0" applyFont="1" applyFill="1" applyBorder="1" applyAlignment="1">
      <alignment horizontal="left" vertical="center"/>
    </xf>
    <xf numFmtId="0" fontId="18" fillId="4" borderId="35" xfId="0" applyFont="1" applyFill="1" applyBorder="1" applyAlignment="1">
      <alignment horizontal="left" vertical="center"/>
    </xf>
    <xf numFmtId="0" fontId="9" fillId="5" borderId="37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8" fillId="4" borderId="35" xfId="0" applyFont="1" applyFill="1" applyBorder="1" applyAlignment="1">
      <alignment horizontal="left"/>
    </xf>
    <xf numFmtId="165" fontId="4" fillId="4" borderId="9" xfId="0" applyNumberFormat="1" applyFont="1" applyFill="1" applyBorder="1" applyAlignment="1"/>
    <xf numFmtId="0" fontId="11" fillId="5" borderId="37" xfId="0" applyFont="1" applyFill="1" applyBorder="1" applyAlignment="1">
      <alignment horizontal="center"/>
    </xf>
    <xf numFmtId="0" fontId="17" fillId="4" borderId="9" xfId="0" applyFont="1" applyFill="1" applyBorder="1" applyAlignment="1">
      <alignment horizontal="center"/>
    </xf>
    <xf numFmtId="0" fontId="5" fillId="4" borderId="43" xfId="0" applyFont="1" applyFill="1" applyBorder="1" applyAlignment="1"/>
    <xf numFmtId="0" fontId="18" fillId="4" borderId="12" xfId="0" applyFont="1" applyFill="1" applyBorder="1" applyAlignment="1">
      <alignment horizontal="center"/>
    </xf>
    <xf numFmtId="0" fontId="18" fillId="4" borderId="9" xfId="0" applyFont="1" applyFill="1" applyBorder="1" applyAlignment="1">
      <alignment horizontal="left"/>
    </xf>
    <xf numFmtId="166" fontId="18" fillId="4" borderId="9" xfId="0" applyNumberFormat="1" applyFont="1" applyFill="1" applyBorder="1" applyAlignment="1">
      <alignment horizontal="left"/>
    </xf>
    <xf numFmtId="0" fontId="18" fillId="4" borderId="9" xfId="0" applyFont="1" applyFill="1" applyBorder="1" applyAlignment="1">
      <alignment horizontal="right"/>
    </xf>
    <xf numFmtId="0" fontId="18" fillId="4" borderId="15" xfId="0" applyFont="1" applyFill="1" applyBorder="1" applyAlignment="1">
      <alignment horizontal="right"/>
    </xf>
    <xf numFmtId="0" fontId="12" fillId="4" borderId="9" xfId="0" applyFont="1" applyFill="1" applyBorder="1" applyAlignment="1">
      <alignment horizontal="left" vertical="top" wrapText="1"/>
    </xf>
    <xf numFmtId="0" fontId="17" fillId="4" borderId="72" xfId="0" applyFont="1" applyFill="1" applyBorder="1" applyAlignment="1">
      <alignment horizontal="left" vertical="center" wrapText="1"/>
    </xf>
    <xf numFmtId="0" fontId="17" fillId="4" borderId="73" xfId="0" applyFont="1" applyFill="1" applyBorder="1" applyAlignment="1">
      <alignment horizontal="left" vertical="center" wrapText="1"/>
    </xf>
    <xf numFmtId="0" fontId="17" fillId="4" borderId="40" xfId="0" applyFont="1" applyFill="1" applyBorder="1" applyAlignment="1">
      <alignment horizontal="left" vertical="center" wrapText="1"/>
    </xf>
    <xf numFmtId="0" fontId="10" fillId="4" borderId="9" xfId="0" applyFont="1" applyFill="1" applyBorder="1" applyAlignment="1">
      <alignment horizontal="center" vertical="top"/>
    </xf>
    <xf numFmtId="0" fontId="18" fillId="4" borderId="35" xfId="0" applyFont="1" applyFill="1" applyBorder="1" applyAlignment="1">
      <alignment horizontal="center" vertical="center"/>
    </xf>
    <xf numFmtId="0" fontId="18" fillId="4" borderId="39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/>
    </xf>
    <xf numFmtId="0" fontId="16" fillId="4" borderId="9" xfId="0" applyFont="1" applyFill="1" applyBorder="1" applyAlignment="1">
      <alignment horizontal="center" vertical="center"/>
    </xf>
    <xf numFmtId="10" fontId="4" fillId="4" borderId="9" xfId="0" applyNumberFormat="1" applyFont="1" applyFill="1" applyBorder="1" applyAlignment="1"/>
    <xf numFmtId="167" fontId="4" fillId="4" borderId="39" xfId="0" applyNumberFormat="1" applyFont="1" applyFill="1" applyBorder="1" applyAlignment="1">
      <alignment horizontal="center"/>
    </xf>
    <xf numFmtId="0" fontId="5" fillId="4" borderId="43" xfId="0" applyFont="1" applyFill="1" applyBorder="1" applyAlignment="1">
      <alignment wrapText="1"/>
    </xf>
    <xf numFmtId="0" fontId="18" fillId="4" borderId="9" xfId="0" applyFont="1" applyFill="1" applyBorder="1" applyAlignment="1">
      <alignment horizontal="center" vertical="center"/>
    </xf>
    <xf numFmtId="0" fontId="20" fillId="4" borderId="72" xfId="0" applyFont="1" applyFill="1" applyBorder="1" applyAlignment="1">
      <alignment horizontal="center"/>
    </xf>
    <xf numFmtId="0" fontId="20" fillId="4" borderId="73" xfId="0" applyFont="1" applyFill="1" applyBorder="1" applyAlignment="1">
      <alignment horizontal="center"/>
    </xf>
    <xf numFmtId="0" fontId="20" fillId="4" borderId="73" xfId="0" applyFont="1" applyFill="1" applyBorder="1" applyAlignment="1">
      <alignment horizontal="left"/>
    </xf>
    <xf numFmtId="166" fontId="20" fillId="4" borderId="73" xfId="0" applyNumberFormat="1" applyFont="1" applyFill="1" applyBorder="1" applyAlignment="1">
      <alignment horizontal="left"/>
    </xf>
    <xf numFmtId="0" fontId="19" fillId="0" borderId="0" xfId="0" applyFont="1" applyAlignment="1"/>
    <xf numFmtId="0" fontId="20" fillId="4" borderId="73" xfId="0" applyFont="1" applyFill="1" applyBorder="1" applyAlignment="1">
      <alignment horizontal="right"/>
    </xf>
    <xf numFmtId="0" fontId="20" fillId="4" borderId="40" xfId="0" applyFont="1" applyFill="1" applyBorder="1" applyAlignment="1">
      <alignment horizontal="right"/>
    </xf>
    <xf numFmtId="0" fontId="18" fillId="4" borderId="9" xfId="0" applyFont="1" applyFill="1" applyBorder="1" applyAlignment="1">
      <alignment horizontal="center"/>
    </xf>
    <xf numFmtId="0" fontId="22" fillId="4" borderId="4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left" vertical="center" wrapText="1"/>
    </xf>
    <xf numFmtId="0" fontId="10" fillId="4" borderId="72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wrapText="1"/>
    </xf>
    <xf numFmtId="0" fontId="17" fillId="5" borderId="37" xfId="0" applyFont="1" applyFill="1" applyBorder="1" applyAlignment="1">
      <alignment horizontal="center" vertical="center" wrapText="1"/>
    </xf>
    <xf numFmtId="165" fontId="17" fillId="4" borderId="100" xfId="0" applyNumberFormat="1" applyFont="1" applyFill="1" applyBorder="1" applyAlignment="1">
      <alignment horizontal="center" vertical="center" wrapText="1"/>
    </xf>
    <xf numFmtId="167" fontId="4" fillId="4" borderId="9" xfId="0" applyNumberFormat="1" applyFont="1" applyFill="1" applyBorder="1" applyAlignment="1">
      <alignment horizontal="center"/>
    </xf>
    <xf numFmtId="0" fontId="4" fillId="4" borderId="101" xfId="0" applyFont="1" applyFill="1" applyBorder="1" applyAlignment="1"/>
    <xf numFmtId="0" fontId="26" fillId="4" borderId="9" xfId="0" applyFont="1" applyFill="1" applyBorder="1" applyAlignment="1">
      <alignment horizontal="center" vertical="top"/>
    </xf>
    <xf numFmtId="0" fontId="0" fillId="0" borderId="39" xfId="0" applyFont="1" applyBorder="1" applyAlignment="1"/>
    <xf numFmtId="0" fontId="0" fillId="0" borderId="32" xfId="0" applyFont="1" applyBorder="1" applyAlignment="1"/>
    <xf numFmtId="0" fontId="0" fillId="0" borderId="39" xfId="0" applyFont="1" applyBorder="1" applyAlignment="1">
      <alignment horizontal="center"/>
    </xf>
    <xf numFmtId="168" fontId="27" fillId="4" borderId="39" xfId="0" applyNumberFormat="1" applyFont="1" applyFill="1" applyBorder="1" applyAlignment="1">
      <alignment vertical="center" wrapText="1"/>
    </xf>
    <xf numFmtId="0" fontId="34" fillId="5" borderId="6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/>
    </xf>
    <xf numFmtId="0" fontId="3" fillId="0" borderId="2" xfId="0" applyFont="1" applyBorder="1"/>
    <xf numFmtId="167" fontId="4" fillId="4" borderId="32" xfId="0" applyNumberFormat="1" applyFont="1" applyFill="1" applyBorder="1" applyAlignment="1">
      <alignment horizontal="center"/>
    </xf>
    <xf numFmtId="0" fontId="3" fillId="0" borderId="31" xfId="0" applyFont="1" applyBorder="1"/>
    <xf numFmtId="0" fontId="3" fillId="0" borderId="30" xfId="0" applyFont="1" applyBorder="1"/>
    <xf numFmtId="0" fontId="3" fillId="0" borderId="34" xfId="0" applyFont="1" applyBorder="1"/>
    <xf numFmtId="0" fontId="5" fillId="4" borderId="8" xfId="0" applyFont="1" applyFill="1" applyBorder="1" applyAlignment="1">
      <alignment horizontal="center" wrapText="1"/>
    </xf>
    <xf numFmtId="0" fontId="3" fillId="0" borderId="18" xfId="0" applyFont="1" applyBorder="1"/>
    <xf numFmtId="0" fontId="3" fillId="0" borderId="25" xfId="0" applyFont="1" applyBorder="1"/>
    <xf numFmtId="0" fontId="4" fillId="4" borderId="95" xfId="0" applyFont="1" applyFill="1" applyBorder="1" applyAlignment="1">
      <alignment horizontal="center"/>
    </xf>
    <xf numFmtId="0" fontId="3" fillId="0" borderId="58" xfId="0" applyFont="1" applyBorder="1"/>
    <xf numFmtId="0" fontId="3" fillId="0" borderId="96" xfId="0" applyFont="1" applyBorder="1"/>
    <xf numFmtId="0" fontId="21" fillId="4" borderId="88" xfId="0" applyFont="1" applyFill="1" applyBorder="1" applyAlignment="1">
      <alignment horizontal="center" vertical="top"/>
    </xf>
    <xf numFmtId="0" fontId="3" fillId="0" borderId="89" xfId="0" applyFont="1" applyBorder="1"/>
    <xf numFmtId="0" fontId="3" fillId="0" borderId="92" xfId="0" applyFont="1" applyBorder="1"/>
    <xf numFmtId="167" fontId="19" fillId="4" borderId="32" xfId="0" applyNumberFormat="1" applyFont="1" applyFill="1" applyBorder="1" applyAlignment="1">
      <alignment horizontal="center"/>
    </xf>
    <xf numFmtId="0" fontId="4" fillId="4" borderId="48" xfId="0" applyFont="1" applyFill="1" applyBorder="1" applyAlignment="1">
      <alignment horizontal="left" vertical="center" wrapText="1"/>
    </xf>
    <xf numFmtId="0" fontId="3" fillId="0" borderId="49" xfId="0" applyFont="1" applyBorder="1"/>
    <xf numFmtId="0" fontId="3" fillId="0" borderId="51" xfId="0" applyFont="1" applyBorder="1"/>
    <xf numFmtId="0" fontId="4" fillId="4" borderId="90" xfId="0" applyFont="1" applyFill="1" applyBorder="1" applyAlignment="1">
      <alignment horizontal="left" vertical="center" wrapText="1"/>
    </xf>
    <xf numFmtId="0" fontId="3" fillId="0" borderId="91" xfId="0" applyFont="1" applyBorder="1"/>
    <xf numFmtId="0" fontId="3" fillId="0" borderId="93" xfId="0" applyFont="1" applyBorder="1"/>
    <xf numFmtId="0" fontId="3" fillId="0" borderId="74" xfId="0" applyFont="1" applyBorder="1"/>
    <xf numFmtId="0" fontId="3" fillId="0" borderId="75" xfId="0" applyFont="1" applyBorder="1"/>
    <xf numFmtId="0" fontId="3" fillId="0" borderId="76" xfId="0" applyFont="1" applyBorder="1"/>
    <xf numFmtId="0" fontId="18" fillId="4" borderId="32" xfId="0" applyFont="1" applyFill="1" applyBorder="1" applyAlignment="1">
      <alignment horizontal="center" vertical="center"/>
    </xf>
    <xf numFmtId="0" fontId="18" fillId="4" borderId="32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left" vertical="center"/>
    </xf>
    <xf numFmtId="0" fontId="6" fillId="5" borderId="32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3" fontId="6" fillId="4" borderId="38" xfId="0" applyNumberFormat="1" applyFont="1" applyFill="1" applyBorder="1" applyAlignment="1">
      <alignment horizontal="center" vertical="center" wrapText="1"/>
    </xf>
    <xf numFmtId="0" fontId="3" fillId="0" borderId="42" xfId="0" applyFont="1" applyBorder="1"/>
    <xf numFmtId="3" fontId="6" fillId="4" borderId="38" xfId="0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1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3" fillId="0" borderId="55" xfId="0" applyFont="1" applyBorder="1"/>
    <xf numFmtId="0" fontId="3" fillId="0" borderId="56" xfId="0" applyFont="1" applyBorder="1"/>
    <xf numFmtId="0" fontId="16" fillId="4" borderId="57" xfId="0" applyFont="1" applyFill="1" applyBorder="1" applyAlignment="1">
      <alignment horizontal="center" vertical="center" wrapText="1"/>
    </xf>
    <xf numFmtId="0" fontId="3" fillId="0" borderId="59" xfId="0" applyFont="1" applyBorder="1"/>
    <xf numFmtId="0" fontId="6" fillId="5" borderId="32" xfId="0" applyFont="1" applyFill="1" applyBorder="1" applyAlignment="1">
      <alignment horizontal="center" vertical="center"/>
    </xf>
    <xf numFmtId="165" fontId="18" fillId="4" borderId="32" xfId="0" applyNumberFormat="1" applyFont="1" applyFill="1" applyBorder="1" applyAlignment="1">
      <alignment horizontal="center" vertical="center"/>
    </xf>
    <xf numFmtId="0" fontId="3" fillId="0" borderId="78" xfId="0" applyFont="1" applyBorder="1"/>
    <xf numFmtId="0" fontId="6" fillId="4" borderId="28" xfId="0" applyFont="1" applyFill="1" applyBorder="1" applyAlignment="1">
      <alignment horizontal="left" vertical="top" wrapText="1"/>
    </xf>
    <xf numFmtId="0" fontId="6" fillId="4" borderId="28" xfId="0" applyFont="1" applyFill="1" applyBorder="1" applyAlignment="1">
      <alignment horizontal="center" vertical="center"/>
    </xf>
    <xf numFmtId="0" fontId="16" fillId="0" borderId="64" xfId="0" applyFont="1" applyBorder="1" applyAlignment="1">
      <alignment horizontal="center" vertical="top" wrapText="1"/>
    </xf>
    <xf numFmtId="0" fontId="3" fillId="0" borderId="65" xfId="0" applyFont="1" applyBorder="1"/>
    <xf numFmtId="0" fontId="3" fillId="0" borderId="66" xfId="0" applyFont="1" applyBorder="1"/>
    <xf numFmtId="0" fontId="6" fillId="0" borderId="67" xfId="0" applyFont="1" applyBorder="1" applyAlignment="1">
      <alignment horizontal="left" vertical="top" wrapText="1"/>
    </xf>
    <xf numFmtId="0" fontId="3" fillId="0" borderId="68" xfId="0" applyFont="1" applyBorder="1"/>
    <xf numFmtId="0" fontId="3" fillId="0" borderId="69" xfId="0" applyFont="1" applyBorder="1"/>
    <xf numFmtId="0" fontId="16" fillId="0" borderId="64" xfId="0" applyFont="1" applyBorder="1" applyAlignment="1">
      <alignment horizontal="left" vertical="top" wrapText="1"/>
    </xf>
    <xf numFmtId="0" fontId="3" fillId="0" borderId="70" xfId="0" applyFont="1" applyBorder="1"/>
    <xf numFmtId="0" fontId="0" fillId="0" borderId="0" xfId="0" applyFont="1" applyAlignment="1"/>
    <xf numFmtId="0" fontId="3" fillId="0" borderId="71" xfId="0" applyFont="1" applyBorder="1"/>
    <xf numFmtId="0" fontId="6" fillId="0" borderId="28" xfId="0" applyFont="1" applyBorder="1" applyAlignment="1">
      <alignment vertical="top" wrapText="1"/>
    </xf>
    <xf numFmtId="0" fontId="18" fillId="4" borderId="57" xfId="0" applyFont="1" applyFill="1" applyBorder="1" applyAlignment="1">
      <alignment horizontal="left" vertical="center" wrapText="1"/>
    </xf>
    <xf numFmtId="1" fontId="18" fillId="4" borderId="32" xfId="0" applyNumberFormat="1" applyFont="1" applyFill="1" applyBorder="1" applyAlignment="1">
      <alignment horizontal="center" vertical="center"/>
    </xf>
    <xf numFmtId="0" fontId="4" fillId="4" borderId="86" xfId="0" applyFont="1" applyFill="1" applyBorder="1" applyAlignment="1">
      <alignment horizontal="center"/>
    </xf>
    <xf numFmtId="0" fontId="3" fillId="0" borderId="87" xfId="0" applyFont="1" applyBorder="1"/>
    <xf numFmtId="0" fontId="3" fillId="0" borderId="94" xfId="0" applyFont="1" applyBorder="1"/>
    <xf numFmtId="0" fontId="18" fillId="4" borderId="79" xfId="0" applyFont="1" applyFill="1" applyBorder="1" applyAlignment="1">
      <alignment horizontal="center" vertical="center" wrapText="1"/>
    </xf>
    <xf numFmtId="0" fontId="18" fillId="4" borderId="79" xfId="0" applyFont="1" applyFill="1" applyBorder="1" applyAlignment="1">
      <alignment horizontal="center" vertical="center"/>
    </xf>
    <xf numFmtId="0" fontId="18" fillId="4" borderId="54" xfId="0" applyFont="1" applyFill="1" applyBorder="1" applyAlignment="1">
      <alignment horizontal="center"/>
    </xf>
    <xf numFmtId="0" fontId="9" fillId="4" borderId="88" xfId="0" applyFont="1" applyFill="1" applyBorder="1" applyAlignment="1">
      <alignment horizontal="center" vertical="top"/>
    </xf>
    <xf numFmtId="0" fontId="9" fillId="4" borderId="23" xfId="0" applyFont="1" applyFill="1" applyBorder="1" applyAlignment="1">
      <alignment horizontal="center" vertical="center"/>
    </xf>
    <xf numFmtId="0" fontId="3" fillId="0" borderId="26" xfId="0" applyFont="1" applyBorder="1"/>
    <xf numFmtId="0" fontId="3" fillId="0" borderId="29" xfId="0" applyFont="1" applyBorder="1"/>
    <xf numFmtId="0" fontId="11" fillId="4" borderId="23" xfId="0" applyFont="1" applyFill="1" applyBorder="1" applyAlignment="1">
      <alignment horizontal="left" vertical="center" wrapText="1"/>
    </xf>
    <xf numFmtId="165" fontId="11" fillId="5" borderId="23" xfId="0" applyNumberFormat="1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left" vertical="center" wrapText="1"/>
    </xf>
    <xf numFmtId="9" fontId="11" fillId="5" borderId="23" xfId="0" applyNumberFormat="1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left" vertical="center"/>
    </xf>
    <xf numFmtId="0" fontId="9" fillId="4" borderId="47" xfId="0" applyFont="1" applyFill="1" applyBorder="1" applyAlignment="1">
      <alignment horizontal="center" vertical="center"/>
    </xf>
    <xf numFmtId="0" fontId="3" fillId="0" borderId="80" xfId="0" applyFont="1" applyBorder="1"/>
    <xf numFmtId="0" fontId="3" fillId="0" borderId="81" xfId="0" applyFont="1" applyBorder="1"/>
    <xf numFmtId="0" fontId="3" fillId="0" borderId="60" xfId="0" applyFont="1" applyBorder="1"/>
    <xf numFmtId="0" fontId="3" fillId="0" borderId="82" xfId="0" applyFont="1" applyBorder="1"/>
    <xf numFmtId="0" fontId="3" fillId="0" borderId="83" xfId="0" applyFont="1" applyBorder="1"/>
    <xf numFmtId="0" fontId="12" fillId="4" borderId="90" xfId="0" applyFont="1" applyFill="1" applyBorder="1" applyAlignment="1">
      <alignment horizontal="left" vertical="center" wrapText="1"/>
    </xf>
    <xf numFmtId="0" fontId="3" fillId="0" borderId="97" xfId="0" applyFont="1" applyBorder="1"/>
    <xf numFmtId="0" fontId="3" fillId="0" borderId="98" xfId="0" applyFont="1" applyBorder="1"/>
    <xf numFmtId="0" fontId="3" fillId="0" borderId="99" xfId="0" applyFont="1" applyBorder="1"/>
    <xf numFmtId="0" fontId="10" fillId="4" borderId="23" xfId="0" applyFont="1" applyFill="1" applyBorder="1" applyAlignment="1">
      <alignment horizontal="center" vertical="center" wrapText="1"/>
    </xf>
    <xf numFmtId="0" fontId="3" fillId="0" borderId="36" xfId="0" applyFont="1" applyBorder="1"/>
    <xf numFmtId="0" fontId="23" fillId="5" borderId="54" xfId="0" applyFont="1" applyFill="1" applyBorder="1" applyAlignment="1">
      <alignment horizontal="center"/>
    </xf>
    <xf numFmtId="0" fontId="3" fillId="0" borderId="102" xfId="0" applyFont="1" applyBorder="1"/>
    <xf numFmtId="0" fontId="23" fillId="5" borderId="103" xfId="0" applyFont="1" applyFill="1" applyBorder="1" applyAlignment="1">
      <alignment horizontal="center"/>
    </xf>
    <xf numFmtId="0" fontId="24" fillId="4" borderId="88" xfId="0" applyFont="1" applyFill="1" applyBorder="1" applyAlignment="1">
      <alignment horizontal="center" vertical="top"/>
    </xf>
    <xf numFmtId="0" fontId="3" fillId="0" borderId="104" xfId="0" applyFont="1" applyBorder="1"/>
    <xf numFmtId="0" fontId="25" fillId="4" borderId="105" xfId="0" applyFont="1" applyFill="1" applyBorder="1" applyAlignment="1">
      <alignment horizontal="center" vertical="top"/>
    </xf>
    <xf numFmtId="0" fontId="17" fillId="5" borderId="23" xfId="0" applyFont="1" applyFill="1" applyBorder="1" applyAlignment="1">
      <alignment horizontal="center" vertical="center"/>
    </xf>
    <xf numFmtId="164" fontId="17" fillId="4" borderId="23" xfId="0" applyNumberFormat="1" applyFont="1" applyFill="1" applyBorder="1" applyAlignment="1">
      <alignment horizontal="center" vertical="center"/>
    </xf>
    <xf numFmtId="165" fontId="17" fillId="4" borderId="23" xfId="0" applyNumberFormat="1" applyFont="1" applyFill="1" applyBorder="1" applyAlignment="1">
      <alignment horizontal="center" vertical="center"/>
    </xf>
    <xf numFmtId="165" fontId="15" fillId="4" borderId="23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3" fillId="0" borderId="45" xfId="0" applyFont="1" applyBorder="1"/>
    <xf numFmtId="0" fontId="3" fillId="0" borderId="46" xfId="0" applyFont="1" applyBorder="1"/>
    <xf numFmtId="0" fontId="11" fillId="4" borderId="23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/>
    </xf>
    <xf numFmtId="0" fontId="3" fillId="0" borderId="11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9" xfId="0" applyFont="1" applyBorder="1"/>
    <xf numFmtId="0" fontId="3" fillId="0" borderId="20" xfId="0" applyFont="1" applyBorder="1"/>
    <xf numFmtId="0" fontId="6" fillId="4" borderId="10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21" xfId="0" applyFont="1" applyBorder="1"/>
    <xf numFmtId="0" fontId="14" fillId="5" borderId="23" xfId="1" applyFill="1" applyBorder="1" applyAlignment="1">
      <alignment horizontal="center" vertical="center"/>
    </xf>
    <xf numFmtId="0" fontId="11" fillId="4" borderId="44" xfId="0" applyFont="1" applyFill="1" applyBorder="1" applyAlignment="1">
      <alignment horizontal="left" vertical="center" wrapText="1"/>
    </xf>
    <xf numFmtId="0" fontId="11" fillId="5" borderId="44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/>
    </xf>
    <xf numFmtId="0" fontId="3" fillId="0" borderId="50" xfId="0" applyFont="1" applyBorder="1"/>
    <xf numFmtId="0" fontId="3" fillId="0" borderId="61" xfId="0" applyFont="1" applyBorder="1"/>
    <xf numFmtId="0" fontId="11" fillId="0" borderId="23" xfId="0" applyFont="1" applyBorder="1" applyAlignment="1">
      <alignment horizontal="center" vertical="center"/>
    </xf>
    <xf numFmtId="169" fontId="11" fillId="5" borderId="23" xfId="2" applyNumberFormat="1" applyFont="1" applyFill="1" applyBorder="1" applyAlignment="1">
      <alignment horizontal="center" vertical="center"/>
    </xf>
    <xf numFmtId="169" fontId="3" fillId="0" borderId="26" xfId="2" applyNumberFormat="1" applyFont="1" applyBorder="1"/>
    <xf numFmtId="169" fontId="3" fillId="0" borderId="36" xfId="2" applyNumberFormat="1" applyFont="1" applyBorder="1"/>
    <xf numFmtId="0" fontId="9" fillId="4" borderId="44" xfId="0" applyFont="1" applyFill="1" applyBorder="1" applyAlignment="1">
      <alignment horizontal="center" vertical="center"/>
    </xf>
    <xf numFmtId="49" fontId="9" fillId="5" borderId="23" xfId="0" applyNumberFormat="1" applyFont="1" applyFill="1" applyBorder="1" applyAlignment="1">
      <alignment horizontal="center" vertical="center"/>
    </xf>
    <xf numFmtId="0" fontId="9" fillId="5" borderId="77" xfId="0" applyFont="1" applyFill="1" applyBorder="1" applyAlignment="1">
      <alignment horizontal="center" vertical="center"/>
    </xf>
    <xf numFmtId="14" fontId="9" fillId="5" borderId="23" xfId="0" applyNumberFormat="1" applyFont="1" applyFill="1" applyBorder="1" applyAlignment="1">
      <alignment horizontal="center" vertical="center"/>
    </xf>
    <xf numFmtId="14" fontId="11" fillId="5" borderId="23" xfId="0" applyNumberFormat="1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1" fillId="4" borderId="47" xfId="0" applyFont="1" applyFill="1" applyBorder="1" applyAlignment="1">
      <alignment horizontal="left" vertical="center"/>
    </xf>
    <xf numFmtId="0" fontId="9" fillId="5" borderId="47" xfId="0" applyFont="1" applyFill="1" applyBorder="1" applyAlignment="1">
      <alignment horizontal="left" vertical="top"/>
    </xf>
    <xf numFmtId="0" fontId="9" fillId="4" borderId="84" xfId="0" applyFont="1" applyFill="1" applyBorder="1" applyAlignment="1">
      <alignment horizontal="center" vertical="center"/>
    </xf>
    <xf numFmtId="0" fontId="3" fillId="0" borderId="85" xfId="0" applyFont="1" applyBorder="1"/>
    <xf numFmtId="0" fontId="33" fillId="4" borderId="23" xfId="0" applyFont="1" applyFill="1" applyBorder="1" applyAlignment="1">
      <alignment horizontal="left" vertical="center" wrapText="1"/>
    </xf>
    <xf numFmtId="165" fontId="11" fillId="5" borderId="23" xfId="0" applyNumberFormat="1" applyFont="1" applyFill="1" applyBorder="1" applyAlignment="1">
      <alignment horizontal="center"/>
    </xf>
    <xf numFmtId="0" fontId="16" fillId="5" borderId="64" xfId="0" applyFont="1" applyFill="1" applyBorder="1" applyAlignment="1">
      <alignment horizontal="left" vertical="top" wrapText="1"/>
    </xf>
    <xf numFmtId="0" fontId="0" fillId="0" borderId="32" xfId="0" applyFont="1" applyBorder="1" applyAlignment="1">
      <alignment horizontal="center" vertical="center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39000" cy="8763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0" y="0"/>
          <a:ext cx="7239000" cy="876300"/>
          <a:chOff x="1726500" y="3341850"/>
          <a:chExt cx="7239000" cy="87630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1726500" y="3341850"/>
            <a:ext cx="7239000" cy="876300"/>
            <a:chOff x="0" y="0"/>
            <a:chExt cx="11750" cy="1509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0" y="0"/>
              <a:ext cx="11750" cy="15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8936" y="0"/>
              <a:ext cx="2814" cy="295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CÓDIGO:                	</a:t>
              </a:r>
              <a:endParaRPr sz="1400"/>
            </a:p>
          </xdr:txBody>
        </xdr:sp>
        <xdr:sp macro="" textlink="">
          <xdr:nvSpPr>
            <xdr:cNvPr id="6" name="Shape 6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8936" y="607"/>
              <a:ext cx="2814" cy="312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ÚLTIMA REVISIÓN: 27/11/2014           </a:t>
              </a:r>
              <a:endParaRPr sz="1400"/>
            </a:p>
          </xdr:txBody>
        </xdr:sp>
        <xdr:sp macro="" textlink="">
          <xdr:nvSpPr>
            <xdr:cNvPr id="7" name="Shape 7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0" y="0"/>
              <a:ext cx="2195" cy="1509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b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2000" i="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rPr>
                <a:t>c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2000" i="0" u="none" strike="noStrike">
                <a:solidFill>
                  <a:srgbClr val="FFFFFF"/>
                </a:solidFill>
                <a:latin typeface="Arial"/>
                <a:ea typeface="Arial"/>
                <a:cs typeface="Arial"/>
                <a:sym typeface="Arial"/>
              </a:endParaRPr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NIT: 830.077.444 - 9</a:t>
              </a:r>
              <a:endParaRPr sz="1400"/>
            </a:p>
          </xdr:txBody>
        </xdr:sp>
        <xdr:pic>
          <xdr:nvPicPr>
            <xdr:cNvPr id="8" name="Shape 8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 t="-1107" r="-7333" b="-1992"/>
            <a:stretch/>
          </xdr:blipFill>
          <xdr:spPr>
            <a:xfrm>
              <a:off x="0" y="0"/>
              <a:ext cx="1" cy="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9" name="Shape 9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2164" y="0"/>
              <a:ext cx="6741" cy="1509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CERTIFICACIÓN DE CUMPLIMIENTO PRESTACIÓN DE SERVICIOS (ORDEN DE PRESTACIÓN DE SERVICIOS)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PARA PROCESO DE PAGO POR TESORERÍA</a:t>
              </a:r>
              <a:endParaRPr sz="1400"/>
            </a:p>
          </xdr:txBody>
        </xdr:sp>
        <xdr:sp macro="" textlink="">
          <xdr:nvSpPr>
            <xdr:cNvPr id="10" name="Shape 10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8936" y="1230"/>
              <a:ext cx="2814" cy="279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PÁGINA:                   1    DE 1</a:t>
              </a:r>
              <a:endParaRPr sz="1400"/>
            </a:p>
          </xdr:txBody>
        </xdr:sp>
        <xdr:sp macro="" textlink="">
          <xdr:nvSpPr>
            <xdr:cNvPr id="11" name="Shape 11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8936" y="295"/>
              <a:ext cx="2814" cy="312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APROBACIÓN:       </a:t>
              </a:r>
              <a:endParaRPr sz="1400"/>
            </a:p>
          </xdr:txBody>
        </xdr:sp>
        <xdr:pic>
          <xdr:nvPicPr>
            <xdr:cNvPr id="12" name="Shape 12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/>
            <a:stretch/>
          </xdr:blipFill>
          <xdr:spPr>
            <a:xfrm>
              <a:off x="510" y="96"/>
              <a:ext cx="1150" cy="1046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13" name="Shape 13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936" y="902"/>
              <a:ext cx="2814" cy="328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VERSIÓN:                 2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14" name="image3.pn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0</xdr:row>
      <xdr:rowOff>247650</xdr:rowOff>
    </xdr:from>
    <xdr:ext cx="1628775" cy="485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419100</xdr:colOff>
      <xdr:row>0</xdr:row>
      <xdr:rowOff>104775</xdr:rowOff>
    </xdr:from>
    <xdr:ext cx="762000" cy="7429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39000" cy="8763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0" y="0"/>
          <a:ext cx="7239000" cy="876300"/>
          <a:chOff x="1726500" y="3341850"/>
          <a:chExt cx="7239000" cy="876300"/>
        </a:xfrm>
      </xdr:grpSpPr>
      <xdr:grpSp>
        <xdr:nvGrpSpPr>
          <xdr:cNvPr id="14" name="Shape 14"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GrpSpPr/>
        </xdr:nvGrpSpPr>
        <xdr:grpSpPr>
          <a:xfrm>
            <a:off x="1726500" y="3341850"/>
            <a:ext cx="7239000" cy="876300"/>
            <a:chOff x="0" y="0"/>
            <a:chExt cx="11750" cy="1509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SpPr/>
          </xdr:nvSpPr>
          <xdr:spPr>
            <a:xfrm>
              <a:off x="0" y="0"/>
              <a:ext cx="11750" cy="15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5" name="Shape 15">
              <a:extLst>
                <a:ext uri="{FF2B5EF4-FFF2-40B4-BE49-F238E27FC236}">
                  <a16:creationId xmlns:a16="http://schemas.microsoft.com/office/drawing/2014/main" id="{00000000-0008-0000-0300-00000F000000}"/>
                </a:ext>
              </a:extLst>
            </xdr:cNvPr>
            <xdr:cNvSpPr/>
          </xdr:nvSpPr>
          <xdr:spPr>
            <a:xfrm>
              <a:off x="8936" y="0"/>
              <a:ext cx="2814" cy="295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CÓDIGO:                	</a:t>
              </a:r>
              <a:endParaRPr sz="1400"/>
            </a:p>
          </xdr:txBody>
        </xdr:sp>
        <xdr:sp macro="" textlink="">
          <xdr:nvSpPr>
            <xdr:cNvPr id="16" name="Shape 16"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SpPr/>
          </xdr:nvSpPr>
          <xdr:spPr>
            <a:xfrm>
              <a:off x="8936" y="607"/>
              <a:ext cx="2814" cy="312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ÚLTIMA REVISIÓN: 27/11/2014           </a:t>
              </a:r>
              <a:endParaRPr sz="1400"/>
            </a:p>
          </xdr:txBody>
        </xdr:sp>
        <xdr:sp macro="" textlink="">
          <xdr:nvSpPr>
            <xdr:cNvPr id="17" name="Shape 17"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SpPr/>
          </xdr:nvSpPr>
          <xdr:spPr>
            <a:xfrm>
              <a:off x="0" y="0"/>
              <a:ext cx="2195" cy="1509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b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2000" i="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rPr>
                <a:t>c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2000" i="0" u="none" strike="noStrike">
                <a:solidFill>
                  <a:srgbClr val="FFFFFF"/>
                </a:solidFill>
                <a:latin typeface="Arial"/>
                <a:ea typeface="Arial"/>
                <a:cs typeface="Arial"/>
                <a:sym typeface="Arial"/>
              </a:endParaRPr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NIT: 830.077.444 - 9</a:t>
              </a:r>
              <a:endParaRPr sz="1400"/>
            </a:p>
          </xdr:txBody>
        </xdr:sp>
        <xdr:pic>
          <xdr:nvPicPr>
            <xdr:cNvPr id="18" name="Shape 18">
              <a:extLst>
                <a:ext uri="{FF2B5EF4-FFF2-40B4-BE49-F238E27FC236}">
                  <a16:creationId xmlns:a16="http://schemas.microsoft.com/office/drawing/2014/main" id="{00000000-0008-0000-0300-000012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 t="-1107" r="-7333" b="-1992"/>
            <a:stretch/>
          </xdr:blipFill>
          <xdr:spPr>
            <a:xfrm>
              <a:off x="0" y="0"/>
              <a:ext cx="1" cy="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19" name="Shape 19">
              <a:extLst>
                <a:ext uri="{FF2B5EF4-FFF2-40B4-BE49-F238E27FC236}">
                  <a16:creationId xmlns:a16="http://schemas.microsoft.com/office/drawing/2014/main" id="{00000000-0008-0000-0300-000013000000}"/>
                </a:ext>
              </a:extLst>
            </xdr:cNvPr>
            <xdr:cNvSpPr/>
          </xdr:nvSpPr>
          <xdr:spPr>
            <a:xfrm>
              <a:off x="2164" y="0"/>
              <a:ext cx="6741" cy="1509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CERTIFICACIÓN DE CUMPLIMIENTO PRESTACIÓN DE SERVICIOS (ORDEN DE PRESTACIÓN DE SERVICIOS)</a:t>
              </a:r>
              <a:endParaRPr sz="1400"/>
            </a:p>
            <a:p>
              <a:pPr marL="0" lvl="0" indent="0" algn="ctr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PARA PROCESO DE PAGO POR TESORERÍA</a:t>
              </a:r>
              <a:endParaRPr sz="1400"/>
            </a:p>
          </xdr:txBody>
        </xdr:sp>
        <xdr:sp macro="" textlink="">
          <xdr:nvSpPr>
            <xdr:cNvPr id="20" name="Shape 20"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SpPr/>
          </xdr:nvSpPr>
          <xdr:spPr>
            <a:xfrm>
              <a:off x="8936" y="1230"/>
              <a:ext cx="2814" cy="279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PÁGINA:                   1    DE 1</a:t>
              </a:r>
              <a:endParaRPr sz="1400"/>
            </a:p>
          </xdr:txBody>
        </xdr:sp>
        <xdr:sp macro="" textlink="">
          <xdr:nvSpPr>
            <xdr:cNvPr id="21" name="Shape 21">
              <a:extLst>
                <a:ext uri="{FF2B5EF4-FFF2-40B4-BE49-F238E27FC236}">
                  <a16:creationId xmlns:a16="http://schemas.microsoft.com/office/drawing/2014/main" id="{00000000-0008-0000-0300-000015000000}"/>
                </a:ext>
              </a:extLst>
            </xdr:cNvPr>
            <xdr:cNvSpPr/>
          </xdr:nvSpPr>
          <xdr:spPr>
            <a:xfrm>
              <a:off x="8936" y="295"/>
              <a:ext cx="2814" cy="312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APROBACIÓN:       </a:t>
              </a:r>
              <a:endParaRPr sz="1400"/>
            </a:p>
          </xdr:txBody>
        </xdr:sp>
        <xdr:pic>
          <xdr:nvPicPr>
            <xdr:cNvPr id="22" name="Shape 22">
              <a:extLst>
                <a:ext uri="{FF2B5EF4-FFF2-40B4-BE49-F238E27FC236}">
                  <a16:creationId xmlns:a16="http://schemas.microsoft.com/office/drawing/2014/main" id="{00000000-0008-0000-0300-00001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/>
            <a:stretch/>
          </xdr:blipFill>
          <xdr:spPr>
            <a:xfrm>
              <a:off x="510" y="96"/>
              <a:ext cx="1150" cy="1046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23" name="Shape 23">
              <a:extLst>
                <a:ext uri="{FF2B5EF4-FFF2-40B4-BE49-F238E27FC236}">
                  <a16:creationId xmlns:a16="http://schemas.microsoft.com/office/drawing/2014/main" id="{00000000-0008-0000-0300-000017000000}"/>
                </a:ext>
              </a:extLst>
            </xdr:cNvPr>
            <xdr:cNvSpPr/>
          </xdr:nvSpPr>
          <xdr:spPr>
            <a:xfrm>
              <a:off x="8936" y="902"/>
              <a:ext cx="2814" cy="328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VERSIÓN:                 2</a:t>
              </a: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4</xdr:row>
      <xdr:rowOff>0</xdr:rowOff>
    </xdr:from>
    <xdr:ext cx="1200150" cy="26670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chitad2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00"/>
  <sheetViews>
    <sheetView showGridLines="0" workbookViewId="0"/>
  </sheetViews>
  <sheetFormatPr baseColWidth="10" defaultColWidth="14.44140625" defaultRowHeight="15" customHeight="1"/>
  <cols>
    <col min="1" max="1" width="10" customWidth="1"/>
    <col min="2" max="2" width="13.44140625" customWidth="1"/>
    <col min="3" max="3" width="62.33203125" customWidth="1"/>
    <col min="4" max="5" width="10" customWidth="1"/>
    <col min="6" max="6" width="12" customWidth="1"/>
    <col min="7" max="26" width="10" customWidth="1"/>
  </cols>
  <sheetData>
    <row r="1" spans="2:3" ht="23.25" customHeight="1">
      <c r="B1" s="1" t="s">
        <v>0</v>
      </c>
    </row>
    <row r="3" spans="2:3" ht="14.4">
      <c r="B3" s="114" t="s">
        <v>1</v>
      </c>
      <c r="C3" s="115"/>
    </row>
    <row r="4" spans="2:3" ht="14.4">
      <c r="B4" s="2" t="s">
        <v>2</v>
      </c>
      <c r="C4" s="3">
        <v>6000000</v>
      </c>
    </row>
    <row r="5" spans="2:3" ht="14.4">
      <c r="B5" s="6" t="s">
        <v>3</v>
      </c>
      <c r="C5" s="8" t="e">
        <f ca="1">CONVERTIRNUM(C4)</f>
        <v>#REF!</v>
      </c>
    </row>
    <row r="7" spans="2:3" ht="14.4">
      <c r="B7" s="114" t="s">
        <v>6</v>
      </c>
      <c r="C7" s="115"/>
    </row>
    <row r="8" spans="2:3" ht="14.4">
      <c r="B8" s="2" t="s">
        <v>2</v>
      </c>
      <c r="C8" s="3">
        <v>6000000</v>
      </c>
    </row>
    <row r="9" spans="2:3" ht="14.4">
      <c r="B9" s="6" t="s">
        <v>3</v>
      </c>
      <c r="C9" s="8" t="e">
        <f ca="1">CONVERTIRNUM(C8,FALSE)</f>
        <v>#REF!</v>
      </c>
    </row>
    <row r="11" spans="2:3" ht="14.4">
      <c r="B11" s="114" t="s">
        <v>10</v>
      </c>
      <c r="C11" s="115"/>
    </row>
    <row r="12" spans="2:3" ht="14.4">
      <c r="B12" s="2" t="s">
        <v>2</v>
      </c>
      <c r="C12" s="3">
        <v>120.05</v>
      </c>
    </row>
    <row r="13" spans="2:3" ht="14.4">
      <c r="B13" s="6" t="s">
        <v>3</v>
      </c>
      <c r="C13" s="8" t="e">
        <f ca="1">UPPER(CONVERTIRNUM(C12,TRUE))</f>
        <v>#REF!</v>
      </c>
    </row>
    <row r="15" spans="2:3" ht="14.4">
      <c r="B15" s="114" t="s">
        <v>15</v>
      </c>
      <c r="C15" s="115"/>
    </row>
    <row r="16" spans="2:3" ht="14.4">
      <c r="B16" s="2" t="s">
        <v>2</v>
      </c>
      <c r="C16" s="3">
        <v>200.85</v>
      </c>
    </row>
    <row r="17" spans="2:3" ht="14.4">
      <c r="B17" s="6" t="s">
        <v>3</v>
      </c>
      <c r="C17" s="8" t="e">
        <f ca="1">CONCATENATE("(",UPPER(CONVERTIRNUM(C16)),")")</f>
        <v>#REF!</v>
      </c>
    </row>
    <row r="19" spans="2:3" ht="14.4">
      <c r="B19" s="114" t="s">
        <v>22</v>
      </c>
      <c r="C19" s="115"/>
    </row>
    <row r="20" spans="2:3" ht="14.4">
      <c r="B20" s="2" t="s">
        <v>2</v>
      </c>
      <c r="C20" s="15">
        <v>5000000</v>
      </c>
    </row>
    <row r="21" spans="2:3" ht="15.75" customHeight="1">
      <c r="B21" s="6" t="s">
        <v>3</v>
      </c>
      <c r="C21" s="8" t="e">
        <f ca="1">CONCATENATE(UPPER(CONVERTIRNUM(C20))," MCTE)")</f>
        <v>#REF!</v>
      </c>
    </row>
    <row r="22" spans="2:3" ht="15.75" customHeight="1"/>
    <row r="23" spans="2:3" ht="15.75" customHeight="1">
      <c r="B23" s="16" t="s">
        <v>27</v>
      </c>
      <c r="C23" s="16"/>
    </row>
    <row r="24" spans="2:3" ht="15.75" customHeight="1">
      <c r="B24" s="17" t="s">
        <v>2</v>
      </c>
      <c r="C24" s="18">
        <v>1999999999</v>
      </c>
    </row>
    <row r="25" spans="2:3" ht="15.75" customHeight="1">
      <c r="B25" s="19" t="s">
        <v>3</v>
      </c>
      <c r="C25" s="22" t="e">
        <f ca="1">CONVERTIRNUM(C24,TRUE)</f>
        <v>#REF!</v>
      </c>
    </row>
    <row r="26" spans="2:3" ht="15.75" customHeight="1"/>
    <row r="27" spans="2:3" ht="15.75" customHeight="1"/>
    <row r="28" spans="2:3" ht="15.75" customHeight="1"/>
    <row r="29" spans="2:3" ht="15.75" customHeight="1"/>
    <row r="30" spans="2:3" ht="15.75" customHeight="1"/>
    <row r="31" spans="2:3" ht="15.75" customHeight="1"/>
    <row r="32" spans="2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B3:C3"/>
    <mergeCell ref="B7:C7"/>
    <mergeCell ref="B11:C11"/>
    <mergeCell ref="B15:C15"/>
    <mergeCell ref="B19:C19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4.44140625" defaultRowHeight="15" customHeight="1"/>
  <cols>
    <col min="1" max="1" width="19.44140625" customWidth="1"/>
    <col min="2" max="2" width="5" customWidth="1"/>
    <col min="3" max="3" width="5.88671875" customWidth="1"/>
    <col min="4" max="4" width="12.33203125" customWidth="1"/>
    <col min="5" max="5" width="4.88671875" customWidth="1"/>
    <col min="6" max="6" width="13.109375" customWidth="1"/>
    <col min="7" max="7" width="6.5546875" customWidth="1"/>
    <col min="8" max="8" width="7" customWidth="1"/>
    <col min="9" max="9" width="6.88671875" customWidth="1"/>
    <col min="10" max="10" width="6.33203125" customWidth="1"/>
    <col min="11" max="11" width="6.5546875" customWidth="1"/>
    <col min="12" max="12" width="5.33203125" customWidth="1"/>
    <col min="13" max="13" width="9.44140625" customWidth="1"/>
    <col min="14" max="14" width="39.44140625" customWidth="1"/>
    <col min="15" max="15" width="20.6640625" customWidth="1"/>
    <col min="16" max="16" width="9.109375" customWidth="1"/>
    <col min="17" max="26" width="10" customWidth="1"/>
  </cols>
  <sheetData>
    <row r="1" spans="1:26" ht="12.75" customHeigh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 t="s">
        <v>4</v>
      </c>
      <c r="M1" s="7"/>
      <c r="N1" s="141" t="s">
        <v>5</v>
      </c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2.75" customHeight="1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 t="s">
        <v>9</v>
      </c>
      <c r="M2" s="13"/>
      <c r="N2" s="121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2.75" customHeight="1">
      <c r="A3" s="10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3"/>
      <c r="N3" s="121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2.75" customHeight="1">
      <c r="A4" s="10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3"/>
      <c r="N4" s="121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2.75" customHeight="1">
      <c r="A5" s="10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3"/>
      <c r="N5" s="12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8.25" customHeight="1">
      <c r="A6" s="10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3"/>
      <c r="N6" s="122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2.75" customHeight="1">
      <c r="A7" s="142" t="s">
        <v>28</v>
      </c>
      <c r="B7" s="118"/>
      <c r="C7" s="118"/>
      <c r="D7" s="117"/>
      <c r="E7" s="143" t="s">
        <v>29</v>
      </c>
      <c r="F7" s="118"/>
      <c r="G7" s="118"/>
      <c r="H7" s="118"/>
      <c r="I7" s="118"/>
      <c r="J7" s="118"/>
      <c r="K7" s="118"/>
      <c r="L7" s="118"/>
      <c r="M7" s="119"/>
      <c r="N7" s="144" t="s">
        <v>32</v>
      </c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5" customHeight="1">
      <c r="A8" s="23" t="s">
        <v>33</v>
      </c>
      <c r="B8" s="145" t="s">
        <v>34</v>
      </c>
      <c r="C8" s="118"/>
      <c r="D8" s="118"/>
      <c r="E8" s="117"/>
      <c r="F8" s="146" t="s">
        <v>39</v>
      </c>
      <c r="G8" s="27" t="s">
        <v>41</v>
      </c>
      <c r="H8" s="27" t="s">
        <v>42</v>
      </c>
      <c r="I8" s="27" t="s">
        <v>43</v>
      </c>
      <c r="J8" s="148" t="s">
        <v>44</v>
      </c>
      <c r="K8" s="27" t="s">
        <v>41</v>
      </c>
      <c r="L8" s="27" t="s">
        <v>42</v>
      </c>
      <c r="M8" s="30" t="s">
        <v>43</v>
      </c>
      <c r="N8" s="121"/>
      <c r="O8" s="9"/>
      <c r="P8" s="31">
        <v>9092475</v>
      </c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5.25" customHeight="1">
      <c r="A9" s="32">
        <v>1032363720</v>
      </c>
      <c r="B9" s="156" t="s">
        <v>46</v>
      </c>
      <c r="C9" s="118"/>
      <c r="D9" s="118"/>
      <c r="E9" s="117"/>
      <c r="F9" s="147"/>
      <c r="G9" s="33">
        <v>1</v>
      </c>
      <c r="H9" s="33">
        <v>6</v>
      </c>
      <c r="I9" s="33">
        <v>2016</v>
      </c>
      <c r="J9" s="147"/>
      <c r="K9" s="33">
        <v>30</v>
      </c>
      <c r="L9" s="33">
        <v>6</v>
      </c>
      <c r="M9" s="34">
        <v>2016</v>
      </c>
      <c r="N9" s="1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2.75" customHeight="1">
      <c r="A10" s="142" t="s">
        <v>49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9"/>
      <c r="N10" s="121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2.75" customHeight="1">
      <c r="A11" s="142" t="s">
        <v>51</v>
      </c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9"/>
      <c r="N11" s="122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48" customHeight="1">
      <c r="A12" s="159" t="s">
        <v>53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9"/>
      <c r="N12" s="36" t="s">
        <v>54</v>
      </c>
      <c r="O12" s="9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24" customHeight="1">
      <c r="A13" s="160" t="s">
        <v>59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9"/>
      <c r="N13" s="149" t="s">
        <v>62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2.75" customHeight="1">
      <c r="A14" s="150" t="s">
        <v>63</v>
      </c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2"/>
      <c r="N14" s="121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42" customHeight="1">
      <c r="A15" s="151" t="s">
        <v>68</v>
      </c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3"/>
      <c r="N15" s="12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42" customHeight="1">
      <c r="A16" s="154" t="s">
        <v>72</v>
      </c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55"/>
      <c r="N16" s="122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3.5" customHeight="1">
      <c r="A17" s="161"/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3"/>
      <c r="N17" s="48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3.5" customHeight="1">
      <c r="A18" s="164" t="s">
        <v>74</v>
      </c>
      <c r="B18" s="165"/>
      <c r="C18" s="165"/>
      <c r="D18" s="165"/>
      <c r="E18" s="165"/>
      <c r="F18" s="165"/>
      <c r="G18" s="165"/>
      <c r="H18" s="165"/>
      <c r="I18" s="165"/>
      <c r="J18" s="165"/>
      <c r="K18" s="165"/>
      <c r="L18" s="165"/>
      <c r="M18" s="166"/>
      <c r="N18" s="48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1.5" customHeight="1">
      <c r="A19" s="167" t="s">
        <v>78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3"/>
      <c r="N19" s="144" t="s">
        <v>80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4.25" customHeight="1">
      <c r="A20" s="168"/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70"/>
      <c r="N20" s="122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2.75" hidden="1" customHeight="1">
      <c r="A21" s="168"/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70"/>
      <c r="N21" s="48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6.5" hidden="1" customHeight="1">
      <c r="A22" s="168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70"/>
      <c r="N22" s="48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.75" hidden="1" customHeight="1">
      <c r="A23" s="136"/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8"/>
      <c r="N23" s="48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49.5" customHeight="1">
      <c r="A24" s="171" t="s">
        <v>83</v>
      </c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9"/>
      <c r="N24" s="48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61.5" customHeight="1">
      <c r="A25" s="172" t="s">
        <v>87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55"/>
      <c r="N25" s="48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20.25" customHeight="1">
      <c r="A26" s="61" t="s">
        <v>89</v>
      </c>
      <c r="B26" s="140" t="s">
        <v>90</v>
      </c>
      <c r="C26" s="118"/>
      <c r="D26" s="118"/>
      <c r="E26" s="117"/>
      <c r="F26" s="140" t="s">
        <v>92</v>
      </c>
      <c r="G26" s="118"/>
      <c r="H26" s="118"/>
      <c r="I26" s="118"/>
      <c r="J26" s="118"/>
      <c r="K26" s="118"/>
      <c r="L26" s="118"/>
      <c r="M26" s="119"/>
      <c r="N26" s="48"/>
      <c r="O26" s="9"/>
      <c r="P26" s="9">
        <f>9240000+2310000</f>
        <v>11550000</v>
      </c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8.25" customHeight="1">
      <c r="A27" s="64" t="s">
        <v>94</v>
      </c>
      <c r="B27" s="157">
        <v>13860000</v>
      </c>
      <c r="C27" s="118"/>
      <c r="D27" s="118"/>
      <c r="E27" s="158"/>
      <c r="F27" s="177" t="e">
        <f t="shared" ref="F27:F31" ca="1" si="0">CONCATENATE(UPPER(CONVERTIRNUM(B27,TRUE)),"( MCTE )")</f>
        <v>#REF!</v>
      </c>
      <c r="G27" s="118"/>
      <c r="H27" s="118"/>
      <c r="I27" s="118"/>
      <c r="J27" s="118"/>
      <c r="K27" s="118"/>
      <c r="L27" s="118"/>
      <c r="M27" s="119"/>
      <c r="N27" s="149" t="s">
        <v>96</v>
      </c>
      <c r="O27" s="9">
        <v>3109800</v>
      </c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25.5" customHeight="1">
      <c r="A28" s="67" t="s">
        <v>98</v>
      </c>
      <c r="B28" s="157">
        <v>13860000</v>
      </c>
      <c r="C28" s="118"/>
      <c r="D28" s="118"/>
      <c r="E28" s="158"/>
      <c r="F28" s="177" t="e">
        <f t="shared" ca="1" si="0"/>
        <v>#REF!</v>
      </c>
      <c r="G28" s="118"/>
      <c r="H28" s="118"/>
      <c r="I28" s="118"/>
      <c r="J28" s="118"/>
      <c r="K28" s="118"/>
      <c r="L28" s="118"/>
      <c r="M28" s="119"/>
      <c r="N28" s="121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5.5" customHeight="1">
      <c r="A29" s="64" t="s">
        <v>99</v>
      </c>
      <c r="B29" s="157">
        <v>2310000</v>
      </c>
      <c r="C29" s="118"/>
      <c r="D29" s="118"/>
      <c r="E29" s="158"/>
      <c r="F29" s="177" t="e">
        <f t="shared" ca="1" si="0"/>
        <v>#REF!</v>
      </c>
      <c r="G29" s="118"/>
      <c r="H29" s="118"/>
      <c r="I29" s="118"/>
      <c r="J29" s="118"/>
      <c r="K29" s="118"/>
      <c r="L29" s="118"/>
      <c r="M29" s="119"/>
      <c r="N29" s="121"/>
      <c r="O29" s="68">
        <f>+B27+2310000</f>
        <v>16170000</v>
      </c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25.5" customHeight="1">
      <c r="A30" s="64" t="s">
        <v>105</v>
      </c>
      <c r="B30" s="157">
        <v>0</v>
      </c>
      <c r="C30" s="118"/>
      <c r="D30" s="118"/>
      <c r="E30" s="158"/>
      <c r="F30" s="177" t="e">
        <f t="shared" ca="1" si="0"/>
        <v>#REF!</v>
      </c>
      <c r="G30" s="118"/>
      <c r="H30" s="118"/>
      <c r="I30" s="118"/>
      <c r="J30" s="118"/>
      <c r="K30" s="118"/>
      <c r="L30" s="118"/>
      <c r="M30" s="119"/>
      <c r="N30" s="121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2.75" customHeight="1">
      <c r="A31" s="64" t="s">
        <v>106</v>
      </c>
      <c r="B31" s="157">
        <f>+B27-B28</f>
        <v>0</v>
      </c>
      <c r="C31" s="118"/>
      <c r="D31" s="118"/>
      <c r="E31" s="158"/>
      <c r="F31" s="177" t="e">
        <f t="shared" ca="1" si="0"/>
        <v>#REF!</v>
      </c>
      <c r="G31" s="118"/>
      <c r="H31" s="118"/>
      <c r="I31" s="118"/>
      <c r="J31" s="118"/>
      <c r="K31" s="118"/>
      <c r="L31" s="118"/>
      <c r="M31" s="119"/>
      <c r="N31" s="122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25.5" customHeight="1">
      <c r="A32" s="64" t="s">
        <v>108</v>
      </c>
      <c r="B32" s="173">
        <f>+(B28*100)/B27</f>
        <v>100</v>
      </c>
      <c r="C32" s="118"/>
      <c r="D32" s="118"/>
      <c r="E32" s="158"/>
      <c r="F32" s="178" t="s">
        <v>112</v>
      </c>
      <c r="G32" s="118"/>
      <c r="H32" s="118"/>
      <c r="I32" s="118"/>
      <c r="J32" s="118"/>
      <c r="K32" s="118"/>
      <c r="L32" s="118"/>
      <c r="M32" s="119"/>
      <c r="N32" s="71" t="s">
        <v>111</v>
      </c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2.75" customHeight="1">
      <c r="A33" s="72"/>
      <c r="B33" s="73"/>
      <c r="C33" s="73"/>
      <c r="D33" s="74"/>
      <c r="E33" s="74"/>
      <c r="F33" s="75"/>
      <c r="G33" s="75"/>
      <c r="H33" s="75"/>
      <c r="I33" s="75"/>
      <c r="J33" s="75"/>
      <c r="K33" s="75"/>
      <c r="L33" s="75"/>
      <c r="M33" s="76"/>
      <c r="N33" s="174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5" customHeight="1">
      <c r="A34" s="179" t="s">
        <v>114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3"/>
      <c r="N34" s="175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4.5" customHeight="1">
      <c r="A35" s="179"/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3"/>
      <c r="N35" s="175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2.75" customHeight="1">
      <c r="A36" s="133" t="s">
        <v>116</v>
      </c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5"/>
      <c r="N36" s="175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0.75" customHeight="1">
      <c r="A37" s="136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8"/>
      <c r="N37" s="176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2.75" customHeight="1">
      <c r="A38" s="82" t="s">
        <v>120</v>
      </c>
      <c r="B38" s="139" t="s">
        <v>121</v>
      </c>
      <c r="C38" s="118"/>
      <c r="D38" s="118"/>
      <c r="E38" s="117"/>
      <c r="F38" s="83" t="s">
        <v>123</v>
      </c>
      <c r="G38" s="140" t="s">
        <v>124</v>
      </c>
      <c r="H38" s="117"/>
      <c r="I38" s="140" t="s">
        <v>125</v>
      </c>
      <c r="J38" s="117"/>
      <c r="K38" s="140" t="s">
        <v>126</v>
      </c>
      <c r="L38" s="118"/>
      <c r="M38" s="119"/>
      <c r="N38" s="48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7.5" customHeight="1">
      <c r="A39" s="84">
        <v>8840125941</v>
      </c>
      <c r="B39" s="129">
        <v>2310000</v>
      </c>
      <c r="C39" s="118"/>
      <c r="D39" s="118"/>
      <c r="E39" s="117"/>
      <c r="F39" s="87">
        <f>IF(B39&lt;=(1723650),(689450),(B39*0.4))</f>
        <v>924000</v>
      </c>
      <c r="G39" s="116">
        <f>(F39*12.5)/100</f>
        <v>115500</v>
      </c>
      <c r="H39" s="117"/>
      <c r="I39" s="116">
        <f>(F39*16)/100</f>
        <v>147840</v>
      </c>
      <c r="J39" s="117"/>
      <c r="K39" s="116">
        <f>+I39+G39</f>
        <v>263340</v>
      </c>
      <c r="L39" s="118"/>
      <c r="M39" s="119"/>
      <c r="N39" s="88" t="s">
        <v>128</v>
      </c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27" customHeight="1">
      <c r="A40" s="130" t="s">
        <v>130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2"/>
      <c r="N40" s="120" t="s">
        <v>131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24" customHeight="1">
      <c r="A41" s="10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13"/>
      <c r="N41" s="121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2.75" customHeight="1">
      <c r="A42" s="10" t="s">
        <v>132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13"/>
      <c r="N42" s="121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5" customHeight="1">
      <c r="A43" s="10"/>
      <c r="B43" s="123" t="s">
        <v>133</v>
      </c>
      <c r="C43" s="124"/>
      <c r="D43" s="124"/>
      <c r="E43" s="124"/>
      <c r="F43" s="124"/>
      <c r="G43" s="124"/>
      <c r="H43" s="124"/>
      <c r="I43" s="124"/>
      <c r="J43" s="125"/>
      <c r="K43" s="94"/>
      <c r="L43" s="9"/>
      <c r="M43" s="13"/>
      <c r="N43" s="122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20.25" customHeight="1">
      <c r="A44" s="126" t="s">
        <v>134</v>
      </c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8"/>
      <c r="N44" s="98" t="s">
        <v>135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2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2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2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2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2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2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2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2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2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2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2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2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2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2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2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2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2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2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2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2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2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2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2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2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2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2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2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2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2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2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2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2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2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2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2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2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2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2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2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2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2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2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2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2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2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2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2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2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2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2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2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2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2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2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2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2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2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2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2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2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2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2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2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2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2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2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2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2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2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2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2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2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2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2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2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2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2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2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2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2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2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2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2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2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2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2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2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2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2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2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2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2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2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2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2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2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2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2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2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2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2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2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2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2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2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2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2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2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2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2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2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2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2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2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2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2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2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2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2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2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2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2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2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2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2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2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2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2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2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2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2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2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2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2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2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2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2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2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2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2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2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2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2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2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2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2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2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2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2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2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2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2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2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2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2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2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2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2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2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2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2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2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2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2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2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2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2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2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2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2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2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2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2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2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2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2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2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2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2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2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2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2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2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2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2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2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2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2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2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2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2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2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2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2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2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2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2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2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2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2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2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2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2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2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2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2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2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2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2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2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2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2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2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2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2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2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2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2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2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2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2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2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2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2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2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2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2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2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2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2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2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2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2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2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2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2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2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2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2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2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2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2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2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2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2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2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2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2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2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2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2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2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2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2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2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2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2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2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2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2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2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2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2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2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2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2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2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2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2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2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2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2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2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2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2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2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2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2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2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2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2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2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2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2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2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2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2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2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2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2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2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2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2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2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2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2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2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2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2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2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2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2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2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2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2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2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2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2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2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2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2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2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2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2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2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2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2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2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2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2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2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2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2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2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2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2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2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2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2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2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2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2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2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2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2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2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2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2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2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2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2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2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2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2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2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2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2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2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2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2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2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2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2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2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2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2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2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2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2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2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2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2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2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2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2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2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2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2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2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2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2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2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2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2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2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2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2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2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2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2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2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2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2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2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2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2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2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2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2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2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2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2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2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2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2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2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2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2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2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2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2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2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2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2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2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2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2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2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2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2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2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2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2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2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2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2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2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2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2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2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2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2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2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2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2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2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2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2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2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2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2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2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2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2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2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2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2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2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2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2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2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2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2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2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2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2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2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2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2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2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2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2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2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2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2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2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2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2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2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2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2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2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2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2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2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2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2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2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2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2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2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2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2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2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2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2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2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2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2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2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2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2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2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2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2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2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2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2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2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2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2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2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2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2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2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2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2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2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2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2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2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2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2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2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2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2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2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2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2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2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2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2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2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2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2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2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2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2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2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2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2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2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2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2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2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2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2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2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2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2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2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2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2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2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2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2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2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2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2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2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2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2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2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2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2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2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2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2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2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2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2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2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2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2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2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2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2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2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2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2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2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2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2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2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2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2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2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2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2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2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2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2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2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2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2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2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2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2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2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2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2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2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2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2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2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2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2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2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2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2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2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2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2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2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2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2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2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2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2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2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2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2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2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2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2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2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2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2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2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2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2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2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2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2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2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2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2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2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2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2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2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2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2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2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2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2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2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2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2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2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2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2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2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2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2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2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2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2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2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2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2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2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2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2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2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2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2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2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2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2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2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2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2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2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2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2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2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2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2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2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2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2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2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2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2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2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2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2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2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2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2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2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2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2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2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2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2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2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2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2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2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2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2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2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2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2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2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2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2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2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2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2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2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2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2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2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2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2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2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2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2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2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2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2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2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2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2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2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2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2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2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2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2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2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2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2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2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2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2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2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2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2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2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2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2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2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2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2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2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2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2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2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2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2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2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2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2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2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2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2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2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2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2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2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2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2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2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2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2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2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2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2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2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2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2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2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2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2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2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2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2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2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2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2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2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2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2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2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2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2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2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2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2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2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2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2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2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2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2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2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2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2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2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2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2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2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2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2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2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2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2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2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2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2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2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2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2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2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2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2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2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2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2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2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2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2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2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2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2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2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2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2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2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2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2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2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2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2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2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2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2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2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2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2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2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2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2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2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2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2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2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2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2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2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2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2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2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2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2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2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2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2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2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2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2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2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2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2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2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2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2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2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2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2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2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2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2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2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2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2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2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2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2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2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2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2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2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2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2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2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2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2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2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2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2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2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2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2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2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2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2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2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2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2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2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2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2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2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2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2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2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2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2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2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2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2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2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2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2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2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2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2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2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2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2.7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2.7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2.7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2.7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2.7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53">
    <mergeCell ref="B31:E31"/>
    <mergeCell ref="B32:E32"/>
    <mergeCell ref="N19:N20"/>
    <mergeCell ref="N27:N31"/>
    <mergeCell ref="N33:N37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  <mergeCell ref="B26:E26"/>
    <mergeCell ref="B27:E27"/>
    <mergeCell ref="B28:E28"/>
    <mergeCell ref="B29:E29"/>
    <mergeCell ref="B30:E30"/>
    <mergeCell ref="A12:M12"/>
    <mergeCell ref="A13:M13"/>
    <mergeCell ref="A17:M17"/>
    <mergeCell ref="A18:M18"/>
    <mergeCell ref="A19:M23"/>
    <mergeCell ref="A24:M24"/>
    <mergeCell ref="A25:M25"/>
    <mergeCell ref="N13:N16"/>
    <mergeCell ref="A14:M14"/>
    <mergeCell ref="A15:M15"/>
    <mergeCell ref="A16:M16"/>
    <mergeCell ref="B9:E9"/>
    <mergeCell ref="A10:M10"/>
    <mergeCell ref="N1:N6"/>
    <mergeCell ref="A7:D7"/>
    <mergeCell ref="E7:M7"/>
    <mergeCell ref="N7:N11"/>
    <mergeCell ref="B8:E8"/>
    <mergeCell ref="F8:F9"/>
    <mergeCell ref="J8:J9"/>
    <mergeCell ref="A11:M11"/>
    <mergeCell ref="A36:M37"/>
    <mergeCell ref="B38:E38"/>
    <mergeCell ref="G38:H38"/>
    <mergeCell ref="I38:J38"/>
    <mergeCell ref="K38:M38"/>
    <mergeCell ref="I39:J39"/>
    <mergeCell ref="K39:M39"/>
    <mergeCell ref="N40:N43"/>
    <mergeCell ref="B43:J43"/>
    <mergeCell ref="A44:M44"/>
    <mergeCell ref="B39:E39"/>
    <mergeCell ref="G39:H39"/>
    <mergeCell ref="A40:M40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topLeftCell="A31" workbookViewId="0">
      <selection activeCell="H41" sqref="H41:I41"/>
    </sheetView>
  </sheetViews>
  <sheetFormatPr baseColWidth="10" defaultColWidth="14.44140625" defaultRowHeight="15" customHeight="1"/>
  <cols>
    <col min="1" max="1" width="17" customWidth="1"/>
    <col min="2" max="2" width="15.5546875" customWidth="1"/>
    <col min="3" max="3" width="12.5546875" customWidth="1"/>
    <col min="4" max="4" width="9.33203125" customWidth="1"/>
    <col min="5" max="5" width="8.6640625" customWidth="1"/>
    <col min="6" max="6" width="6.88671875" customWidth="1"/>
    <col min="7" max="7" width="7.5546875" customWidth="1"/>
    <col min="8" max="8" width="6.88671875" customWidth="1"/>
    <col min="9" max="9" width="9.88671875" customWidth="1"/>
    <col min="10" max="10" width="10.33203125" customWidth="1"/>
    <col min="11" max="11" width="13.6640625" customWidth="1"/>
    <col min="12" max="14" width="8.109375" customWidth="1"/>
    <col min="15" max="15" width="7.88671875" customWidth="1"/>
    <col min="16" max="16" width="20.6640625" hidden="1" customWidth="1"/>
    <col min="17" max="23" width="9.109375" hidden="1" customWidth="1"/>
    <col min="24" max="25" width="10" hidden="1" customWidth="1"/>
    <col min="26" max="26" width="10" customWidth="1"/>
  </cols>
  <sheetData>
    <row r="1" spans="1:26" ht="22.5" customHeight="1">
      <c r="A1" s="216"/>
      <c r="B1" s="217"/>
      <c r="C1" s="222" t="s">
        <v>7</v>
      </c>
      <c r="D1" s="223"/>
      <c r="E1" s="223"/>
      <c r="F1" s="223"/>
      <c r="G1" s="223"/>
      <c r="H1" s="223"/>
      <c r="I1" s="217"/>
      <c r="J1" s="11" t="s">
        <v>8</v>
      </c>
      <c r="K1" s="12">
        <v>3</v>
      </c>
      <c r="L1" s="216"/>
      <c r="M1" s="223"/>
      <c r="N1" s="217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28.5" customHeight="1">
      <c r="A2" s="218"/>
      <c r="B2" s="219"/>
      <c r="C2" s="218"/>
      <c r="D2" s="169"/>
      <c r="E2" s="169"/>
      <c r="F2" s="169"/>
      <c r="G2" s="169"/>
      <c r="H2" s="169"/>
      <c r="I2" s="219"/>
      <c r="J2" s="11" t="s">
        <v>11</v>
      </c>
      <c r="K2" s="14">
        <v>43146</v>
      </c>
      <c r="L2" s="218"/>
      <c r="M2" s="169"/>
      <c r="N2" s="219"/>
      <c r="O2" s="9"/>
      <c r="P2" s="9"/>
      <c r="Q2" s="9"/>
      <c r="R2" s="9" t="s">
        <v>12</v>
      </c>
      <c r="S2" s="9" t="s">
        <v>13</v>
      </c>
      <c r="T2" s="9"/>
      <c r="U2" s="9"/>
      <c r="V2" s="9" t="s">
        <v>14</v>
      </c>
      <c r="W2" s="9"/>
      <c r="X2" s="9"/>
      <c r="Y2" s="9" t="s">
        <v>16</v>
      </c>
      <c r="Z2" s="9"/>
    </row>
    <row r="3" spans="1:26" ht="22.5" customHeight="1">
      <c r="A3" s="220"/>
      <c r="B3" s="221"/>
      <c r="C3" s="220"/>
      <c r="D3" s="224"/>
      <c r="E3" s="224"/>
      <c r="F3" s="224"/>
      <c r="G3" s="224"/>
      <c r="H3" s="224"/>
      <c r="I3" s="221"/>
      <c r="J3" s="11" t="s">
        <v>17</v>
      </c>
      <c r="K3" s="12" t="s">
        <v>18</v>
      </c>
      <c r="L3" s="220"/>
      <c r="M3" s="224"/>
      <c r="N3" s="221"/>
      <c r="O3" s="9"/>
      <c r="P3" s="9"/>
      <c r="Q3" s="9"/>
      <c r="R3" s="9" t="s">
        <v>19</v>
      </c>
      <c r="S3" s="9" t="s">
        <v>20</v>
      </c>
      <c r="T3" s="9"/>
      <c r="U3" s="9"/>
      <c r="V3" s="9" t="s">
        <v>21</v>
      </c>
      <c r="W3" s="9"/>
      <c r="X3" s="9"/>
      <c r="Y3" s="9" t="s">
        <v>23</v>
      </c>
      <c r="Z3" s="9"/>
    </row>
    <row r="4" spans="1:26" ht="13.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 t="s">
        <v>24</v>
      </c>
      <c r="W4" s="9"/>
      <c r="X4" s="9"/>
      <c r="Y4" s="9" t="s">
        <v>25</v>
      </c>
      <c r="Z4" s="9"/>
    </row>
    <row r="5" spans="1:26" ht="22.5" customHeight="1">
      <c r="A5" s="181" t="s">
        <v>26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3"/>
      <c r="O5" s="20"/>
      <c r="P5" s="21"/>
      <c r="Q5" s="21"/>
      <c r="R5" s="21"/>
      <c r="S5" s="21"/>
      <c r="T5" s="21">
        <v>0</v>
      </c>
      <c r="U5" s="21"/>
      <c r="V5" s="21"/>
      <c r="W5" s="21"/>
      <c r="X5" s="21"/>
      <c r="Y5" s="21" t="s">
        <v>30</v>
      </c>
      <c r="Z5" s="21"/>
    </row>
    <row r="6" spans="1:26" ht="27.75" customHeight="1">
      <c r="A6" s="188" t="s">
        <v>31</v>
      </c>
      <c r="B6" s="182"/>
      <c r="C6" s="182"/>
      <c r="D6" s="183"/>
      <c r="E6" s="215" t="s">
        <v>158</v>
      </c>
      <c r="F6" s="182"/>
      <c r="G6" s="182"/>
      <c r="H6" s="182"/>
      <c r="I6" s="182"/>
      <c r="J6" s="182"/>
      <c r="K6" s="182"/>
      <c r="L6" s="182"/>
      <c r="M6" s="182"/>
      <c r="N6" s="183"/>
      <c r="O6" s="24"/>
      <c r="P6" s="21"/>
      <c r="Q6" s="21"/>
      <c r="R6" s="21"/>
      <c r="S6" s="21"/>
      <c r="T6" s="21">
        <v>1</v>
      </c>
      <c r="U6" s="21"/>
      <c r="V6" s="21"/>
      <c r="W6" s="21"/>
      <c r="X6" s="21"/>
      <c r="Y6" s="21" t="s">
        <v>35</v>
      </c>
      <c r="Z6" s="21"/>
    </row>
    <row r="7" spans="1:26" ht="25.5" customHeight="1" thickBot="1">
      <c r="A7" s="188" t="s">
        <v>36</v>
      </c>
      <c r="B7" s="182"/>
      <c r="C7" s="182"/>
      <c r="D7" s="200"/>
      <c r="E7" s="25" t="s">
        <v>37</v>
      </c>
      <c r="F7" s="26" t="s">
        <v>38</v>
      </c>
      <c r="G7" s="28" t="s">
        <v>40</v>
      </c>
      <c r="H7" s="29"/>
      <c r="I7" s="214" t="s">
        <v>45</v>
      </c>
      <c r="J7" s="183"/>
      <c r="K7" s="215">
        <v>35509364</v>
      </c>
      <c r="L7" s="182"/>
      <c r="M7" s="182"/>
      <c r="N7" s="183"/>
      <c r="O7" s="24"/>
      <c r="P7" s="21"/>
      <c r="Q7" s="21"/>
      <c r="R7" s="21"/>
      <c r="S7" s="21"/>
      <c r="T7" s="21">
        <v>2</v>
      </c>
      <c r="U7" s="21"/>
      <c r="V7" s="21"/>
      <c r="W7" s="21"/>
      <c r="X7" s="21"/>
      <c r="Y7" s="21"/>
      <c r="Z7" s="21"/>
    </row>
    <row r="8" spans="1:26" ht="29.25" customHeight="1" thickBot="1">
      <c r="A8" s="188" t="s">
        <v>47</v>
      </c>
      <c r="B8" s="182"/>
      <c r="C8" s="182"/>
      <c r="D8" s="200"/>
      <c r="E8" s="225" t="s">
        <v>159</v>
      </c>
      <c r="F8" s="182"/>
      <c r="G8" s="182"/>
      <c r="H8" s="183"/>
      <c r="I8" s="214" t="s">
        <v>48</v>
      </c>
      <c r="J8" s="183"/>
      <c r="K8" s="215">
        <v>3118736431</v>
      </c>
      <c r="L8" s="182"/>
      <c r="M8" s="182"/>
      <c r="N8" s="183"/>
      <c r="O8" s="24"/>
      <c r="P8" s="21"/>
      <c r="Q8" s="21"/>
      <c r="R8" s="21"/>
      <c r="S8" s="21"/>
      <c r="T8" s="21">
        <v>3</v>
      </c>
      <c r="U8" s="21"/>
      <c r="V8" s="21"/>
      <c r="W8" s="21"/>
      <c r="X8" s="21"/>
      <c r="Y8" s="21"/>
      <c r="Z8" s="21"/>
    </row>
    <row r="9" spans="1:26" ht="26.25" customHeight="1" thickBot="1">
      <c r="A9" s="188" t="s">
        <v>50</v>
      </c>
      <c r="B9" s="182"/>
      <c r="C9" s="182"/>
      <c r="D9" s="182"/>
      <c r="E9" s="182"/>
      <c r="F9" s="182"/>
      <c r="G9" s="182"/>
      <c r="H9" s="200"/>
      <c r="I9" s="181" t="s">
        <v>52</v>
      </c>
      <c r="J9" s="182"/>
      <c r="K9" s="182"/>
      <c r="L9" s="182"/>
      <c r="M9" s="182"/>
      <c r="N9" s="183"/>
      <c r="O9" s="35"/>
      <c r="P9" s="21"/>
      <c r="Q9" s="21"/>
      <c r="R9" s="21"/>
      <c r="S9" s="21"/>
      <c r="T9" s="21">
        <v>4</v>
      </c>
      <c r="U9" s="21"/>
      <c r="V9" s="21"/>
      <c r="W9" s="21"/>
      <c r="X9" s="21"/>
      <c r="Y9" s="21"/>
      <c r="Z9" s="21"/>
    </row>
    <row r="10" spans="1:26" ht="32.25" customHeight="1">
      <c r="A10" s="226" t="s">
        <v>55</v>
      </c>
      <c r="B10" s="212"/>
      <c r="C10" s="212"/>
      <c r="D10" s="213"/>
      <c r="E10" s="227" t="s">
        <v>58</v>
      </c>
      <c r="F10" s="212"/>
      <c r="G10" s="212"/>
      <c r="H10" s="213"/>
      <c r="I10" s="228" t="s">
        <v>60</v>
      </c>
      <c r="J10" s="213"/>
      <c r="K10" s="227" t="s">
        <v>61</v>
      </c>
      <c r="L10" s="212"/>
      <c r="M10" s="212"/>
      <c r="N10" s="213"/>
      <c r="O10" s="38"/>
      <c r="P10" s="39"/>
      <c r="Q10" s="39"/>
      <c r="R10" s="39"/>
      <c r="S10" s="39"/>
      <c r="T10" s="39">
        <v>5</v>
      </c>
      <c r="U10" s="39"/>
      <c r="V10" s="39"/>
      <c r="W10" s="39"/>
      <c r="X10" s="39"/>
      <c r="Y10" s="39"/>
      <c r="Z10" s="39"/>
    </row>
    <row r="11" spans="1:26" ht="24.75" customHeight="1">
      <c r="A11" s="229" t="s">
        <v>64</v>
      </c>
      <c r="B11" s="230"/>
      <c r="C11" s="40" t="s">
        <v>65</v>
      </c>
      <c r="D11" s="41" t="s">
        <v>67</v>
      </c>
      <c r="E11" s="40" t="s">
        <v>65</v>
      </c>
      <c r="F11" s="41" t="s">
        <v>67</v>
      </c>
      <c r="G11" s="40" t="s">
        <v>65</v>
      </c>
      <c r="H11" s="41" t="s">
        <v>67</v>
      </c>
      <c r="I11" s="40" t="s">
        <v>65</v>
      </c>
      <c r="J11" s="41" t="s">
        <v>67</v>
      </c>
      <c r="K11" s="40" t="s">
        <v>70</v>
      </c>
      <c r="L11" s="41" t="s">
        <v>67</v>
      </c>
      <c r="M11" s="40" t="s">
        <v>65</v>
      </c>
      <c r="N11" s="41" t="s">
        <v>67</v>
      </c>
      <c r="O11" s="42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spans="1:26" ht="24" customHeight="1" thickBot="1">
      <c r="A12" s="192"/>
      <c r="B12" s="231"/>
      <c r="C12" s="113" t="s">
        <v>163</v>
      </c>
      <c r="D12" s="44">
        <v>100</v>
      </c>
      <c r="E12" s="45"/>
      <c r="F12" s="46"/>
      <c r="G12" s="45"/>
      <c r="H12" s="46"/>
      <c r="I12" s="47"/>
      <c r="J12" s="46"/>
      <c r="K12" s="47"/>
      <c r="L12" s="46"/>
      <c r="M12" s="47"/>
      <c r="N12" s="46"/>
      <c r="O12" s="4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4" customHeight="1" thickBot="1">
      <c r="A13" s="188" t="s">
        <v>75</v>
      </c>
      <c r="B13" s="183"/>
      <c r="C13" s="215" t="s">
        <v>160</v>
      </c>
      <c r="D13" s="182"/>
      <c r="E13" s="182"/>
      <c r="F13" s="182"/>
      <c r="G13" s="183"/>
      <c r="H13" s="232" t="s">
        <v>76</v>
      </c>
      <c r="I13" s="182"/>
      <c r="J13" s="182"/>
      <c r="K13" s="215" t="s">
        <v>149</v>
      </c>
      <c r="L13" s="182"/>
      <c r="M13" s="182"/>
      <c r="N13" s="183"/>
      <c r="O13" s="4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24" customHeight="1">
      <c r="A14" s="50" t="s">
        <v>77</v>
      </c>
      <c r="B14" s="50"/>
      <c r="C14" s="51"/>
      <c r="D14" s="52"/>
      <c r="E14" s="233">
        <v>451870015091</v>
      </c>
      <c r="F14" s="234"/>
      <c r="G14" s="234"/>
      <c r="H14" s="234"/>
      <c r="I14" s="234"/>
      <c r="J14" s="234"/>
      <c r="K14" s="235"/>
      <c r="L14" s="232" t="s">
        <v>81</v>
      </c>
      <c r="M14" s="183"/>
      <c r="N14" s="29" t="s">
        <v>82</v>
      </c>
      <c r="O14" s="4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6.5" customHeight="1">
      <c r="A15" s="53"/>
      <c r="B15" s="54"/>
      <c r="C15" s="54"/>
      <c r="D15" s="54"/>
      <c r="E15" s="55"/>
      <c r="F15" s="55"/>
      <c r="G15" s="55"/>
      <c r="H15" s="55"/>
      <c r="I15" s="55"/>
      <c r="J15" s="55"/>
      <c r="K15" s="56"/>
      <c r="L15" s="56"/>
      <c r="M15" s="56"/>
      <c r="N15" s="57"/>
      <c r="O15" s="58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8" customHeight="1">
      <c r="A16" s="236" t="s">
        <v>84</v>
      </c>
      <c r="B16" s="212"/>
      <c r="C16" s="212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3"/>
      <c r="O16" s="20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27" customHeight="1">
      <c r="A17" s="59" t="s">
        <v>86</v>
      </c>
      <c r="B17" s="60"/>
      <c r="C17" s="60"/>
      <c r="D17" s="237" t="s">
        <v>161</v>
      </c>
      <c r="E17" s="182"/>
      <c r="F17" s="182"/>
      <c r="G17" s="183"/>
      <c r="H17" s="188" t="s">
        <v>88</v>
      </c>
      <c r="I17" s="182"/>
      <c r="J17" s="182"/>
      <c r="K17" s="183"/>
      <c r="L17" s="238" t="s">
        <v>165</v>
      </c>
      <c r="M17" s="182"/>
      <c r="N17" s="183"/>
      <c r="O17" s="20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27" customHeight="1">
      <c r="A18" s="188" t="s">
        <v>91</v>
      </c>
      <c r="B18" s="183"/>
      <c r="C18" s="62">
        <v>1242</v>
      </c>
      <c r="D18" s="63" t="s">
        <v>93</v>
      </c>
      <c r="E18" s="240">
        <v>44070</v>
      </c>
      <c r="F18" s="183"/>
      <c r="G18" s="241" t="s">
        <v>95</v>
      </c>
      <c r="H18" s="182"/>
      <c r="I18" s="182"/>
      <c r="J18" s="65">
        <v>37372</v>
      </c>
      <c r="K18" s="66" t="s">
        <v>93</v>
      </c>
      <c r="L18" s="239">
        <v>44073</v>
      </c>
      <c r="M18" s="182"/>
      <c r="N18" s="183"/>
      <c r="O18" s="20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3" customHeight="1">
      <c r="A19" s="242" t="s">
        <v>97</v>
      </c>
      <c r="B19" s="190"/>
      <c r="C19" s="191"/>
      <c r="D19" s="243" t="s">
        <v>166</v>
      </c>
      <c r="E19" s="190"/>
      <c r="F19" s="190"/>
      <c r="G19" s="190"/>
      <c r="H19" s="190"/>
      <c r="I19" s="190"/>
      <c r="J19" s="190"/>
      <c r="K19" s="190"/>
      <c r="L19" s="190"/>
      <c r="M19" s="190"/>
      <c r="N19" s="191"/>
      <c r="O19" s="20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9.5" customHeight="1">
      <c r="A20" s="192"/>
      <c r="B20" s="193"/>
      <c r="C20" s="194"/>
      <c r="D20" s="192"/>
      <c r="E20" s="193"/>
      <c r="F20" s="193"/>
      <c r="G20" s="193"/>
      <c r="H20" s="193"/>
      <c r="I20" s="193"/>
      <c r="J20" s="193"/>
      <c r="K20" s="193"/>
      <c r="L20" s="193"/>
      <c r="M20" s="193"/>
      <c r="N20" s="194"/>
      <c r="O20" s="24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23.25" customHeight="1">
      <c r="A21" s="242" t="s">
        <v>100</v>
      </c>
      <c r="B21" s="190"/>
      <c r="C21" s="190"/>
      <c r="D21" s="190"/>
      <c r="E21" s="230"/>
      <c r="F21" s="189" t="s">
        <v>101</v>
      </c>
      <c r="G21" s="191"/>
      <c r="H21" s="25" t="s">
        <v>102</v>
      </c>
      <c r="I21" s="25" t="s">
        <v>103</v>
      </c>
      <c r="J21" s="25" t="s">
        <v>104</v>
      </c>
      <c r="K21" s="244"/>
      <c r="L21" s="25" t="s">
        <v>102</v>
      </c>
      <c r="M21" s="25" t="s">
        <v>103</v>
      </c>
      <c r="N21" s="25" t="s">
        <v>104</v>
      </c>
      <c r="O21" s="20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22.5" customHeight="1">
      <c r="A22" s="192"/>
      <c r="B22" s="193"/>
      <c r="C22" s="193"/>
      <c r="D22" s="193"/>
      <c r="E22" s="231"/>
      <c r="F22" s="192"/>
      <c r="G22" s="194"/>
      <c r="H22" s="69">
        <v>1</v>
      </c>
      <c r="I22" s="69">
        <v>9</v>
      </c>
      <c r="J22" s="69">
        <v>2020</v>
      </c>
      <c r="K22" s="245"/>
      <c r="L22" s="69">
        <v>30</v>
      </c>
      <c r="M22" s="69">
        <v>9</v>
      </c>
      <c r="N22" s="69">
        <v>2020</v>
      </c>
      <c r="O22" s="70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24" customHeight="1">
      <c r="A23" s="188" t="s">
        <v>107</v>
      </c>
      <c r="B23" s="182"/>
      <c r="C23" s="182"/>
      <c r="D23" s="182"/>
      <c r="E23" s="182"/>
      <c r="F23" s="182"/>
      <c r="G23" s="183"/>
      <c r="H23" s="247" t="s">
        <v>169</v>
      </c>
      <c r="I23" s="182"/>
      <c r="J23" s="182"/>
      <c r="K23" s="182"/>
      <c r="L23" s="182"/>
      <c r="M23" s="182"/>
      <c r="N23" s="183"/>
      <c r="O23" s="4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24" customHeight="1">
      <c r="A24" s="188" t="s">
        <v>109</v>
      </c>
      <c r="B24" s="183"/>
      <c r="C24" s="215" t="s">
        <v>14</v>
      </c>
      <c r="D24" s="182"/>
      <c r="E24" s="183"/>
      <c r="F24" s="214" t="s">
        <v>113</v>
      </c>
      <c r="G24" s="182"/>
      <c r="H24" s="182"/>
      <c r="I24" s="182"/>
      <c r="J24" s="183"/>
      <c r="K24" s="247">
        <v>0</v>
      </c>
      <c r="L24" s="182"/>
      <c r="M24" s="182"/>
      <c r="N24" s="183"/>
      <c r="O24" s="4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54.75" customHeight="1">
      <c r="A25" s="246" t="s">
        <v>167</v>
      </c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2"/>
      <c r="N25" s="183"/>
      <c r="O25" s="77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8" customHeight="1">
      <c r="A26" s="78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80"/>
      <c r="O26" s="77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9.5" customHeight="1">
      <c r="A27" s="180" t="s">
        <v>115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8"/>
      <c r="O27" s="81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9.5" customHeight="1">
      <c r="A28" s="181" t="s">
        <v>118</v>
      </c>
      <c r="B28" s="182"/>
      <c r="C28" s="182"/>
      <c r="D28" s="182"/>
      <c r="E28" s="182"/>
      <c r="F28" s="182"/>
      <c r="G28" s="182"/>
      <c r="H28" s="182"/>
      <c r="I28" s="183"/>
      <c r="J28" s="181" t="s">
        <v>119</v>
      </c>
      <c r="K28" s="182"/>
      <c r="L28" s="182"/>
      <c r="M28" s="182"/>
      <c r="N28" s="183"/>
      <c r="O28" s="20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9.5" customHeight="1">
      <c r="A29" s="184" t="s">
        <v>122</v>
      </c>
      <c r="B29" s="182"/>
      <c r="C29" s="182"/>
      <c r="D29" s="182"/>
      <c r="E29" s="182"/>
      <c r="F29" s="182"/>
      <c r="G29" s="182"/>
      <c r="H29" s="182"/>
      <c r="I29" s="183"/>
      <c r="J29" s="185">
        <v>11158295</v>
      </c>
      <c r="K29" s="182"/>
      <c r="L29" s="182"/>
      <c r="M29" s="182"/>
      <c r="N29" s="183"/>
      <c r="O29" s="85"/>
      <c r="P29" s="9"/>
      <c r="Q29" s="9"/>
      <c r="R29" s="86"/>
      <c r="S29" s="9"/>
      <c r="T29" s="9"/>
      <c r="U29" s="9"/>
      <c r="V29" s="9"/>
      <c r="W29" s="9"/>
      <c r="X29" s="9"/>
      <c r="Y29" s="9"/>
      <c r="Z29" s="9"/>
    </row>
    <row r="30" spans="1:26" ht="19.5" customHeight="1">
      <c r="A30" s="184" t="s">
        <v>98</v>
      </c>
      <c r="B30" s="182"/>
      <c r="C30" s="182"/>
      <c r="D30" s="182"/>
      <c r="E30" s="182"/>
      <c r="F30" s="182"/>
      <c r="G30" s="182"/>
      <c r="H30" s="182"/>
      <c r="I30" s="183"/>
      <c r="J30" s="185">
        <v>10910250</v>
      </c>
      <c r="K30" s="182"/>
      <c r="L30" s="182"/>
      <c r="M30" s="182"/>
      <c r="N30" s="183"/>
      <c r="O30" s="85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9.5" customHeight="1">
      <c r="A31" s="186" t="s">
        <v>127</v>
      </c>
      <c r="B31" s="182"/>
      <c r="C31" s="182"/>
      <c r="D31" s="182"/>
      <c r="E31" s="182"/>
      <c r="F31" s="182"/>
      <c r="G31" s="182"/>
      <c r="H31" s="182"/>
      <c r="I31" s="183"/>
      <c r="J31" s="185">
        <v>1566600</v>
      </c>
      <c r="K31" s="182"/>
      <c r="L31" s="182"/>
      <c r="M31" s="182"/>
      <c r="N31" s="183"/>
      <c r="O31" s="85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9.5" customHeight="1">
      <c r="A32" s="184" t="s">
        <v>105</v>
      </c>
      <c r="B32" s="182"/>
      <c r="C32" s="182"/>
      <c r="D32" s="182"/>
      <c r="E32" s="182"/>
      <c r="F32" s="182"/>
      <c r="G32" s="182"/>
      <c r="H32" s="182"/>
      <c r="I32" s="183"/>
      <c r="J32" s="185">
        <v>0</v>
      </c>
      <c r="K32" s="182"/>
      <c r="L32" s="182"/>
      <c r="M32" s="182"/>
      <c r="N32" s="183"/>
      <c r="O32" s="85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9.5" customHeight="1">
      <c r="A33" s="184" t="s">
        <v>106</v>
      </c>
      <c r="B33" s="182"/>
      <c r="C33" s="182"/>
      <c r="D33" s="182"/>
      <c r="E33" s="182"/>
      <c r="F33" s="182"/>
      <c r="G33" s="182"/>
      <c r="H33" s="182"/>
      <c r="I33" s="183"/>
      <c r="J33" s="185">
        <v>248045</v>
      </c>
      <c r="K33" s="182"/>
      <c r="L33" s="182"/>
      <c r="M33" s="182"/>
      <c r="N33" s="183"/>
      <c r="O33" s="85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9.5" customHeight="1">
      <c r="A34" s="188" t="s">
        <v>108</v>
      </c>
      <c r="B34" s="182"/>
      <c r="C34" s="182"/>
      <c r="D34" s="182"/>
      <c r="E34" s="182"/>
      <c r="F34" s="182"/>
      <c r="G34" s="182"/>
      <c r="H34" s="182"/>
      <c r="I34" s="183"/>
      <c r="J34" s="187">
        <f>+(J30*100/J29)/100</f>
        <v>0.97777034932308216</v>
      </c>
      <c r="K34" s="182"/>
      <c r="L34" s="182"/>
      <c r="M34" s="182"/>
      <c r="N34" s="183"/>
      <c r="O34" s="8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5.75" customHeight="1">
      <c r="A35" s="90"/>
      <c r="B35" s="91"/>
      <c r="C35" s="91"/>
      <c r="D35" s="92"/>
      <c r="E35" s="93"/>
      <c r="F35" s="93"/>
      <c r="G35" s="95"/>
      <c r="H35" s="95"/>
      <c r="I35" s="95"/>
      <c r="J35" s="95"/>
      <c r="K35" s="95"/>
      <c r="L35" s="95"/>
      <c r="M35" s="95"/>
      <c r="N35" s="96"/>
      <c r="O35" s="75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5" customHeight="1">
      <c r="A36" s="189" t="s">
        <v>114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1"/>
      <c r="O36" s="97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6.5" customHeight="1">
      <c r="A37" s="192"/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4"/>
      <c r="O37" s="97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7.25" customHeight="1">
      <c r="A38" s="195" t="s">
        <v>136</v>
      </c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5"/>
      <c r="O38" s="9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5.2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8"/>
      <c r="O39" s="9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1.5" customHeight="1">
      <c r="A40" s="199" t="s">
        <v>120</v>
      </c>
      <c r="B40" s="183"/>
      <c r="C40" s="199" t="s">
        <v>137</v>
      </c>
      <c r="D40" s="183"/>
      <c r="E40" s="199" t="s">
        <v>138</v>
      </c>
      <c r="F40" s="182"/>
      <c r="G40" s="183"/>
      <c r="H40" s="199" t="s">
        <v>164</v>
      </c>
      <c r="I40" s="200"/>
      <c r="J40" s="100" t="s">
        <v>139</v>
      </c>
      <c r="K40" s="101" t="s">
        <v>140</v>
      </c>
      <c r="L40" s="199" t="s">
        <v>141</v>
      </c>
      <c r="M40" s="182"/>
      <c r="N40" s="183"/>
      <c r="O40" s="102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</row>
    <row r="41" spans="1:26" ht="38.25" customHeight="1">
      <c r="A41" s="207">
        <v>8345109613</v>
      </c>
      <c r="B41" s="183"/>
      <c r="C41" s="208">
        <v>877803</v>
      </c>
      <c r="D41" s="183"/>
      <c r="E41" s="209">
        <v>109725</v>
      </c>
      <c r="F41" s="182"/>
      <c r="G41" s="183"/>
      <c r="H41" s="209">
        <v>140448</v>
      </c>
      <c r="I41" s="200"/>
      <c r="J41" s="104">
        <v>3</v>
      </c>
      <c r="K41" s="105">
        <v>21383</v>
      </c>
      <c r="L41" s="210">
        <f>+(E41+H41+K41)</f>
        <v>271556</v>
      </c>
      <c r="M41" s="182"/>
      <c r="N41" s="183"/>
      <c r="O41" s="106"/>
      <c r="P41" s="68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43.5" customHeight="1">
      <c r="A42" s="211" t="s">
        <v>168</v>
      </c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3"/>
      <c r="O42" s="9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7.25" customHeight="1">
      <c r="A43" s="1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13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7.25" customHeight="1">
      <c r="A44" s="10" t="s">
        <v>132</v>
      </c>
      <c r="B44" s="107"/>
      <c r="C44" s="107"/>
      <c r="D44" s="107"/>
      <c r="E44" s="9"/>
      <c r="F44" s="9"/>
      <c r="G44" s="9"/>
      <c r="H44" s="9"/>
      <c r="I44" s="107"/>
      <c r="J44" s="107"/>
      <c r="K44" s="107"/>
      <c r="L44" s="107"/>
      <c r="M44" s="9"/>
      <c r="N44" s="13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9.5" customHeight="1">
      <c r="A45" s="201" t="s">
        <v>162</v>
      </c>
      <c r="B45" s="152"/>
      <c r="C45" s="152"/>
      <c r="D45" s="152"/>
      <c r="E45" s="152"/>
      <c r="F45" s="202"/>
      <c r="G45" s="203" t="s">
        <v>158</v>
      </c>
      <c r="H45" s="152"/>
      <c r="I45" s="152"/>
      <c r="J45" s="152"/>
      <c r="K45" s="152"/>
      <c r="L45" s="152"/>
      <c r="M45" s="152"/>
      <c r="N45" s="153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24" customHeight="1">
      <c r="A46" s="204" t="s">
        <v>134</v>
      </c>
      <c r="B46" s="127"/>
      <c r="C46" s="127"/>
      <c r="D46" s="127"/>
      <c r="E46" s="127"/>
      <c r="F46" s="205"/>
      <c r="G46" s="206" t="s">
        <v>142</v>
      </c>
      <c r="H46" s="127"/>
      <c r="I46" s="127"/>
      <c r="J46" s="127"/>
      <c r="K46" s="127"/>
      <c r="L46" s="127"/>
      <c r="M46" s="127"/>
      <c r="N46" s="128"/>
      <c r="O46" s="108"/>
      <c r="P46" s="9"/>
      <c r="Q46" s="9"/>
      <c r="R46" s="9" t="s">
        <v>132</v>
      </c>
      <c r="S46" s="9"/>
      <c r="T46" s="9"/>
      <c r="U46" s="9"/>
      <c r="V46" s="9"/>
      <c r="W46" s="9"/>
      <c r="X46" s="9"/>
      <c r="Y46" s="9"/>
      <c r="Z46" s="9"/>
    </row>
    <row r="47" spans="1:26" ht="12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2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2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2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2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2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2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2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2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2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2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2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2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2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2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2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2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2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2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2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2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2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2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2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2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2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2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2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2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2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2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2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2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2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2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2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2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2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2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2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2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2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2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2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2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2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2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2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2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2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2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2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2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2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2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2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2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2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2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2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2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2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2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2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2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2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2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2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2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2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2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2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2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2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2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2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2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2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2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2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2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2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2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2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2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2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2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2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2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2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2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2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2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2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2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2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2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2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2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2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2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2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2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2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2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2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2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2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2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2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2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2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2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2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2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2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2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2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2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2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2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2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2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2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2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2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2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2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2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2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2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2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2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2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2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2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2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2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2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2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2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2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2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2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2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2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2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2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2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2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2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2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2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2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2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2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2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2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2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2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2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2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2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2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2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2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2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2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2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2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2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2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2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2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2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2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2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2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2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2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2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2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2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2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2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2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2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2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2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2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2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2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2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2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2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2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2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2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2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2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2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2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2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2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2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2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2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2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2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2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2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2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2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2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2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2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2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2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2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2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2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2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2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2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2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2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2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2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2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2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2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2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2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2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2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2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2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2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2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2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2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2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2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2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2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2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2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2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2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2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2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2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2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2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2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2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2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2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2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2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2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2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2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2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2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2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2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2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2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2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2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2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2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2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2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2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2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2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2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2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2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2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2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2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2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2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2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2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2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2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2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2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2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2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2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2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2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2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2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2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2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2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2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2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2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2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2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2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2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2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2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2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2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2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2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2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2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2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2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2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2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2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2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2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2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2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2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2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2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2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2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2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2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2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2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2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2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2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2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2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2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2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2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2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2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2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2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2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2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2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2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2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2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2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2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2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2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2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2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2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2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2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2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2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2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2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2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2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2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2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2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2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2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2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2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2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2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2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2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2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2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2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2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2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2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2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2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2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2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2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2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2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2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2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2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2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2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2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2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2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2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2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2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2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2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2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2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2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2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2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2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2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2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2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2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2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2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2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2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2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2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2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2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2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2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2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2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2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2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2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2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2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2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2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2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2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2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2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2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2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2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2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2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2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2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2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2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2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2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2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2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2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2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2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2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2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2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2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2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2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2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2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2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2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2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2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2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2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2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2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2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2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2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2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2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2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2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2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2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2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2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2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2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2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2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2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2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2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2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2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2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2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2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2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2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2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2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2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2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2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2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2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2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2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2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2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2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2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2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2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2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2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2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2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2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2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2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2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2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2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2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2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2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2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2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2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2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2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2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2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2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2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2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2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2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2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2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2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2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2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2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2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2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2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2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2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2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2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2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2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2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2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2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2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2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2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2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2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2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2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2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2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2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2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2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2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2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2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2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2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2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2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2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2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2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2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2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2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2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2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2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2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2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2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2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2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2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2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2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2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2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2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2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2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2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2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2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2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2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2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2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2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2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2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2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2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2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2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2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2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2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2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2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2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2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2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2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2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2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2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2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2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2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2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2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2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2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2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2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2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2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2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2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2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2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2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2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2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2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2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2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2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2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2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2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2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2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2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2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2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2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2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2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2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2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2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2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2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2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2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2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2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2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2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2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2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2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2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2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2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2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2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2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2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2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2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2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2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2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2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2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2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2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2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2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2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2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2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2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2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2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2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2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2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2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2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2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2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2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2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2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2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2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2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2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2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2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2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2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2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2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2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2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2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2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2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2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2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2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2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2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2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2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2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2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2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2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2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2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2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2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2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2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2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2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2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2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2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2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2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2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2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2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2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2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2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2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2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2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2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2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2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2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2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2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2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2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2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2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2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2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2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2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2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2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2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2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2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2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2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2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2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2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2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2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2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2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2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2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2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2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2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2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2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2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2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2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2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2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2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2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2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2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2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2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2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2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2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2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2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2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2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2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2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2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2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2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2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2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2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2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2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2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2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2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2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2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2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2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2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2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2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2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2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2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2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2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2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2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2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2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2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2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2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2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2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2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2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2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2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2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2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2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2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2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2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2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2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2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2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2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2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2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2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2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2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2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2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2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2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2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2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2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2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2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2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2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2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2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2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2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2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2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2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2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2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2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2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2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2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2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2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2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2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2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2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2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2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2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2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2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2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2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2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2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2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2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2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2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2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2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2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2.7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2.7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2.7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2.7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2.7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78">
    <mergeCell ref="A25:N25"/>
    <mergeCell ref="A23:G23"/>
    <mergeCell ref="H23:N23"/>
    <mergeCell ref="A24:B24"/>
    <mergeCell ref="C24:E24"/>
    <mergeCell ref="F24:J24"/>
    <mergeCell ref="K24:N24"/>
    <mergeCell ref="A19:C20"/>
    <mergeCell ref="D19:N20"/>
    <mergeCell ref="A21:E22"/>
    <mergeCell ref="F21:G22"/>
    <mergeCell ref="K21:K22"/>
    <mergeCell ref="A16:N16"/>
    <mergeCell ref="D17:G17"/>
    <mergeCell ref="H17:K17"/>
    <mergeCell ref="L17:N17"/>
    <mergeCell ref="A18:B18"/>
    <mergeCell ref="L18:N18"/>
    <mergeCell ref="E18:F18"/>
    <mergeCell ref="G18:I18"/>
    <mergeCell ref="A13:B13"/>
    <mergeCell ref="C13:G13"/>
    <mergeCell ref="H13:J13"/>
    <mergeCell ref="K13:N13"/>
    <mergeCell ref="E14:K14"/>
    <mergeCell ref="L14:M14"/>
    <mergeCell ref="A10:D10"/>
    <mergeCell ref="K10:N10"/>
    <mergeCell ref="E10:H10"/>
    <mergeCell ref="I10:J10"/>
    <mergeCell ref="A11:B12"/>
    <mergeCell ref="A8:D8"/>
    <mergeCell ref="E8:H8"/>
    <mergeCell ref="I8:J8"/>
    <mergeCell ref="K8:N8"/>
    <mergeCell ref="A9:H9"/>
    <mergeCell ref="I9:N9"/>
    <mergeCell ref="I7:J7"/>
    <mergeCell ref="K7:N7"/>
    <mergeCell ref="A1:B3"/>
    <mergeCell ref="C1:I3"/>
    <mergeCell ref="L1:N3"/>
    <mergeCell ref="A5:N5"/>
    <mergeCell ref="A6:D6"/>
    <mergeCell ref="E6:N6"/>
    <mergeCell ref="A7:D7"/>
    <mergeCell ref="A45:F45"/>
    <mergeCell ref="G45:N45"/>
    <mergeCell ref="A46:F46"/>
    <mergeCell ref="G46:N46"/>
    <mergeCell ref="A40:B40"/>
    <mergeCell ref="A41:B41"/>
    <mergeCell ref="C41:D41"/>
    <mergeCell ref="E41:G41"/>
    <mergeCell ref="H41:I41"/>
    <mergeCell ref="L41:N41"/>
    <mergeCell ref="A42:N42"/>
    <mergeCell ref="A38:N39"/>
    <mergeCell ref="C40:D40"/>
    <mergeCell ref="E40:G40"/>
    <mergeCell ref="H40:I40"/>
    <mergeCell ref="L40:N40"/>
    <mergeCell ref="A33:I33"/>
    <mergeCell ref="J33:N33"/>
    <mergeCell ref="J34:N34"/>
    <mergeCell ref="A34:I34"/>
    <mergeCell ref="A36:N37"/>
    <mergeCell ref="A30:I30"/>
    <mergeCell ref="J30:N30"/>
    <mergeCell ref="A31:I31"/>
    <mergeCell ref="J31:N31"/>
    <mergeCell ref="A32:I32"/>
    <mergeCell ref="J32:N32"/>
    <mergeCell ref="A27:N27"/>
    <mergeCell ref="A28:I28"/>
    <mergeCell ref="J28:N28"/>
    <mergeCell ref="A29:I29"/>
    <mergeCell ref="J29:N29"/>
  </mergeCells>
  <dataValidations count="5">
    <dataValidation type="list" allowBlank="1" showInputMessage="1" showErrorMessage="1" prompt=" - " sqref="C24">
      <formula1>$V$2:$V$4</formula1>
    </dataValidation>
    <dataValidation type="list" allowBlank="1" showInputMessage="1" showErrorMessage="1" prompt=" - " sqref="K10">
      <formula1>$Y$2:$Y$6</formula1>
    </dataValidation>
    <dataValidation type="list" allowBlank="1" showInputMessage="1" showErrorMessage="1" prompt=" - " sqref="J41">
      <formula1>$T$5:$T$10</formula1>
    </dataValidation>
    <dataValidation type="list" allowBlank="1" showInputMessage="1" showErrorMessage="1" prompt=" - " sqref="N14">
      <formula1>$R$2:$R$3</formula1>
    </dataValidation>
    <dataValidation type="list" allowBlank="1" showInputMessage="1" showErrorMessage="1" prompt=" - " sqref="K13">
      <formula1>$S$2:$S$3</formula1>
    </dataValidation>
  </dataValidations>
  <hyperlinks>
    <hyperlink ref="E8" r:id="rId1"/>
  </hyperlinks>
  <pageMargins left="0.7" right="0.7" top="0.75" bottom="0.75" header="0" footer="0"/>
  <pageSetup scale="56" fitToHeight="0" orientation="portrait" r:id="rId2"/>
  <headerFooter>
    <oddFooter>&amp;RPágina &amp;P de</oddFoot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4.44140625" defaultRowHeight="15" customHeight="1"/>
  <cols>
    <col min="1" max="1" width="19.44140625" customWidth="1"/>
    <col min="2" max="2" width="5" customWidth="1"/>
    <col min="3" max="3" width="5.88671875" customWidth="1"/>
    <col min="4" max="4" width="12.33203125" customWidth="1"/>
    <col min="5" max="5" width="4.88671875" customWidth="1"/>
    <col min="6" max="6" width="13.109375" customWidth="1"/>
    <col min="7" max="7" width="6.5546875" customWidth="1"/>
    <col min="8" max="8" width="7" customWidth="1"/>
    <col min="9" max="9" width="6.88671875" customWidth="1"/>
    <col min="10" max="10" width="6.33203125" customWidth="1"/>
    <col min="11" max="11" width="6.5546875" customWidth="1"/>
    <col min="12" max="12" width="5.33203125" customWidth="1"/>
    <col min="13" max="13" width="9.44140625" customWidth="1"/>
    <col min="14" max="14" width="39.44140625" customWidth="1"/>
    <col min="15" max="15" width="20.6640625" customWidth="1"/>
    <col min="16" max="16" width="10.88671875" customWidth="1"/>
    <col min="17" max="18" width="9.109375" customWidth="1"/>
    <col min="19" max="26" width="10" customWidth="1"/>
  </cols>
  <sheetData>
    <row r="1" spans="1:26" ht="12.75" customHeight="1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 t="s">
        <v>4</v>
      </c>
      <c r="M1" s="7"/>
      <c r="N1" s="141" t="s">
        <v>5</v>
      </c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2.75" customHeight="1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 t="s">
        <v>9</v>
      </c>
      <c r="M2" s="13"/>
      <c r="N2" s="121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2.75" customHeight="1">
      <c r="A3" s="10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3"/>
      <c r="N3" s="121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2.75" customHeight="1">
      <c r="A4" s="10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3"/>
      <c r="N4" s="121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2.75" customHeight="1">
      <c r="A5" s="10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3"/>
      <c r="N5" s="12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8.25" customHeight="1">
      <c r="A6" s="10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3"/>
      <c r="N6" s="122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2.75" customHeight="1">
      <c r="A7" s="142" t="s">
        <v>56</v>
      </c>
      <c r="B7" s="118"/>
      <c r="C7" s="118"/>
      <c r="D7" s="117"/>
      <c r="E7" s="143" t="s">
        <v>57</v>
      </c>
      <c r="F7" s="118"/>
      <c r="G7" s="118"/>
      <c r="H7" s="118"/>
      <c r="I7" s="118"/>
      <c r="J7" s="118"/>
      <c r="K7" s="118"/>
      <c r="L7" s="118"/>
      <c r="M7" s="119"/>
      <c r="N7" s="144" t="s">
        <v>32</v>
      </c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5" customHeight="1">
      <c r="A8" s="23" t="s">
        <v>33</v>
      </c>
      <c r="B8" s="145" t="s">
        <v>34</v>
      </c>
      <c r="C8" s="118"/>
      <c r="D8" s="118"/>
      <c r="E8" s="117"/>
      <c r="F8" s="146" t="s">
        <v>39</v>
      </c>
      <c r="G8" s="27" t="s">
        <v>41</v>
      </c>
      <c r="H8" s="27" t="s">
        <v>42</v>
      </c>
      <c r="I8" s="27" t="s">
        <v>43</v>
      </c>
      <c r="J8" s="148" t="s">
        <v>44</v>
      </c>
      <c r="K8" s="27" t="s">
        <v>41</v>
      </c>
      <c r="L8" s="27" t="s">
        <v>42</v>
      </c>
      <c r="M8" s="30" t="s">
        <v>43</v>
      </c>
      <c r="N8" s="121"/>
      <c r="O8" s="9"/>
      <c r="P8" s="31">
        <v>9092475</v>
      </c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5.25" customHeight="1">
      <c r="A9" s="32"/>
      <c r="B9" s="156"/>
      <c r="C9" s="118"/>
      <c r="D9" s="118"/>
      <c r="E9" s="117"/>
      <c r="F9" s="147"/>
      <c r="G9" s="33">
        <v>1</v>
      </c>
      <c r="H9" s="33">
        <v>8</v>
      </c>
      <c r="I9" s="33">
        <v>2016</v>
      </c>
      <c r="J9" s="147"/>
      <c r="K9" s="33">
        <v>31</v>
      </c>
      <c r="L9" s="33">
        <v>8</v>
      </c>
      <c r="M9" s="34">
        <v>2016</v>
      </c>
      <c r="N9" s="1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2.75" customHeight="1">
      <c r="A10" s="142" t="s">
        <v>66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9"/>
      <c r="N10" s="121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2.75" customHeight="1">
      <c r="A11" s="142" t="s">
        <v>69</v>
      </c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9"/>
      <c r="N11" s="122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48" customHeight="1">
      <c r="A12" s="159" t="s">
        <v>71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9"/>
      <c r="N12" s="36" t="s">
        <v>54</v>
      </c>
      <c r="O12" s="9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24" customHeight="1">
      <c r="A13" s="160" t="s">
        <v>73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9"/>
      <c r="N13" s="149" t="s">
        <v>62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2.75" customHeight="1">
      <c r="A14" s="150" t="s">
        <v>63</v>
      </c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2"/>
      <c r="N14" s="121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42" customHeight="1">
      <c r="A15" s="151" t="s">
        <v>68</v>
      </c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3"/>
      <c r="N15" s="12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42" customHeight="1">
      <c r="A16" s="154" t="s">
        <v>72</v>
      </c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55"/>
      <c r="N16" s="122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3.5" customHeight="1">
      <c r="A17" s="161"/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3"/>
      <c r="N17" s="48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3.5" customHeight="1">
      <c r="A18" s="164" t="s">
        <v>74</v>
      </c>
      <c r="B18" s="165"/>
      <c r="C18" s="165"/>
      <c r="D18" s="165"/>
      <c r="E18" s="165"/>
      <c r="F18" s="165"/>
      <c r="G18" s="165"/>
      <c r="H18" s="165"/>
      <c r="I18" s="165"/>
      <c r="J18" s="165"/>
      <c r="K18" s="165"/>
      <c r="L18" s="165"/>
      <c r="M18" s="166"/>
      <c r="N18" s="48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1.5" customHeight="1">
      <c r="A19" s="248" t="s">
        <v>79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3"/>
      <c r="N19" s="144" t="s">
        <v>80</v>
      </c>
      <c r="O19" s="9">
        <v>17829636</v>
      </c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4.25" customHeight="1">
      <c r="A20" s="168"/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70"/>
      <c r="N20" s="122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2.75" hidden="1" customHeight="1">
      <c r="A21" s="168"/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70"/>
      <c r="N21" s="48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6.5" hidden="1" customHeight="1">
      <c r="A22" s="168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70"/>
      <c r="N22" s="48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.75" hidden="1" customHeight="1">
      <c r="A23" s="136"/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8"/>
      <c r="N23" s="48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49.5" customHeight="1">
      <c r="A24" s="171" t="s">
        <v>85</v>
      </c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9"/>
      <c r="N24" s="48"/>
      <c r="O24" s="9">
        <f>2593402+648350</f>
        <v>3241752</v>
      </c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61.5" customHeight="1">
      <c r="A25" s="172" t="s">
        <v>87</v>
      </c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55"/>
      <c r="N25" s="48"/>
      <c r="O25" s="9"/>
      <c r="P25" s="9">
        <v>14587884</v>
      </c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20.25" customHeight="1">
      <c r="A26" s="61" t="s">
        <v>89</v>
      </c>
      <c r="B26" s="140" t="s">
        <v>90</v>
      </c>
      <c r="C26" s="118"/>
      <c r="D26" s="118"/>
      <c r="E26" s="117"/>
      <c r="F26" s="140" t="s">
        <v>92</v>
      </c>
      <c r="G26" s="118"/>
      <c r="H26" s="118"/>
      <c r="I26" s="118"/>
      <c r="J26" s="118"/>
      <c r="K26" s="118"/>
      <c r="L26" s="118"/>
      <c r="M26" s="119"/>
      <c r="N26" s="48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8.25" customHeight="1">
      <c r="A27" s="64" t="s">
        <v>94</v>
      </c>
      <c r="B27" s="157">
        <v>17829636</v>
      </c>
      <c r="C27" s="118"/>
      <c r="D27" s="118"/>
      <c r="E27" s="158"/>
      <c r="F27" s="177" t="e">
        <f t="shared" ref="F27:F31" ca="1" si="0">CONCATENATE(UPPER(CONVERTIRNUM(B27,TRUE)),"( MCTE )")</f>
        <v>#REF!</v>
      </c>
      <c r="G27" s="118"/>
      <c r="H27" s="118"/>
      <c r="I27" s="118"/>
      <c r="J27" s="118"/>
      <c r="K27" s="118"/>
      <c r="L27" s="118"/>
      <c r="M27" s="119"/>
      <c r="N27" s="149" t="s">
        <v>96</v>
      </c>
      <c r="O27" s="9">
        <v>3109800</v>
      </c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25.5" customHeight="1">
      <c r="A28" s="67" t="s">
        <v>98</v>
      </c>
      <c r="B28" s="157">
        <f>+B27-648350</f>
        <v>17181286</v>
      </c>
      <c r="C28" s="118"/>
      <c r="D28" s="118"/>
      <c r="E28" s="158"/>
      <c r="F28" s="177" t="e">
        <f t="shared" ca="1" si="0"/>
        <v>#REF!</v>
      </c>
      <c r="G28" s="118"/>
      <c r="H28" s="118"/>
      <c r="I28" s="118"/>
      <c r="J28" s="118"/>
      <c r="K28" s="118"/>
      <c r="L28" s="118"/>
      <c r="M28" s="119"/>
      <c r="N28" s="121"/>
      <c r="O28" s="9">
        <v>20785288</v>
      </c>
      <c r="P28" s="9"/>
      <c r="Q28" s="9"/>
      <c r="R28" s="9">
        <f>17181286+648350</f>
        <v>17829636</v>
      </c>
      <c r="S28" s="9"/>
      <c r="T28" s="9"/>
      <c r="U28" s="9"/>
      <c r="V28" s="9"/>
      <c r="W28" s="9"/>
      <c r="X28" s="9"/>
      <c r="Y28" s="9"/>
      <c r="Z28" s="9"/>
    </row>
    <row r="29" spans="1:26" ht="25.5" customHeight="1">
      <c r="A29" s="64" t="s">
        <v>99</v>
      </c>
      <c r="B29" s="157">
        <v>2593402</v>
      </c>
      <c r="C29" s="118"/>
      <c r="D29" s="118"/>
      <c r="E29" s="158"/>
      <c r="F29" s="177" t="e">
        <f t="shared" ca="1" si="0"/>
        <v>#REF!</v>
      </c>
      <c r="G29" s="118"/>
      <c r="H29" s="118"/>
      <c r="I29" s="118"/>
      <c r="J29" s="118"/>
      <c r="K29" s="118"/>
      <c r="L29" s="118"/>
      <c r="M29" s="119"/>
      <c r="N29" s="121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25.5" customHeight="1">
      <c r="A30" s="64" t="s">
        <v>105</v>
      </c>
      <c r="B30" s="157">
        <v>0</v>
      </c>
      <c r="C30" s="118"/>
      <c r="D30" s="118"/>
      <c r="E30" s="158"/>
      <c r="F30" s="177" t="e">
        <f t="shared" ca="1" si="0"/>
        <v>#REF!</v>
      </c>
      <c r="G30" s="118"/>
      <c r="H30" s="118"/>
      <c r="I30" s="118"/>
      <c r="J30" s="118"/>
      <c r="K30" s="118"/>
      <c r="L30" s="118"/>
      <c r="M30" s="119"/>
      <c r="N30" s="121"/>
      <c r="O30" s="9">
        <f>+B29*0.8</f>
        <v>2074721.6</v>
      </c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2.75" customHeight="1">
      <c r="A31" s="64" t="s">
        <v>106</v>
      </c>
      <c r="B31" s="157">
        <f>+B27-B28</f>
        <v>648350</v>
      </c>
      <c r="C31" s="118"/>
      <c r="D31" s="118"/>
      <c r="E31" s="158"/>
      <c r="F31" s="177" t="e">
        <f t="shared" ca="1" si="0"/>
        <v>#REF!</v>
      </c>
      <c r="G31" s="118"/>
      <c r="H31" s="118"/>
      <c r="I31" s="118"/>
      <c r="J31" s="118"/>
      <c r="K31" s="118"/>
      <c r="L31" s="118"/>
      <c r="M31" s="119"/>
      <c r="N31" s="122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25.5" customHeight="1">
      <c r="A32" s="64" t="s">
        <v>108</v>
      </c>
      <c r="B32" s="173">
        <f>+(B28*100)/B27</f>
        <v>96.363638607092142</v>
      </c>
      <c r="C32" s="118"/>
      <c r="D32" s="118"/>
      <c r="E32" s="158"/>
      <c r="F32" s="178" t="s">
        <v>110</v>
      </c>
      <c r="G32" s="118"/>
      <c r="H32" s="118"/>
      <c r="I32" s="118"/>
      <c r="J32" s="118"/>
      <c r="K32" s="118"/>
      <c r="L32" s="118"/>
      <c r="M32" s="119"/>
      <c r="N32" s="71" t="s">
        <v>111</v>
      </c>
      <c r="O32" s="9">
        <v>3241752</v>
      </c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2.75" customHeight="1">
      <c r="A33" s="72"/>
      <c r="B33" s="73"/>
      <c r="C33" s="73"/>
      <c r="D33" s="74"/>
      <c r="E33" s="74"/>
      <c r="F33" s="75"/>
      <c r="G33" s="75"/>
      <c r="H33" s="75"/>
      <c r="I33" s="75"/>
      <c r="J33" s="75"/>
      <c r="K33" s="75"/>
      <c r="L33" s="75"/>
      <c r="M33" s="76"/>
      <c r="N33" s="174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5" customHeight="1">
      <c r="A34" s="179" t="s">
        <v>114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3"/>
      <c r="N34" s="175"/>
      <c r="O34" s="9">
        <v>-648350</v>
      </c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4.5" customHeight="1">
      <c r="A35" s="179"/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3"/>
      <c r="N35" s="175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2.75" customHeight="1">
      <c r="A36" s="133" t="s">
        <v>117</v>
      </c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5"/>
      <c r="N36" s="175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0.75" customHeight="1">
      <c r="A37" s="136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8"/>
      <c r="N37" s="176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2.75" customHeight="1">
      <c r="A38" s="82" t="s">
        <v>120</v>
      </c>
      <c r="B38" s="139" t="s">
        <v>121</v>
      </c>
      <c r="C38" s="118"/>
      <c r="D38" s="118"/>
      <c r="E38" s="117"/>
      <c r="F38" s="83" t="s">
        <v>123</v>
      </c>
      <c r="G38" s="140" t="s">
        <v>124</v>
      </c>
      <c r="H38" s="117"/>
      <c r="I38" s="140" t="s">
        <v>125</v>
      </c>
      <c r="J38" s="117"/>
      <c r="K38" s="140" t="s">
        <v>126</v>
      </c>
      <c r="L38" s="118"/>
      <c r="M38" s="119"/>
      <c r="N38" s="48"/>
      <c r="O38" s="9"/>
      <c r="P38" s="68">
        <f>+B29+B28</f>
        <v>19774688</v>
      </c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7.5" customHeight="1">
      <c r="A39" s="84"/>
      <c r="B39" s="129">
        <v>3241752</v>
      </c>
      <c r="C39" s="118"/>
      <c r="D39" s="118"/>
      <c r="E39" s="117"/>
      <c r="F39" s="87">
        <f>IF(B39&lt;=(1723650),(689450),(B39*0.4))</f>
        <v>1296700.8</v>
      </c>
      <c r="G39" s="116">
        <f>(F39*12.5)/100</f>
        <v>162087.6</v>
      </c>
      <c r="H39" s="117"/>
      <c r="I39" s="116">
        <f>(F39*16)/100</f>
        <v>207472.128</v>
      </c>
      <c r="J39" s="117"/>
      <c r="K39" s="116">
        <f>+I39+G39</f>
        <v>369559.728</v>
      </c>
      <c r="L39" s="118"/>
      <c r="M39" s="119"/>
      <c r="N39" s="88" t="s">
        <v>128</v>
      </c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27" customHeight="1">
      <c r="A40" s="130" t="s">
        <v>129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2"/>
      <c r="N40" s="120" t="s">
        <v>131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24" customHeight="1">
      <c r="A41" s="10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13"/>
      <c r="N41" s="121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2.75" customHeight="1">
      <c r="A42" s="10" t="s">
        <v>132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13"/>
      <c r="N42" s="121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5" customHeight="1">
      <c r="A43" s="10"/>
      <c r="B43" s="123"/>
      <c r="C43" s="124"/>
      <c r="D43" s="124"/>
      <c r="E43" s="124"/>
      <c r="F43" s="124"/>
      <c r="G43" s="124"/>
      <c r="H43" s="124"/>
      <c r="I43" s="124"/>
      <c r="J43" s="125"/>
      <c r="K43" s="94"/>
      <c r="L43" s="9"/>
      <c r="M43" s="13"/>
      <c r="N43" s="122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20.25" customHeight="1">
      <c r="A44" s="126" t="s">
        <v>134</v>
      </c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8"/>
      <c r="N44" s="98" t="s">
        <v>135</v>
      </c>
      <c r="O44" s="9"/>
      <c r="P44" s="9"/>
      <c r="Q44" s="9" t="s">
        <v>132</v>
      </c>
      <c r="R44" s="9"/>
      <c r="S44" s="9"/>
      <c r="T44" s="9"/>
      <c r="U44" s="9"/>
      <c r="V44" s="9"/>
      <c r="W44" s="9"/>
      <c r="X44" s="9"/>
      <c r="Y44" s="9"/>
      <c r="Z44" s="9"/>
    </row>
    <row r="45" spans="1:26" ht="12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2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2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2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2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2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2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2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2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2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2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2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2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2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2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2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2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2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2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2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2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2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2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2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2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2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2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2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2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2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2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2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2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2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2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2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2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2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2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2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2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2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2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2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2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2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2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2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2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2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2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2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2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2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2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2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2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2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2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2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2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2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2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2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2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2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2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2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2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2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2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2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2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2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2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2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2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2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2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2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2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2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2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2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2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2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2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2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2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2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2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2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2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2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2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2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2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2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2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2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2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2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2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2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2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2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2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2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2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2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2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2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2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2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2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2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2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2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2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2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2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2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2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2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2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2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2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2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2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2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2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2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2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2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2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2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2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2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2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2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2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2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2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2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2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2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2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2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2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2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2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2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2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2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2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2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2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2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2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2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2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2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2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2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2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2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2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2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2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2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2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2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2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2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2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2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2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2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2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2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2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2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2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2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2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2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2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2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2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2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2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2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2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2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2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2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2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2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2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2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2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2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2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2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2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2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2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2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2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2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2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2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2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2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2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2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2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2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2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2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2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2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2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2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2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2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2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2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2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2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2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2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2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2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2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2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2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2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2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2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2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2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2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2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2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2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2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2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2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2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2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2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2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2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2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2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2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2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2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2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2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2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2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2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2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2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2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2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2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2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2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2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2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2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2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2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2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2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2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2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2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2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2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2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2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2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2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2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2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2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2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2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2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2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2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2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2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2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2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2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2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2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2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2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2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2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2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2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2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2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2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2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2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2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2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2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2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2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2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2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2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2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2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2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2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2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2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2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2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2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2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2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2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2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2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2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2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2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2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2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2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2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2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2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2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2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2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2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2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2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2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2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2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2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2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2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2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2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2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2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2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2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2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2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2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2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2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2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2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2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2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2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2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2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2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2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2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2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2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2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2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2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2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2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2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2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2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2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2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2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2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2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2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2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2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2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2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2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2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2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2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2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2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2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2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2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2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2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2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2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2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2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2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2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2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2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2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2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2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2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2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2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2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2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2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2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2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2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2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2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2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2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2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2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2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2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2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2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2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2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2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2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2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2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2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2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2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2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2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2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2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2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2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2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2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2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2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2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2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2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2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2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2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2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2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2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2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2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2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2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2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2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2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2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2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2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2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2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2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2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2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2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2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2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2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2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2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2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2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2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2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2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2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2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2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2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2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2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2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2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2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2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2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2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2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2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2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2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2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2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2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2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2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2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2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2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2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2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2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2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2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2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2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2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2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2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2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2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2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2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2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2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2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2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2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2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2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2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2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2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2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2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2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2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2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2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2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2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2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2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2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2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2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2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2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2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2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2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2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2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2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2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2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2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2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2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2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2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2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2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2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2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2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2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2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2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2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2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2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2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2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2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2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2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2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2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2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2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2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2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2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2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2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2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2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2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2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2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2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2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2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2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2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2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2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2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2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2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2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2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2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2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2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2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2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2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2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2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2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2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2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2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2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2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2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2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2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2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2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2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2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2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2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2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2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2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2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2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2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2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2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2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2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2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2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2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2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2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2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2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2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2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2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2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2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2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2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2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2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2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2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2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2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2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2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2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2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2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2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2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2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2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2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2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2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2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2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2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2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2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2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2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2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2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2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2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2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2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2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2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2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2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2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2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2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2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2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2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2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2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2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2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2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2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2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2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2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2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2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2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2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2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2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2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2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2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2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2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2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2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2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2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2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2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2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2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2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2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2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2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2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2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2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2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2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2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2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2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2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2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2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2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2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2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2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2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2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2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2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2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2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2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2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2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2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2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2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2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2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2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2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2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2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2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2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2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2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2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2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2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2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2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2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2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2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2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2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2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2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2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2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2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2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2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2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2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2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2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2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2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2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2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2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2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2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2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2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2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2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2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2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2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2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2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2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2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2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2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2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2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2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2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2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2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2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2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2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2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2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2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2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2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2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2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2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2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2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2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2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2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2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2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2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2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2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2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2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2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2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2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2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2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2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2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2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2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2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2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2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2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2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2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2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2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2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2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2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2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2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2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2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2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2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2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2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2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2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2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2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2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2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2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2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2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2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2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2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2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2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2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2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2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2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2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2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2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2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2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2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2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2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2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2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2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2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2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2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2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2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2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2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2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2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2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2.7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2.7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2.7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2.7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2.7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53">
    <mergeCell ref="B31:E31"/>
    <mergeCell ref="B32:E32"/>
    <mergeCell ref="N19:N20"/>
    <mergeCell ref="N27:N31"/>
    <mergeCell ref="N33:N37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  <mergeCell ref="B26:E26"/>
    <mergeCell ref="B27:E27"/>
    <mergeCell ref="B28:E28"/>
    <mergeCell ref="B29:E29"/>
    <mergeCell ref="B30:E30"/>
    <mergeCell ref="A12:M12"/>
    <mergeCell ref="A13:M13"/>
    <mergeCell ref="A17:M17"/>
    <mergeCell ref="A18:M18"/>
    <mergeCell ref="A19:M23"/>
    <mergeCell ref="A24:M24"/>
    <mergeCell ref="A25:M25"/>
    <mergeCell ref="N13:N16"/>
    <mergeCell ref="A14:M14"/>
    <mergeCell ref="A15:M15"/>
    <mergeCell ref="A16:M16"/>
    <mergeCell ref="B9:E9"/>
    <mergeCell ref="A10:M10"/>
    <mergeCell ref="N1:N6"/>
    <mergeCell ref="A7:D7"/>
    <mergeCell ref="E7:M7"/>
    <mergeCell ref="N7:N11"/>
    <mergeCell ref="B8:E8"/>
    <mergeCell ref="F8:F9"/>
    <mergeCell ref="J8:J9"/>
    <mergeCell ref="A11:M11"/>
    <mergeCell ref="A36:M37"/>
    <mergeCell ref="B38:E38"/>
    <mergeCell ref="G38:H38"/>
    <mergeCell ref="I38:J38"/>
    <mergeCell ref="K38:M38"/>
    <mergeCell ref="I39:J39"/>
    <mergeCell ref="K39:M39"/>
    <mergeCell ref="N40:N43"/>
    <mergeCell ref="B43:J43"/>
    <mergeCell ref="A44:M44"/>
    <mergeCell ref="B39:E39"/>
    <mergeCell ref="G39:H39"/>
    <mergeCell ref="A40:M40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workbookViewId="0"/>
  </sheetViews>
  <sheetFormatPr baseColWidth="10" defaultColWidth="14.44140625" defaultRowHeight="15" customHeight="1"/>
  <cols>
    <col min="1" max="1" width="38.33203125" customWidth="1"/>
    <col min="2" max="2" width="11" customWidth="1"/>
    <col min="3" max="3" width="9.33203125" customWidth="1"/>
    <col min="4" max="4" width="13.44140625" customWidth="1"/>
    <col min="5" max="5" width="9.88671875" customWidth="1"/>
    <col min="6" max="6" width="15.88671875" customWidth="1"/>
    <col min="7" max="7" width="18.5546875" customWidth="1"/>
    <col min="8" max="26" width="10" customWidth="1"/>
  </cols>
  <sheetData>
    <row r="1" spans="1:7" ht="14.4">
      <c r="A1" s="109" t="s">
        <v>143</v>
      </c>
      <c r="B1" s="249" t="s">
        <v>144</v>
      </c>
      <c r="C1" s="117"/>
      <c r="D1" s="109" t="s">
        <v>145</v>
      </c>
      <c r="F1" s="110" t="s">
        <v>146</v>
      </c>
      <c r="G1" s="109" t="s">
        <v>147</v>
      </c>
    </row>
    <row r="2" spans="1:7" ht="14.4">
      <c r="A2" s="109" t="s">
        <v>148</v>
      </c>
      <c r="B2" s="111">
        <v>1</v>
      </c>
      <c r="C2" s="112">
        <v>5.2199999999999998E-3</v>
      </c>
      <c r="D2" s="109" t="s">
        <v>12</v>
      </c>
      <c r="F2" s="110" t="s">
        <v>149</v>
      </c>
      <c r="G2" s="109" t="s">
        <v>150</v>
      </c>
    </row>
    <row r="3" spans="1:7" ht="14.4">
      <c r="A3" s="109" t="s">
        <v>151</v>
      </c>
      <c r="B3" s="111">
        <v>2</v>
      </c>
      <c r="C3" s="112">
        <v>1.044E-2</v>
      </c>
      <c r="D3" s="109" t="s">
        <v>152</v>
      </c>
      <c r="F3" s="110" t="s">
        <v>153</v>
      </c>
      <c r="G3" s="109" t="s">
        <v>154</v>
      </c>
    </row>
    <row r="4" spans="1:7" ht="14.4">
      <c r="A4" s="109" t="s">
        <v>155</v>
      </c>
      <c r="B4" s="111">
        <v>3</v>
      </c>
      <c r="C4" s="112">
        <v>2.436E-2</v>
      </c>
      <c r="G4" s="109" t="s">
        <v>24</v>
      </c>
    </row>
    <row r="5" spans="1:7" ht="14.4">
      <c r="A5" s="109" t="s">
        <v>156</v>
      </c>
      <c r="B5" s="111">
        <v>4</v>
      </c>
      <c r="C5" s="112">
        <v>4.3499999999999997E-2</v>
      </c>
    </row>
    <row r="6" spans="1:7" ht="14.4">
      <c r="A6" s="109" t="s">
        <v>157</v>
      </c>
      <c r="B6" s="111">
        <v>5</v>
      </c>
      <c r="C6" s="112">
        <v>6.9599999999999995E-2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C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4.441406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Hoja1</vt:lpstr>
      <vt:lpstr>CERTIFICACION MES DE FEBRERO </vt:lpstr>
      <vt:lpstr>CERTIFICACION</vt:lpstr>
      <vt:lpstr>CERTIFICACION JULIO 80%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unidadnacidos</dc:creator>
  <cp:lastModifiedBy>Enfermeria</cp:lastModifiedBy>
  <cp:lastPrinted>2020-06-09T05:54:20Z</cp:lastPrinted>
  <dcterms:created xsi:type="dcterms:W3CDTF">2020-04-08T05:41:35Z</dcterms:created>
  <dcterms:modified xsi:type="dcterms:W3CDTF">2020-09-15T08:46:26Z</dcterms:modified>
</cp:coreProperties>
</file>