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arciab\Documents\ACTIVIDADES SED EVA G\DICIEMBRE\COLEGIOS\"/>
    </mc:Choice>
  </mc:AlternateContent>
  <bookViews>
    <workbookView xWindow="0" yWindow="0" windowWidth="24000" windowHeight="7830"/>
  </bookViews>
  <sheets>
    <sheet name="CONTRATOS X FUENTE" sheetId="1" r:id="rId1"/>
    <sheet name="VR. CONTR-RESO 000473-18." sheetId="2" r:id="rId2"/>
  </sheets>
  <definedNames>
    <definedName name="_xlnm._FilterDatabase" localSheetId="0" hidden="1">'CONTRATOS X FUENTE'!$A$4:$Q$43</definedName>
    <definedName name="_xlnm.Print_Titles" localSheetId="0">'CONTRATOS X FUENTE'!$4:$4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2" l="1"/>
  <c r="M21" i="2"/>
  <c r="W17" i="2"/>
  <c r="V17" i="2"/>
  <c r="U17" i="2"/>
  <c r="T17" i="2"/>
  <c r="S17" i="2"/>
  <c r="R17" i="2"/>
  <c r="Q17" i="2"/>
  <c r="P17" i="2"/>
  <c r="O17" i="2"/>
  <c r="N17" i="2"/>
  <c r="L17" i="2"/>
  <c r="L22" i="2" s="1"/>
  <c r="K17" i="2"/>
  <c r="K22" i="2" s="1"/>
  <c r="J17" i="2"/>
  <c r="J22" i="2" s="1"/>
  <c r="I17" i="2"/>
  <c r="I22" i="2" s="1"/>
  <c r="H17" i="2"/>
  <c r="H22" i="2" s="1"/>
  <c r="G17" i="2"/>
  <c r="G22" i="2" s="1"/>
  <c r="F17" i="2"/>
  <c r="F22" i="2" s="1"/>
  <c r="E17" i="2"/>
  <c r="E22" i="2" s="1"/>
  <c r="D17" i="2"/>
  <c r="D22" i="2" s="1"/>
  <c r="C17" i="2"/>
  <c r="C22" i="2" s="1"/>
  <c r="Z16" i="2"/>
  <c r="AA16" i="2" s="1"/>
  <c r="M16" i="2"/>
  <c r="AA15" i="2"/>
  <c r="Z15" i="2"/>
  <c r="M15" i="2"/>
  <c r="Z14" i="2"/>
  <c r="AB14" i="2" s="1"/>
  <c r="M14" i="2"/>
  <c r="AA13" i="2"/>
  <c r="Z13" i="2"/>
  <c r="M13" i="2"/>
  <c r="Z12" i="2"/>
  <c r="AA12" i="2" s="1"/>
  <c r="M12" i="2"/>
  <c r="AA11" i="2"/>
  <c r="Z11" i="2"/>
  <c r="M11" i="2"/>
  <c r="Z10" i="2"/>
  <c r="AB10" i="2" s="1"/>
  <c r="M10" i="2"/>
  <c r="AA9" i="2"/>
  <c r="Z9" i="2"/>
  <c r="M9" i="2"/>
  <c r="Z8" i="2"/>
  <c r="AA8" i="2" s="1"/>
  <c r="M8" i="2"/>
  <c r="AA7" i="2"/>
  <c r="Z7" i="2"/>
  <c r="M7" i="2"/>
  <c r="Z6" i="2"/>
  <c r="AB5" i="2" s="1"/>
  <c r="M6" i="2"/>
  <c r="AA5" i="2"/>
  <c r="Z5" i="2"/>
  <c r="M5" i="2"/>
  <c r="AC4" i="2"/>
  <c r="AA4" i="2"/>
  <c r="Z4" i="2"/>
  <c r="AB13" i="2" s="1"/>
  <c r="M4" i="2"/>
  <c r="M17" i="2" s="1"/>
  <c r="G19" i="2" s="1"/>
  <c r="AE7" i="2" l="1"/>
  <c r="AF7" i="2" s="1"/>
  <c r="M22" i="2"/>
  <c r="AD14" i="2"/>
  <c r="AE14" i="2" s="1"/>
  <c r="AF14" i="2" s="1"/>
  <c r="AD5" i="2"/>
  <c r="AE5" i="2" s="1"/>
  <c r="AF5" i="2" s="1"/>
  <c r="AE10" i="2"/>
  <c r="AF10" i="2" s="1"/>
  <c r="AD13" i="2"/>
  <c r="AE13" i="2" s="1"/>
  <c r="AF13" i="2" s="1"/>
  <c r="AA6" i="2"/>
  <c r="AB7" i="2"/>
  <c r="AA10" i="2"/>
  <c r="AB11" i="2"/>
  <c r="AD11" i="2" s="1"/>
  <c r="AE11" i="2" s="1"/>
  <c r="AF11" i="2" s="1"/>
  <c r="AA14" i="2"/>
  <c r="AB15" i="2"/>
  <c r="AD16" i="2"/>
  <c r="AE16" i="2" s="1"/>
  <c r="AF16" i="2" s="1"/>
  <c r="D19" i="2"/>
  <c r="AB8" i="2"/>
  <c r="AD8" i="2" s="1"/>
  <c r="AE8" i="2" s="1"/>
  <c r="AF8" i="2" s="1"/>
  <c r="AB16" i="2"/>
  <c r="AB6" i="2"/>
  <c r="AD6" i="2" s="1"/>
  <c r="AE6" i="2" s="1"/>
  <c r="AF6" i="2" s="1"/>
  <c r="AD7" i="2"/>
  <c r="AD15" i="2"/>
  <c r="AE15" i="2" s="1"/>
  <c r="AF15" i="2" s="1"/>
  <c r="AB12" i="2"/>
  <c r="AD12" i="2" s="1"/>
  <c r="AE12" i="2" s="1"/>
  <c r="AF12" i="2" s="1"/>
  <c r="AB4" i="2"/>
  <c r="AD4" i="2" s="1"/>
  <c r="AE4" i="2" s="1"/>
  <c r="AF4" i="2" s="1"/>
  <c r="AB9" i="2"/>
  <c r="AD9" i="2" s="1"/>
  <c r="AE9" i="2" s="1"/>
  <c r="AF9" i="2" s="1"/>
  <c r="AD10" i="2"/>
</calcChain>
</file>

<file path=xl/sharedStrings.xml><?xml version="1.0" encoding="utf-8"?>
<sst xmlns="http://schemas.openxmlformats.org/spreadsheetml/2006/main" count="180" uniqueCount="91">
  <si>
    <t>SECRETARIA DE EDUCACION DISTRITAL</t>
  </si>
  <si>
    <t>SUBSECRETARIA DE ACCESO Y PERMANENCIA  - DIRECCION DE COBERTURA</t>
  </si>
  <si>
    <t>SOLICITUD CERTIFICADOS DE REGISTRO PRESUPUESTAL  13 CONTRATOS DE ADMINISTRACION DEL SERVICIO EDUCATIVO-  RESOLUCION No. 000473 DEL 11/12/2018</t>
  </si>
  <si>
    <t>No.</t>
  </si>
  <si>
    <t>No. CONTRATO</t>
  </si>
  <si>
    <t>CONTRATISTA</t>
  </si>
  <si>
    <t>COLEGIO</t>
  </si>
  <si>
    <t>IDENTIFICACIÓN -NIT</t>
  </si>
  <si>
    <t>FUENTE</t>
  </si>
  <si>
    <t>2019 
 CDP 18</t>
  </si>
  <si>
    <t>2020 
CDP 2</t>
  </si>
  <si>
    <t>2021
 CDP 2</t>
  </si>
  <si>
    <t>2022
CDP 2</t>
  </si>
  <si>
    <t>2023
CDP 3</t>
  </si>
  <si>
    <t>2024
CDP 2</t>
  </si>
  <si>
    <t>2025
CDP 2</t>
  </si>
  <si>
    <t>2026
CDP 2</t>
  </si>
  <si>
    <t>2027
CDP 1</t>
  </si>
  <si>
    <t>2028
CDP 1</t>
  </si>
  <si>
    <t>TOTALES</t>
  </si>
  <si>
    <t>COMUNIDAD DE LAS HIJAS DE MARÍA AUXILIADORA</t>
  </si>
  <si>
    <t>EL ENSUEÑO</t>
  </si>
  <si>
    <t>860.006.657-6</t>
  </si>
  <si>
    <t>V/R POR FUENTE</t>
  </si>
  <si>
    <t>SGP</t>
  </si>
  <si>
    <t>RP</t>
  </si>
  <si>
    <t>COMUNIDAD DE HERMANOS MARISTAS DE LA ENSEÑANZA</t>
  </si>
  <si>
    <t>PORVENIR II ETAPA- SOLEDAD ACOSTA DE SAMPER</t>
  </si>
  <si>
    <t>860.006.744-9</t>
  </si>
  <si>
    <t>UNION TEMPORAL ALIANZA EDUCATIVA</t>
  </si>
  <si>
    <t>EL VOLCAN LA PRADERA (sca 2015) JORGE ISAAC</t>
  </si>
  <si>
    <t>CONGREGACIÓN DE LOS HERMANOS DE LAS ESCUELAS CRISTIANAS</t>
  </si>
  <si>
    <t>MADELENA (sca 2013)</t>
  </si>
  <si>
    <t>860.009.985-0</t>
  </si>
  <si>
    <t>CIUDAD DE TECHO I (sca 2015)</t>
  </si>
  <si>
    <t>LAS MARGARITAS (sca 2013)</t>
  </si>
  <si>
    <t>SAN JOSE DE MARYLAND (sca 2013)</t>
  </si>
  <si>
    <t>METROVIVIENDA</t>
  </si>
  <si>
    <t>BOLONIA (sca 2013)</t>
  </si>
  <si>
    <t>SIERRA MORENA 1</t>
  </si>
  <si>
    <t>SIERRA MORENA CURVA</t>
  </si>
  <si>
    <t>CAMPO VERDE 1</t>
  </si>
  <si>
    <t>CAMPO VERDE 2</t>
  </si>
  <si>
    <t>TOTAL</t>
  </si>
  <si>
    <t>CDP</t>
  </si>
  <si>
    <t>167- SGP</t>
  </si>
  <si>
    <t>12-OTROS DIST</t>
  </si>
  <si>
    <t>TOTAL CDP</t>
  </si>
  <si>
    <t>UNION TEMPORAL ALIANZA EDUCATIVO</t>
  </si>
  <si>
    <t>Grupo 1
El Volcán la Pradera
Sierra Morena 1
Bolonia</t>
  </si>
  <si>
    <t>COMUNIDAD  DE LAS HIJAS DE MARIA AUXILIADORA</t>
  </si>
  <si>
    <t xml:space="preserve">Grupo 2
El Ensueño
Sierra Morena Curva
Ciudad de Techo I
</t>
  </si>
  <si>
    <t xml:space="preserve">Grupo 3
Las Margaritas
Campo Verde 1
Campo Verde 2
</t>
  </si>
  <si>
    <t>COMUNIDAD DE HEMANOS MARISTA DE LA ENSEÑANZA</t>
  </si>
  <si>
    <t>Grupo 4
Porvenir 2
San José de Maryland</t>
  </si>
  <si>
    <t>Grupo 5 -
Madelena
Metrovivienda</t>
  </si>
  <si>
    <t xml:space="preserve">OFERTA EDUCATIVA </t>
  </si>
  <si>
    <t>NOMBRE DEL PROYECTO</t>
  </si>
  <si>
    <t>2019 aj</t>
  </si>
  <si>
    <t xml:space="preserve">TOTAL RECURSOS CONSTANTES  </t>
  </si>
  <si>
    <t xml:space="preserve">Ajustado al 
19 de octubre 
$ constantes </t>
  </si>
  <si>
    <t>1</t>
  </si>
  <si>
    <t xml:space="preserve">EL ENSUEÑO </t>
  </si>
  <si>
    <t>2</t>
  </si>
  <si>
    <t xml:space="preserve">PORVENIR II </t>
  </si>
  <si>
    <t>PORVENIR II ETAPA</t>
  </si>
  <si>
    <t>3</t>
  </si>
  <si>
    <t xml:space="preserve">EL VOLCAN LA PRADERA </t>
  </si>
  <si>
    <t>4</t>
  </si>
  <si>
    <t xml:space="preserve">MADELENA </t>
  </si>
  <si>
    <t>5</t>
  </si>
  <si>
    <t xml:space="preserve">CIUDAD DE TECHO I </t>
  </si>
  <si>
    <t>6</t>
  </si>
  <si>
    <t xml:space="preserve">LAS MARGARITAS </t>
  </si>
  <si>
    <t>7</t>
  </si>
  <si>
    <t xml:space="preserve">SAN JOSE DE MARYLAND </t>
  </si>
  <si>
    <t>8</t>
  </si>
  <si>
    <t>9</t>
  </si>
  <si>
    <t xml:space="preserve">BOLONIA </t>
  </si>
  <si>
    <t>BOLONIA</t>
  </si>
  <si>
    <t>10</t>
  </si>
  <si>
    <t>11</t>
  </si>
  <si>
    <t>12</t>
  </si>
  <si>
    <t>13</t>
  </si>
  <si>
    <t xml:space="preserve">Total </t>
  </si>
  <si>
    <t>Total</t>
  </si>
  <si>
    <t xml:space="preserve">total </t>
  </si>
  <si>
    <t xml:space="preserve">valor vigencia futura constante </t>
  </si>
  <si>
    <t>TOTAL POR FUENTES</t>
  </si>
  <si>
    <t>TOTAL POR CONTRATO (COMPROBADOR)</t>
  </si>
  <si>
    <t>T O T A L E S PARA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</si>
</sst>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 &quot;$&quot;\ * #,##0_ ;_ &quot;$&quot;\ * \-#,##0_ ;_ &quot;$&quot;\ * &quot;-&quot;_ ;_ @_ "/>
    <numFmt numFmtId="165" formatCode="_ * #,##0.00_ ;_ * \-#,##0.00_ ;_ * &quot;-&quot;??_ ;_ @_ "/>
    <numFmt numFmtId="166" formatCode="_(&quot;$&quot;\ * #,##0.0_);_(&quot;$&quot;\ * \(#,##0.0\);_(&quot;$&quot;\ * &quot;-&quot;??_);_(@_)"/>
    <numFmt numFmtId="167" formatCode="_-&quot;$&quot;\ * #,##0.0_-;\-&quot;$&quot;\ * #,##0.0_-;_-&quot;$&quot;\ * &quot;-&quot;?_-;_-@_-"/>
    <numFmt numFmtId="168" formatCode="_(&quot;$&quot;\ * #,##0.0_);_(&quot;$&quot;\ * \(#,##0.0\);_(&quot;$&quot;\ * &quot;-&quot;?_);_(@_)"/>
    <numFmt numFmtId="169" formatCode="_(&quot;$&quot;\ * #,##0_);_(&quot;$&quot;\ * \(#,##0\);_(&quot;$&quot;\ * &quot;-&quot;??_);_(@_)"/>
    <numFmt numFmtId="170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b/>
      <sz val="8"/>
      <color indexed="18"/>
      <name val="Trebuchet MS"/>
      <family val="2"/>
    </font>
    <font>
      <b/>
      <sz val="16"/>
      <color indexed="18"/>
      <name val="Trebuchet MS"/>
      <family val="2"/>
    </font>
    <font>
      <b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5" fontId="2" fillId="2" borderId="10" xfId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2" fillId="0" borderId="13" xfId="1" applyFont="1" applyBorder="1" applyAlignment="1">
      <alignment vertical="center"/>
    </xf>
    <xf numFmtId="3" fontId="2" fillId="4" borderId="13" xfId="1" applyNumberFormat="1" applyFont="1" applyFill="1" applyBorder="1" applyAlignment="1">
      <alignment horizontal="right" vertical="center"/>
    </xf>
    <xf numFmtId="3" fontId="2" fillId="4" borderId="14" xfId="1" applyNumberFormat="1" applyFont="1" applyFill="1" applyBorder="1" applyAlignment="1">
      <alignment horizontal="right" vertical="center"/>
    </xf>
    <xf numFmtId="165" fontId="0" fillId="0" borderId="0" xfId="1" applyFont="1" applyAlignment="1">
      <alignment vertical="center"/>
    </xf>
    <xf numFmtId="165" fontId="0" fillId="0" borderId="13" xfId="1" applyFont="1" applyBorder="1" applyAlignment="1">
      <alignment horizontal="center" vertical="center"/>
    </xf>
    <xf numFmtId="3" fontId="0" fillId="0" borderId="13" xfId="1" applyNumberFormat="1" applyFont="1" applyBorder="1" applyAlignment="1">
      <alignment horizontal="right" vertical="center"/>
    </xf>
    <xf numFmtId="3" fontId="0" fillId="0" borderId="14" xfId="1" applyNumberFormat="1" applyFont="1" applyBorder="1" applyAlignment="1">
      <alignment horizontal="right" vertical="center"/>
    </xf>
    <xf numFmtId="0" fontId="0" fillId="0" borderId="13" xfId="0" applyBorder="1" applyAlignment="1">
      <alignment horizontal="center" vertical="center" wrapText="1"/>
    </xf>
    <xf numFmtId="165" fontId="0" fillId="0" borderId="13" xfId="1" applyFont="1" applyBorder="1" applyAlignment="1">
      <alignment vertical="center"/>
    </xf>
    <xf numFmtId="3" fontId="2" fillId="9" borderId="13" xfId="1" applyNumberFormat="1" applyFont="1" applyFill="1" applyBorder="1" applyAlignment="1">
      <alignment horizontal="right" vertical="center"/>
    </xf>
    <xf numFmtId="3" fontId="2" fillId="9" borderId="14" xfId="1" applyNumberFormat="1" applyFont="1" applyFill="1" applyBorder="1" applyAlignment="1">
      <alignment horizontal="right"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0" fillId="0" borderId="16" xfId="0" applyBorder="1" applyAlignment="1">
      <alignment horizontal="center" vertical="center" wrapText="1"/>
    </xf>
    <xf numFmtId="165" fontId="0" fillId="0" borderId="16" xfId="1" applyFont="1" applyBorder="1" applyAlignment="1">
      <alignment horizontal="center" vertical="center"/>
    </xf>
    <xf numFmtId="3" fontId="2" fillId="0" borderId="16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165" fontId="0" fillId="0" borderId="21" xfId="1" applyFont="1" applyBorder="1" applyAlignment="1">
      <alignment horizontal="center" vertical="center"/>
    </xf>
    <xf numFmtId="3" fontId="0" fillId="0" borderId="21" xfId="0" applyNumberFormat="1" applyBorder="1" applyAlignment="1">
      <alignment vertical="center"/>
    </xf>
    <xf numFmtId="3" fontId="5" fillId="0" borderId="22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0" fillId="0" borderId="13" xfId="0" applyBorder="1" applyAlignment="1">
      <alignment horizontal="center" vertical="center"/>
    </xf>
    <xf numFmtId="3" fontId="0" fillId="0" borderId="13" xfId="0" applyNumberForma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3" fontId="6" fillId="10" borderId="17" xfId="0" applyNumberFormat="1" applyFont="1" applyFill="1" applyBorder="1" applyAlignment="1">
      <alignment vertical="center"/>
    </xf>
    <xf numFmtId="164" fontId="0" fillId="0" borderId="0" xfId="2" applyFont="1" applyAlignment="1">
      <alignment vertical="center"/>
    </xf>
    <xf numFmtId="0" fontId="7" fillId="0" borderId="0" xfId="0" applyFont="1"/>
    <xf numFmtId="0" fontId="7" fillId="2" borderId="23" xfId="0" applyFont="1" applyFill="1" applyBorder="1"/>
    <xf numFmtId="0" fontId="7" fillId="0" borderId="24" xfId="0" applyFont="1" applyBorder="1"/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wrapText="1"/>
    </xf>
    <xf numFmtId="0" fontId="0" fillId="0" borderId="29" xfId="0" applyBorder="1"/>
    <xf numFmtId="167" fontId="7" fillId="0" borderId="0" xfId="0" applyNumberFormat="1" applyFont="1"/>
    <xf numFmtId="0" fontId="7" fillId="0" borderId="29" xfId="0" applyFont="1" applyBorder="1" applyAlignment="1">
      <alignment horizontal="left" vertical="center"/>
    </xf>
    <xf numFmtId="166" fontId="7" fillId="0" borderId="29" xfId="3" applyNumberFormat="1" applyFont="1" applyBorder="1" applyAlignment="1">
      <alignment horizontal="center" vertical="center"/>
    </xf>
    <xf numFmtId="41" fontId="7" fillId="0" borderId="32" xfId="4" applyFont="1" applyBorder="1" applyAlignment="1">
      <alignment horizontal="center" vertical="center"/>
    </xf>
    <xf numFmtId="41" fontId="7" fillId="0" borderId="29" xfId="4" applyFont="1" applyBorder="1" applyAlignment="1">
      <alignment horizontal="center" vertical="center"/>
    </xf>
    <xf numFmtId="0" fontId="0" fillId="11" borderId="29" xfId="0" applyFill="1" applyBorder="1"/>
    <xf numFmtId="0" fontId="0" fillId="0" borderId="29" xfId="0" applyFill="1" applyBorder="1"/>
    <xf numFmtId="0" fontId="7" fillId="0" borderId="33" xfId="0" applyFont="1" applyBorder="1"/>
    <xf numFmtId="0" fontId="7" fillId="0" borderId="23" xfId="0" applyFont="1" applyBorder="1" applyAlignment="1">
      <alignment horizontal="left" vertical="center"/>
    </xf>
    <xf numFmtId="166" fontId="7" fillId="0" borderId="23" xfId="3" applyNumberFormat="1" applyFont="1" applyBorder="1" applyAlignment="1">
      <alignment horizontal="center" vertical="center"/>
    </xf>
    <xf numFmtId="41" fontId="7" fillId="0" borderId="34" xfId="4" applyFont="1" applyBorder="1" applyAlignment="1">
      <alignment horizontal="center" vertical="center"/>
    </xf>
    <xf numFmtId="41" fontId="7" fillId="0" borderId="23" xfId="4" applyFont="1" applyBorder="1" applyAlignment="1">
      <alignment horizontal="center" vertical="center"/>
    </xf>
    <xf numFmtId="0" fontId="7" fillId="0" borderId="18" xfId="0" applyFont="1" applyBorder="1"/>
    <xf numFmtId="0" fontId="8" fillId="0" borderId="26" xfId="0" applyFont="1" applyBorder="1"/>
    <xf numFmtId="166" fontId="8" fillId="0" borderId="26" xfId="0" applyNumberFormat="1" applyFont="1" applyBorder="1"/>
    <xf numFmtId="43" fontId="8" fillId="0" borderId="26" xfId="5" applyFont="1" applyBorder="1"/>
    <xf numFmtId="41" fontId="8" fillId="0" borderId="27" xfId="0" applyNumberFormat="1" applyFont="1" applyBorder="1"/>
    <xf numFmtId="41" fontId="8" fillId="0" borderId="26" xfId="0" applyNumberFormat="1" applyFont="1" applyBorder="1"/>
    <xf numFmtId="41" fontId="8" fillId="0" borderId="28" xfId="0" applyNumberFormat="1" applyFont="1" applyBorder="1"/>
    <xf numFmtId="168" fontId="7" fillId="0" borderId="0" xfId="0" applyNumberFormat="1" applyFont="1"/>
    <xf numFmtId="0" fontId="7" fillId="0" borderId="29" xfId="0" applyFont="1" applyBorder="1" applyAlignment="1">
      <alignment horizontal="center" vertical="center"/>
    </xf>
    <xf numFmtId="169" fontId="7" fillId="0" borderId="29" xfId="0" applyNumberFormat="1" applyFont="1" applyBorder="1" applyAlignment="1">
      <alignment horizontal="center" vertical="center"/>
    </xf>
    <xf numFmtId="169" fontId="9" fillId="12" borderId="29" xfId="3" applyNumberFormat="1" applyFont="1" applyFill="1" applyBorder="1" applyAlignment="1" applyProtection="1">
      <alignment vertical="center" wrapText="1"/>
    </xf>
    <xf numFmtId="169" fontId="10" fillId="12" borderId="0" xfId="3" applyNumberFormat="1" applyFont="1" applyFill="1" applyBorder="1" applyAlignment="1" applyProtection="1">
      <alignment vertical="center" wrapText="1"/>
    </xf>
    <xf numFmtId="170" fontId="7" fillId="0" borderId="0" xfId="0" applyNumberFormat="1" applyFont="1"/>
    <xf numFmtId="3" fontId="6" fillId="10" borderId="35" xfId="0" applyNumberFormat="1" applyFont="1" applyFill="1" applyBorder="1" applyAlignment="1">
      <alignment vertical="center"/>
    </xf>
    <xf numFmtId="165" fontId="11" fillId="0" borderId="13" xfId="1" applyFont="1" applyBorder="1" applyAlignment="1">
      <alignment horizontal="center" vertical="center" wrapText="1"/>
    </xf>
    <xf numFmtId="165" fontId="11" fillId="0" borderId="16" xfId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13" xfId="0" applyFill="1" applyBorder="1" applyAlignment="1">
      <alignment horizontal="left" vertical="center" wrapText="1"/>
    </xf>
    <xf numFmtId="165" fontId="0" fillId="0" borderId="13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6" borderId="13" xfId="0" applyFill="1" applyBorder="1" applyAlignment="1">
      <alignment horizontal="left" vertical="center" wrapText="1"/>
    </xf>
    <xf numFmtId="3" fontId="0" fillId="6" borderId="13" xfId="0" applyNumberForma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0" fontId="0" fillId="5" borderId="13" xfId="0" applyFill="1" applyBorder="1" applyAlignment="1">
      <alignment horizontal="left" vertical="center" wrapText="1"/>
    </xf>
    <xf numFmtId="3" fontId="0" fillId="5" borderId="13" xfId="0" applyNumberFormat="1" applyFill="1" applyBorder="1" applyAlignment="1">
      <alignment horizontal="center" vertical="center" wrapText="1"/>
    </xf>
    <xf numFmtId="3" fontId="0" fillId="3" borderId="13" xfId="0" applyNumberFormat="1" applyFill="1" applyBorder="1" applyAlignment="1">
      <alignment horizontal="center" vertical="center" wrapText="1"/>
    </xf>
    <xf numFmtId="0" fontId="0" fillId="7" borderId="13" xfId="0" applyFill="1" applyBorder="1" applyAlignment="1">
      <alignment horizontal="left" vertical="center" wrapText="1"/>
    </xf>
    <xf numFmtId="3" fontId="0" fillId="7" borderId="13" xfId="0" applyNumberFormat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left" vertical="center" wrapText="1"/>
    </xf>
    <xf numFmtId="3" fontId="0" fillId="8" borderId="13" xfId="0" applyNumberForma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6" borderId="21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2" fillId="13" borderId="12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0" fillId="13" borderId="13" xfId="0" applyFill="1" applyBorder="1" applyAlignment="1">
      <alignment horizontal="left" vertical="center" wrapText="1"/>
    </xf>
    <xf numFmtId="165" fontId="0" fillId="13" borderId="13" xfId="1" applyFont="1" applyFill="1" applyBorder="1" applyAlignment="1">
      <alignment horizontal="center" vertical="center" wrapText="1"/>
    </xf>
    <xf numFmtId="165" fontId="2" fillId="13" borderId="13" xfId="1" applyFont="1" applyFill="1" applyBorder="1" applyAlignment="1">
      <alignment vertical="center"/>
    </xf>
    <xf numFmtId="3" fontId="2" fillId="13" borderId="13" xfId="1" applyNumberFormat="1" applyFont="1" applyFill="1" applyBorder="1" applyAlignment="1">
      <alignment horizontal="right" vertical="center"/>
    </xf>
    <xf numFmtId="3" fontId="2" fillId="13" borderId="14" xfId="1" applyNumberFormat="1" applyFont="1" applyFill="1" applyBorder="1" applyAlignment="1">
      <alignment horizontal="right" vertical="center"/>
    </xf>
    <xf numFmtId="165" fontId="0" fillId="13" borderId="0" xfId="1" applyFont="1" applyFill="1" applyAlignment="1">
      <alignment vertical="center"/>
    </xf>
    <xf numFmtId="165" fontId="0" fillId="13" borderId="13" xfId="1" applyFont="1" applyFill="1" applyBorder="1" applyAlignment="1">
      <alignment horizontal="center" vertical="center"/>
    </xf>
    <xf numFmtId="3" fontId="0" fillId="13" borderId="13" xfId="1" applyNumberFormat="1" applyFont="1" applyFill="1" applyBorder="1" applyAlignment="1">
      <alignment horizontal="right" vertical="center"/>
    </xf>
    <xf numFmtId="3" fontId="0" fillId="13" borderId="14" xfId="1" applyNumberFormat="1" applyFont="1" applyFill="1" applyBorder="1" applyAlignment="1">
      <alignment horizontal="right" vertical="center"/>
    </xf>
    <xf numFmtId="0" fontId="0" fillId="13" borderId="0" xfId="0" applyFill="1" applyAlignment="1">
      <alignment vertical="center"/>
    </xf>
    <xf numFmtId="0" fontId="7" fillId="13" borderId="24" xfId="0" applyFont="1" applyFill="1" applyBorder="1"/>
    <xf numFmtId="0" fontId="7" fillId="13" borderId="30" xfId="0" applyFont="1" applyFill="1" applyBorder="1" applyAlignment="1">
      <alignment horizontal="left" vertical="center"/>
    </xf>
    <xf numFmtId="166" fontId="7" fillId="13" borderId="30" xfId="3" applyNumberFormat="1" applyFont="1" applyFill="1" applyBorder="1" applyAlignment="1">
      <alignment horizontal="center" vertical="center"/>
    </xf>
    <xf numFmtId="41" fontId="7" fillId="13" borderId="31" xfId="4" applyFont="1" applyFill="1" applyBorder="1" applyAlignment="1">
      <alignment horizontal="center" vertical="center"/>
    </xf>
    <xf numFmtId="41" fontId="7" fillId="13" borderId="30" xfId="4" applyFont="1" applyFill="1" applyBorder="1" applyAlignment="1">
      <alignment horizontal="center" vertical="center"/>
    </xf>
    <xf numFmtId="0" fontId="7" fillId="13" borderId="0" xfId="0" applyFont="1" applyFill="1"/>
    <xf numFmtId="0" fontId="0" fillId="13" borderId="29" xfId="0" applyFill="1" applyBorder="1"/>
    <xf numFmtId="167" fontId="7" fillId="13" borderId="0" xfId="0" applyNumberFormat="1" applyFont="1" applyFill="1"/>
  </cellXfs>
  <cellStyles count="6">
    <cellStyle name="Millares" xfId="1" builtinId="3"/>
    <cellStyle name="Millares [0] 3" xfId="4"/>
    <cellStyle name="Millares 2" xfId="5"/>
    <cellStyle name="Moneda [0]" xfId="2" builtinId="7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"/>
  <sheetViews>
    <sheetView tabSelected="1" workbookViewId="0">
      <pane xSplit="4" ySplit="4" topLeftCell="M5" activePane="bottomRight" state="frozen"/>
      <selection pane="topRight" activeCell="E1" sqref="E1"/>
      <selection pane="bottomLeft" activeCell="A5" sqref="A5"/>
      <selection pane="bottomRight" activeCell="Q5" sqref="Q5"/>
    </sheetView>
  </sheetViews>
  <sheetFormatPr baseColWidth="10" defaultColWidth="11.5703125" defaultRowHeight="15" x14ac:dyDescent="0.25"/>
  <cols>
    <col min="1" max="1" width="11.5703125" style="1"/>
    <col min="2" max="2" width="11.5703125" style="24"/>
    <col min="3" max="3" width="31.85546875" style="25" customWidth="1"/>
    <col min="4" max="4" width="22.28515625" style="25" customWidth="1"/>
    <col min="5" max="5" width="17.140625" style="25" customWidth="1"/>
    <col min="6" max="6" width="17.140625" style="10" customWidth="1"/>
    <col min="7" max="16" width="15.85546875" style="1" bestFit="1" customWidth="1"/>
    <col min="17" max="17" width="18.28515625" style="1" bestFit="1" customWidth="1"/>
    <col min="18" max="19" width="14.7109375" style="1" bestFit="1" customWidth="1"/>
    <col min="20" max="20" width="11.5703125" style="1"/>
    <col min="21" max="21" width="12.7109375" style="1" bestFit="1" customWidth="1"/>
    <col min="22" max="16384" width="11.5703125" style="1"/>
  </cols>
  <sheetData>
    <row r="1" spans="1:19" ht="21.75" thickTop="1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9"/>
    </row>
    <row r="2" spans="1:19" ht="21" x14ac:dyDescent="0.25">
      <c r="A2" s="90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2"/>
      <c r="R2" s="93"/>
      <c r="S2" s="93"/>
    </row>
    <row r="3" spans="1:19" ht="21.75" thickBot="1" x14ac:dyDescent="0.3">
      <c r="A3" s="94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6"/>
      <c r="R3" s="93"/>
      <c r="S3" s="93"/>
    </row>
    <row r="4" spans="1:19" s="6" customFormat="1" ht="30.75" thickTop="1" x14ac:dyDescent="0.25">
      <c r="A4" s="2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4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3" t="s">
        <v>17</v>
      </c>
      <c r="P4" s="3" t="s">
        <v>18</v>
      </c>
      <c r="Q4" s="5" t="s">
        <v>19</v>
      </c>
    </row>
    <row r="5" spans="1:19" s="138" customFormat="1" ht="28.9" customHeight="1" x14ac:dyDescent="0.25">
      <c r="A5" s="131">
        <v>1</v>
      </c>
      <c r="B5" s="132"/>
      <c r="C5" s="133" t="s">
        <v>20</v>
      </c>
      <c r="D5" s="134" t="s">
        <v>21</v>
      </c>
      <c r="E5" s="134" t="s">
        <v>22</v>
      </c>
      <c r="F5" s="135" t="s">
        <v>23</v>
      </c>
      <c r="G5" s="136">
        <v>2797404929</v>
      </c>
      <c r="H5" s="136">
        <v>3047633293</v>
      </c>
      <c r="I5" s="136">
        <v>3127451230</v>
      </c>
      <c r="J5" s="136">
        <v>3209744755</v>
      </c>
      <c r="K5" s="136">
        <v>3294596855</v>
      </c>
      <c r="L5" s="136">
        <v>3382093005</v>
      </c>
      <c r="M5" s="136">
        <v>3472320829</v>
      </c>
      <c r="N5" s="136">
        <v>3565371354</v>
      </c>
      <c r="O5" s="136">
        <v>3661339135</v>
      </c>
      <c r="P5" s="136">
        <v>3760321459</v>
      </c>
      <c r="Q5" s="137">
        <v>33318276844</v>
      </c>
    </row>
    <row r="6" spans="1:19" s="142" customFormat="1" x14ac:dyDescent="0.25">
      <c r="A6" s="131"/>
      <c r="B6" s="132"/>
      <c r="C6" s="133"/>
      <c r="D6" s="134"/>
      <c r="E6" s="134"/>
      <c r="F6" s="139" t="s">
        <v>24</v>
      </c>
      <c r="G6" s="140">
        <v>1538572711</v>
      </c>
      <c r="H6" s="140">
        <v>1676198311.1500001</v>
      </c>
      <c r="I6" s="140">
        <v>1720098176.5000002</v>
      </c>
      <c r="J6" s="140">
        <v>1765359615.2500002</v>
      </c>
      <c r="K6" s="140">
        <v>1812028270.2500002</v>
      </c>
      <c r="L6" s="140">
        <v>1860151152.7500002</v>
      </c>
      <c r="M6" s="140">
        <v>1909776455.95</v>
      </c>
      <c r="N6" s="140">
        <v>1960954244.7</v>
      </c>
      <c r="O6" s="140">
        <v>2013736524.2500002</v>
      </c>
      <c r="P6" s="140">
        <v>2068176802.4500003</v>
      </c>
      <c r="Q6" s="141">
        <v>18325052264.200001</v>
      </c>
    </row>
    <row r="7" spans="1:19" s="142" customFormat="1" x14ac:dyDescent="0.25">
      <c r="A7" s="131"/>
      <c r="B7" s="132"/>
      <c r="C7" s="133"/>
      <c r="D7" s="134"/>
      <c r="E7" s="134"/>
      <c r="F7" s="139" t="s">
        <v>25</v>
      </c>
      <c r="G7" s="140">
        <v>1258832218</v>
      </c>
      <c r="H7" s="140">
        <v>1371434981.8500001</v>
      </c>
      <c r="I7" s="140">
        <v>1407353053.5</v>
      </c>
      <c r="J7" s="140">
        <v>1444385139.75</v>
      </c>
      <c r="K7" s="140">
        <v>1482568584.75</v>
      </c>
      <c r="L7" s="140">
        <v>1521941852.25</v>
      </c>
      <c r="M7" s="140">
        <v>1562544373.05</v>
      </c>
      <c r="N7" s="140">
        <v>1604417109.3</v>
      </c>
      <c r="O7" s="140">
        <v>1647602610.75</v>
      </c>
      <c r="P7" s="140">
        <v>1692144656.55</v>
      </c>
      <c r="Q7" s="141">
        <v>14993224579.799997</v>
      </c>
    </row>
    <row r="8" spans="1:19" ht="28.9" customHeight="1" x14ac:dyDescent="0.25">
      <c r="A8" s="83">
        <v>2</v>
      </c>
      <c r="B8" s="84"/>
      <c r="C8" s="100" t="s">
        <v>26</v>
      </c>
      <c r="D8" s="101" t="s">
        <v>27</v>
      </c>
      <c r="E8" s="99" t="s">
        <v>28</v>
      </c>
      <c r="F8" s="7" t="s">
        <v>23</v>
      </c>
      <c r="G8" s="8">
        <v>1369562829.5</v>
      </c>
      <c r="H8" s="8">
        <v>1479860397</v>
      </c>
      <c r="I8" s="8">
        <v>1518618145</v>
      </c>
      <c r="J8" s="8">
        <v>1558577982</v>
      </c>
      <c r="K8" s="8">
        <v>1599780204</v>
      </c>
      <c r="L8" s="8">
        <v>1642266315</v>
      </c>
      <c r="M8" s="8">
        <v>1686078864</v>
      </c>
      <c r="N8" s="8">
        <v>1731262052</v>
      </c>
      <c r="O8" s="8">
        <v>1777861791</v>
      </c>
      <c r="P8" s="8">
        <v>1825925324</v>
      </c>
      <c r="Q8" s="9">
        <v>16189793903.5</v>
      </c>
    </row>
    <row r="9" spans="1:19" x14ac:dyDescent="0.25">
      <c r="A9" s="83"/>
      <c r="B9" s="84"/>
      <c r="C9" s="100"/>
      <c r="D9" s="101"/>
      <c r="E9" s="99"/>
      <c r="F9" s="11" t="s">
        <v>24</v>
      </c>
      <c r="G9" s="12">
        <v>753259557</v>
      </c>
      <c r="H9" s="12">
        <v>813923218.35000002</v>
      </c>
      <c r="I9" s="12">
        <v>835239979.75000012</v>
      </c>
      <c r="J9" s="12">
        <v>857217890.10000002</v>
      </c>
      <c r="K9" s="12">
        <v>879879112.20000005</v>
      </c>
      <c r="L9" s="12">
        <v>903246473.25000012</v>
      </c>
      <c r="M9" s="12">
        <v>927343375.20000005</v>
      </c>
      <c r="N9" s="12">
        <v>952194128.60000002</v>
      </c>
      <c r="O9" s="12">
        <v>977823985.05000007</v>
      </c>
      <c r="P9" s="12">
        <v>1004258928.2</v>
      </c>
      <c r="Q9" s="13">
        <v>8904386647.2000008</v>
      </c>
    </row>
    <row r="10" spans="1:19" x14ac:dyDescent="0.25">
      <c r="A10" s="83"/>
      <c r="B10" s="84"/>
      <c r="C10" s="100"/>
      <c r="D10" s="101"/>
      <c r="E10" s="99"/>
      <c r="F10" s="11" t="s">
        <v>25</v>
      </c>
      <c r="G10" s="12">
        <v>616303273</v>
      </c>
      <c r="H10" s="12">
        <v>665937178.64999998</v>
      </c>
      <c r="I10" s="12">
        <v>683378165.25</v>
      </c>
      <c r="J10" s="12">
        <v>701360091.89999998</v>
      </c>
      <c r="K10" s="12">
        <v>719901091.80000007</v>
      </c>
      <c r="L10" s="12">
        <v>739019841.75</v>
      </c>
      <c r="M10" s="12">
        <v>758735488.80000007</v>
      </c>
      <c r="N10" s="12">
        <v>779067923.39999998</v>
      </c>
      <c r="O10" s="12">
        <v>800037805.95000005</v>
      </c>
      <c r="P10" s="12">
        <v>821666395.80000007</v>
      </c>
      <c r="Q10" s="13">
        <v>7285407256.3000002</v>
      </c>
    </row>
    <row r="11" spans="1:19" ht="28.9" customHeight="1" x14ac:dyDescent="0.25">
      <c r="A11" s="83">
        <v>3</v>
      </c>
      <c r="B11" s="84"/>
      <c r="C11" s="97" t="s">
        <v>29</v>
      </c>
      <c r="D11" s="98" t="s">
        <v>30</v>
      </c>
      <c r="E11" s="99"/>
      <c r="F11" s="7" t="s">
        <v>23</v>
      </c>
      <c r="G11" s="8">
        <v>3045091824</v>
      </c>
      <c r="H11" s="8">
        <v>3267414540</v>
      </c>
      <c r="I11" s="8">
        <v>3352988578</v>
      </c>
      <c r="J11" s="8">
        <v>3441216733</v>
      </c>
      <c r="K11" s="8">
        <v>3532187975</v>
      </c>
      <c r="L11" s="8">
        <v>3625993943</v>
      </c>
      <c r="M11" s="8">
        <v>3722728581</v>
      </c>
      <c r="N11" s="8">
        <v>3822489480</v>
      </c>
      <c r="O11" s="8">
        <v>3925378015</v>
      </c>
      <c r="P11" s="8">
        <v>4031498487.0000005</v>
      </c>
      <c r="Q11" s="9">
        <v>35766988156</v>
      </c>
    </row>
    <row r="12" spans="1:19" x14ac:dyDescent="0.25">
      <c r="A12" s="83"/>
      <c r="B12" s="84"/>
      <c r="C12" s="97"/>
      <c r="D12" s="98"/>
      <c r="E12" s="99"/>
      <c r="F12" s="11" t="s">
        <v>24</v>
      </c>
      <c r="G12" s="12">
        <v>1674800503</v>
      </c>
      <c r="H12" s="12">
        <v>1797077997.0000002</v>
      </c>
      <c r="I12" s="12">
        <v>1844143717.9000001</v>
      </c>
      <c r="J12" s="12">
        <v>1892669203.1500001</v>
      </c>
      <c r="K12" s="12">
        <v>1942703386.2500002</v>
      </c>
      <c r="L12" s="12">
        <v>1994296668.6500001</v>
      </c>
      <c r="M12" s="12">
        <v>2047500719.5500002</v>
      </c>
      <c r="N12" s="12">
        <v>2102369214.0000002</v>
      </c>
      <c r="O12" s="12">
        <v>2158957908.25</v>
      </c>
      <c r="P12" s="12">
        <v>2217324167.8500004</v>
      </c>
      <c r="Q12" s="13">
        <v>19671843485.800003</v>
      </c>
    </row>
    <row r="13" spans="1:19" x14ac:dyDescent="0.25">
      <c r="A13" s="83"/>
      <c r="B13" s="84"/>
      <c r="C13" s="97"/>
      <c r="D13" s="98"/>
      <c r="E13" s="99"/>
      <c r="F13" s="11" t="s">
        <v>25</v>
      </c>
      <c r="G13" s="12">
        <v>1370291321</v>
      </c>
      <c r="H13" s="12">
        <v>1470336543</v>
      </c>
      <c r="I13" s="12">
        <v>1508844860.1000001</v>
      </c>
      <c r="J13" s="12">
        <v>1548547529.8500001</v>
      </c>
      <c r="K13" s="12">
        <v>1589484588.75</v>
      </c>
      <c r="L13" s="12">
        <v>1631697274.3500001</v>
      </c>
      <c r="M13" s="12">
        <v>1675227861.45</v>
      </c>
      <c r="N13" s="12">
        <v>1720120266</v>
      </c>
      <c r="O13" s="12">
        <v>1766420106.75</v>
      </c>
      <c r="P13" s="12">
        <v>1814174319.1500001</v>
      </c>
      <c r="Q13" s="13">
        <v>16095144670.200001</v>
      </c>
    </row>
    <row r="14" spans="1:19" ht="20.25" customHeight="1" x14ac:dyDescent="0.25">
      <c r="A14" s="83">
        <v>4</v>
      </c>
      <c r="B14" s="84"/>
      <c r="C14" s="103" t="s">
        <v>31</v>
      </c>
      <c r="D14" s="104" t="s">
        <v>32</v>
      </c>
      <c r="E14" s="99" t="s">
        <v>33</v>
      </c>
      <c r="F14" s="7" t="s">
        <v>23</v>
      </c>
      <c r="G14" s="8">
        <v>4196107393</v>
      </c>
      <c r="H14" s="8">
        <v>4571449939</v>
      </c>
      <c r="I14" s="8">
        <v>4691176845</v>
      </c>
      <c r="J14" s="8">
        <v>4814617133</v>
      </c>
      <c r="K14" s="8">
        <v>4941895283</v>
      </c>
      <c r="L14" s="8">
        <v>5073139508</v>
      </c>
      <c r="M14" s="8">
        <v>5208481244</v>
      </c>
      <c r="N14" s="8">
        <v>5348057031</v>
      </c>
      <c r="O14" s="8">
        <v>5492008702</v>
      </c>
      <c r="P14" s="8">
        <v>5640482188</v>
      </c>
      <c r="Q14" s="9">
        <v>49977415266</v>
      </c>
    </row>
    <row r="15" spans="1:19" x14ac:dyDescent="0.25">
      <c r="A15" s="83"/>
      <c r="B15" s="84"/>
      <c r="C15" s="103"/>
      <c r="D15" s="104"/>
      <c r="E15" s="99"/>
      <c r="F15" s="11" t="s">
        <v>24</v>
      </c>
      <c r="G15" s="12">
        <v>2307859066</v>
      </c>
      <c r="H15" s="12">
        <v>2514297466.4500003</v>
      </c>
      <c r="I15" s="12">
        <v>2580147264.75</v>
      </c>
      <c r="J15" s="12">
        <v>2648039423.1500001</v>
      </c>
      <c r="K15" s="12">
        <v>2718042405.6500001</v>
      </c>
      <c r="L15" s="12">
        <v>2790226729.4000001</v>
      </c>
      <c r="M15" s="12">
        <v>2864664684.2000003</v>
      </c>
      <c r="N15" s="12">
        <v>2941431367.0500002</v>
      </c>
      <c r="O15" s="12">
        <v>3020604786.1000004</v>
      </c>
      <c r="P15" s="12">
        <v>3102265203.4000001</v>
      </c>
      <c r="Q15" s="13">
        <v>27487578396.300003</v>
      </c>
    </row>
    <row r="16" spans="1:19" x14ac:dyDescent="0.25">
      <c r="A16" s="83"/>
      <c r="B16" s="84"/>
      <c r="C16" s="103"/>
      <c r="D16" s="104"/>
      <c r="E16" s="99"/>
      <c r="F16" s="11" t="s">
        <v>25</v>
      </c>
      <c r="G16" s="12">
        <v>1888248327</v>
      </c>
      <c r="H16" s="12">
        <v>2057152472.55</v>
      </c>
      <c r="I16" s="12">
        <v>2111029580.25</v>
      </c>
      <c r="J16" s="12">
        <v>2166577709.8499999</v>
      </c>
      <c r="K16" s="12">
        <v>2223852877.3499999</v>
      </c>
      <c r="L16" s="12">
        <v>2282912778.5999999</v>
      </c>
      <c r="M16" s="12">
        <v>2343816559.8000002</v>
      </c>
      <c r="N16" s="12">
        <v>2406625663.9500003</v>
      </c>
      <c r="O16" s="12">
        <v>2471403915.9000001</v>
      </c>
      <c r="P16" s="12">
        <v>2538216984.5999999</v>
      </c>
      <c r="Q16" s="13">
        <v>22489836869.700001</v>
      </c>
    </row>
    <row r="17" spans="1:17" ht="28.9" customHeight="1" x14ac:dyDescent="0.25">
      <c r="A17" s="83">
        <v>5</v>
      </c>
      <c r="B17" s="84"/>
      <c r="C17" s="85" t="s">
        <v>20</v>
      </c>
      <c r="D17" s="102" t="s">
        <v>34</v>
      </c>
      <c r="E17" s="99" t="s">
        <v>22</v>
      </c>
      <c r="F17" s="7" t="s">
        <v>23</v>
      </c>
      <c r="G17" s="8">
        <v>27682653</v>
      </c>
      <c r="H17" s="8">
        <v>1336269982</v>
      </c>
      <c r="I17" s="8">
        <v>1485539334</v>
      </c>
      <c r="J17" s="8">
        <v>1524628759</v>
      </c>
      <c r="K17" s="8">
        <v>1564933506</v>
      </c>
      <c r="L17" s="8">
        <v>1606494177</v>
      </c>
      <c r="M17" s="8">
        <v>1649352394</v>
      </c>
      <c r="N17" s="8">
        <v>1693551393</v>
      </c>
      <c r="O17" s="8">
        <v>1739136089</v>
      </c>
      <c r="P17" s="8">
        <v>1786152693</v>
      </c>
      <c r="Q17" s="9">
        <v>14413740980</v>
      </c>
    </row>
    <row r="18" spans="1:17" x14ac:dyDescent="0.25">
      <c r="A18" s="83"/>
      <c r="B18" s="84"/>
      <c r="C18" s="85"/>
      <c r="D18" s="102"/>
      <c r="E18" s="99"/>
      <c r="F18" s="11" t="s">
        <v>24</v>
      </c>
      <c r="G18" s="12">
        <v>15225459.15</v>
      </c>
      <c r="H18" s="12">
        <v>734948490.10000002</v>
      </c>
      <c r="I18" s="12">
        <v>817046633.70000005</v>
      </c>
      <c r="J18" s="12">
        <v>838545817.45000005</v>
      </c>
      <c r="K18" s="12">
        <v>860713428.30000007</v>
      </c>
      <c r="L18" s="12">
        <v>883571797.35000002</v>
      </c>
      <c r="M18" s="12">
        <v>907143816.70000005</v>
      </c>
      <c r="N18" s="12">
        <v>931453266.1500001</v>
      </c>
      <c r="O18" s="12">
        <v>956524848.95000005</v>
      </c>
      <c r="P18" s="12">
        <v>982383981.1500001</v>
      </c>
      <c r="Q18" s="13">
        <v>7927557539</v>
      </c>
    </row>
    <row r="19" spans="1:17" x14ac:dyDescent="0.25">
      <c r="A19" s="83"/>
      <c r="B19" s="84"/>
      <c r="C19" s="85"/>
      <c r="D19" s="102"/>
      <c r="E19" s="99"/>
      <c r="F19" s="11" t="s">
        <v>25</v>
      </c>
      <c r="G19" s="12">
        <v>12457193.85</v>
      </c>
      <c r="H19" s="12">
        <v>601321491.89999998</v>
      </c>
      <c r="I19" s="12">
        <v>668492700.30000007</v>
      </c>
      <c r="J19" s="12">
        <v>686082941.55000007</v>
      </c>
      <c r="K19" s="12">
        <v>704220077.70000005</v>
      </c>
      <c r="L19" s="12">
        <v>722922379.64999998</v>
      </c>
      <c r="M19" s="12">
        <v>742208577.30000007</v>
      </c>
      <c r="N19" s="12">
        <v>762098126.85000002</v>
      </c>
      <c r="O19" s="12">
        <v>782611240.05000007</v>
      </c>
      <c r="P19" s="12">
        <v>803768711.85000002</v>
      </c>
      <c r="Q19" s="13">
        <v>6486183441.000001</v>
      </c>
    </row>
    <row r="20" spans="1:17" ht="28.9" customHeight="1" x14ac:dyDescent="0.25">
      <c r="A20" s="83">
        <v>6</v>
      </c>
      <c r="B20" s="84"/>
      <c r="C20" s="105" t="s">
        <v>29</v>
      </c>
      <c r="D20" s="106" t="s">
        <v>35</v>
      </c>
      <c r="E20" s="99"/>
      <c r="F20" s="7" t="s">
        <v>23</v>
      </c>
      <c r="G20" s="8">
        <v>1398702464</v>
      </c>
      <c r="H20" s="8">
        <v>1523816646</v>
      </c>
      <c r="I20" s="8">
        <v>1563725615</v>
      </c>
      <c r="J20" s="8">
        <v>1604872378</v>
      </c>
      <c r="K20" s="8">
        <v>1647298428</v>
      </c>
      <c r="L20" s="8">
        <v>1691046503</v>
      </c>
      <c r="M20" s="8">
        <v>1736160415</v>
      </c>
      <c r="N20" s="8">
        <v>1782685677</v>
      </c>
      <c r="O20" s="8">
        <v>1830669567</v>
      </c>
      <c r="P20" s="8">
        <v>1880160729</v>
      </c>
      <c r="Q20" s="9">
        <v>16659138422</v>
      </c>
    </row>
    <row r="21" spans="1:17" x14ac:dyDescent="0.25">
      <c r="A21" s="83"/>
      <c r="B21" s="84"/>
      <c r="C21" s="105"/>
      <c r="D21" s="106"/>
      <c r="E21" s="99"/>
      <c r="F21" s="11" t="s">
        <v>24</v>
      </c>
      <c r="G21" s="12">
        <v>769286355</v>
      </c>
      <c r="H21" s="12">
        <v>838099155.30000007</v>
      </c>
      <c r="I21" s="12">
        <v>860049088.25000012</v>
      </c>
      <c r="J21" s="12">
        <v>882679807.9000001</v>
      </c>
      <c r="K21" s="12">
        <v>906014135.4000001</v>
      </c>
      <c r="L21" s="12">
        <v>930075576.6500001</v>
      </c>
      <c r="M21" s="12">
        <v>954888228.25000012</v>
      </c>
      <c r="N21" s="12">
        <v>980477122.35000002</v>
      </c>
      <c r="O21" s="12">
        <v>1006868261.85</v>
      </c>
      <c r="P21" s="12">
        <v>1034088400.95</v>
      </c>
      <c r="Q21" s="13">
        <v>9162526132.1000023</v>
      </c>
    </row>
    <row r="22" spans="1:17" x14ac:dyDescent="0.25">
      <c r="A22" s="83"/>
      <c r="B22" s="84"/>
      <c r="C22" s="105"/>
      <c r="D22" s="106"/>
      <c r="E22" s="99"/>
      <c r="F22" s="11" t="s">
        <v>25</v>
      </c>
      <c r="G22" s="12">
        <v>629416109</v>
      </c>
      <c r="H22" s="12">
        <v>685717490.70000005</v>
      </c>
      <c r="I22" s="12">
        <v>703676526.75</v>
      </c>
      <c r="J22" s="12">
        <v>722192570.10000002</v>
      </c>
      <c r="K22" s="12">
        <v>741284292.60000002</v>
      </c>
      <c r="L22" s="12">
        <v>760970926.35000002</v>
      </c>
      <c r="M22" s="12">
        <v>781272186.75</v>
      </c>
      <c r="N22" s="12">
        <v>802208554.64999998</v>
      </c>
      <c r="O22" s="12">
        <v>823801305.14999998</v>
      </c>
      <c r="P22" s="12">
        <v>846072328.05000007</v>
      </c>
      <c r="Q22" s="13">
        <v>7496612289.8999987</v>
      </c>
    </row>
    <row r="23" spans="1:17" ht="28.9" customHeight="1" x14ac:dyDescent="0.25">
      <c r="A23" s="83">
        <v>7</v>
      </c>
      <c r="B23" s="84"/>
      <c r="C23" s="100" t="s">
        <v>26</v>
      </c>
      <c r="D23" s="101" t="s">
        <v>36</v>
      </c>
      <c r="E23" s="99" t="s">
        <v>28</v>
      </c>
      <c r="F23" s="7" t="s">
        <v>23</v>
      </c>
      <c r="G23" s="8">
        <v>2447729313</v>
      </c>
      <c r="H23" s="8">
        <v>4219799944</v>
      </c>
      <c r="I23" s="8">
        <v>4691176845</v>
      </c>
      <c r="J23" s="8">
        <v>4814617133</v>
      </c>
      <c r="K23" s="8">
        <v>4941895283</v>
      </c>
      <c r="L23" s="8">
        <v>5073139508</v>
      </c>
      <c r="M23" s="8">
        <v>5208481243</v>
      </c>
      <c r="N23" s="8">
        <v>5348057031</v>
      </c>
      <c r="O23" s="8">
        <v>5492008702</v>
      </c>
      <c r="P23" s="8">
        <v>5640482188</v>
      </c>
      <c r="Q23" s="9">
        <v>47877387190</v>
      </c>
    </row>
    <row r="24" spans="1:17" x14ac:dyDescent="0.25">
      <c r="A24" s="83"/>
      <c r="B24" s="84"/>
      <c r="C24" s="100"/>
      <c r="D24" s="101"/>
      <c r="E24" s="99"/>
      <c r="F24" s="11" t="s">
        <v>24</v>
      </c>
      <c r="G24" s="12">
        <v>1346251122</v>
      </c>
      <c r="H24" s="12">
        <v>2320889969.2000003</v>
      </c>
      <c r="I24" s="12">
        <v>2580147264.75</v>
      </c>
      <c r="J24" s="12">
        <v>2648039423.1500001</v>
      </c>
      <c r="K24" s="12">
        <v>2718042405.6500001</v>
      </c>
      <c r="L24" s="12">
        <v>2790226729.4000001</v>
      </c>
      <c r="M24" s="12">
        <v>2864664683.6500001</v>
      </c>
      <c r="N24" s="12">
        <v>2941431367.0500002</v>
      </c>
      <c r="O24" s="12">
        <v>3020604786.1000004</v>
      </c>
      <c r="P24" s="12">
        <v>3102265203.4000001</v>
      </c>
      <c r="Q24" s="13">
        <v>26332562954.5</v>
      </c>
    </row>
    <row r="25" spans="1:17" x14ac:dyDescent="0.25">
      <c r="A25" s="83"/>
      <c r="B25" s="84"/>
      <c r="C25" s="100"/>
      <c r="D25" s="101"/>
      <c r="E25" s="99"/>
      <c r="F25" s="11" t="s">
        <v>25</v>
      </c>
      <c r="G25" s="12">
        <v>1101478191</v>
      </c>
      <c r="H25" s="12">
        <v>1898909974.8</v>
      </c>
      <c r="I25" s="12">
        <v>2111029580.25</v>
      </c>
      <c r="J25" s="12">
        <v>2166577709.8499999</v>
      </c>
      <c r="K25" s="12">
        <v>2223852877.3499999</v>
      </c>
      <c r="L25" s="12">
        <v>2282912778.5999999</v>
      </c>
      <c r="M25" s="12">
        <v>2343816559.3499999</v>
      </c>
      <c r="N25" s="12">
        <v>2406625663.9500003</v>
      </c>
      <c r="O25" s="12">
        <v>2471403915.9000001</v>
      </c>
      <c r="P25" s="12">
        <v>2538216984.5999999</v>
      </c>
      <c r="Q25" s="13">
        <v>21544824235.5</v>
      </c>
    </row>
    <row r="26" spans="1:17" ht="28.9" customHeight="1" x14ac:dyDescent="0.25">
      <c r="A26" s="83">
        <v>8</v>
      </c>
      <c r="B26" s="84"/>
      <c r="C26" s="103" t="s">
        <v>31</v>
      </c>
      <c r="D26" s="104" t="s">
        <v>37</v>
      </c>
      <c r="E26" s="99" t="s">
        <v>33</v>
      </c>
      <c r="F26" s="7" t="s">
        <v>23</v>
      </c>
      <c r="G26" s="8">
        <v>26225671</v>
      </c>
      <c r="H26" s="8">
        <v>1852023309</v>
      </c>
      <c r="I26" s="8">
        <v>2005778818</v>
      </c>
      <c r="J26" s="8">
        <v>2058557454</v>
      </c>
      <c r="K26" s="8">
        <v>2112977022</v>
      </c>
      <c r="L26" s="8">
        <v>2169092341</v>
      </c>
      <c r="M26" s="8">
        <v>2226959609</v>
      </c>
      <c r="N26" s="8">
        <v>2286637205</v>
      </c>
      <c r="O26" s="8">
        <v>2348185772</v>
      </c>
      <c r="P26" s="8">
        <v>2411667705</v>
      </c>
      <c r="Q26" s="9">
        <v>19498104906</v>
      </c>
    </row>
    <row r="27" spans="1:17" x14ac:dyDescent="0.25">
      <c r="A27" s="83"/>
      <c r="B27" s="84"/>
      <c r="C27" s="103"/>
      <c r="D27" s="104"/>
      <c r="E27" s="99"/>
      <c r="F27" s="11" t="s">
        <v>24</v>
      </c>
      <c r="G27" s="12">
        <v>14424119</v>
      </c>
      <c r="H27" s="12">
        <v>1018612819.95</v>
      </c>
      <c r="I27" s="12">
        <v>1103178349.9000001</v>
      </c>
      <c r="J27" s="12">
        <v>1132206599.7</v>
      </c>
      <c r="K27" s="12">
        <v>1162137362.1000001</v>
      </c>
      <c r="L27" s="12">
        <v>1193000787.5500002</v>
      </c>
      <c r="M27" s="12">
        <v>1224827784.95</v>
      </c>
      <c r="N27" s="12">
        <v>1257650462.75</v>
      </c>
      <c r="O27" s="12">
        <v>1291502174.6000001</v>
      </c>
      <c r="P27" s="12">
        <v>1326417237.75</v>
      </c>
      <c r="Q27" s="13">
        <v>10723957698.300001</v>
      </c>
    </row>
    <row r="28" spans="1:17" x14ac:dyDescent="0.25">
      <c r="A28" s="83"/>
      <c r="B28" s="84"/>
      <c r="C28" s="103"/>
      <c r="D28" s="104"/>
      <c r="E28" s="99"/>
      <c r="F28" s="11" t="s">
        <v>25</v>
      </c>
      <c r="G28" s="12">
        <v>11801552</v>
      </c>
      <c r="H28" s="12">
        <v>833410489.05000007</v>
      </c>
      <c r="I28" s="12">
        <v>902600468.10000002</v>
      </c>
      <c r="J28" s="12">
        <v>926350854.30000007</v>
      </c>
      <c r="K28" s="12">
        <v>950839659.89999998</v>
      </c>
      <c r="L28" s="12">
        <v>976091553.45000005</v>
      </c>
      <c r="M28" s="12">
        <v>1002131824.0500001</v>
      </c>
      <c r="N28" s="12">
        <v>1028986742.25</v>
      </c>
      <c r="O28" s="12">
        <v>1056683597.4</v>
      </c>
      <c r="P28" s="12">
        <v>1085250467.25</v>
      </c>
      <c r="Q28" s="13">
        <v>8774147207.7000008</v>
      </c>
    </row>
    <row r="29" spans="1:17" ht="28.9" customHeight="1" x14ac:dyDescent="0.25">
      <c r="A29" s="83">
        <v>9</v>
      </c>
      <c r="B29" s="84"/>
      <c r="C29" s="97" t="s">
        <v>29</v>
      </c>
      <c r="D29" s="98" t="s">
        <v>38</v>
      </c>
      <c r="E29" s="99"/>
      <c r="F29" s="7" t="s">
        <v>23</v>
      </c>
      <c r="G29" s="8">
        <v>29139635</v>
      </c>
      <c r="H29" s="8">
        <v>1406599981</v>
      </c>
      <c r="I29" s="8">
        <v>1563725615</v>
      </c>
      <c r="J29" s="8">
        <v>1604872378</v>
      </c>
      <c r="K29" s="8">
        <v>1647298428</v>
      </c>
      <c r="L29" s="8">
        <v>1691046503</v>
      </c>
      <c r="M29" s="8">
        <v>1736160414</v>
      </c>
      <c r="N29" s="8">
        <v>1782685677</v>
      </c>
      <c r="O29" s="8">
        <v>1830669567</v>
      </c>
      <c r="P29" s="8">
        <v>1880160729</v>
      </c>
      <c r="Q29" s="9">
        <v>15172358927</v>
      </c>
    </row>
    <row r="30" spans="1:17" x14ac:dyDescent="0.25">
      <c r="A30" s="83"/>
      <c r="B30" s="84"/>
      <c r="C30" s="97"/>
      <c r="D30" s="98"/>
      <c r="E30" s="99"/>
      <c r="F30" s="11" t="s">
        <v>24</v>
      </c>
      <c r="G30" s="12">
        <v>16026799</v>
      </c>
      <c r="H30" s="12">
        <v>773629989.55000007</v>
      </c>
      <c r="I30" s="12">
        <v>860049088.25000012</v>
      </c>
      <c r="J30" s="12">
        <v>882679807.9000001</v>
      </c>
      <c r="K30" s="12">
        <v>906014135.4000001</v>
      </c>
      <c r="L30" s="12">
        <v>930075576.6500001</v>
      </c>
      <c r="M30" s="12">
        <v>954888227.70000005</v>
      </c>
      <c r="N30" s="12">
        <v>980477122.35000002</v>
      </c>
      <c r="O30" s="12">
        <v>1006868261.85</v>
      </c>
      <c r="P30" s="12">
        <v>1034088400.95</v>
      </c>
      <c r="Q30" s="13">
        <v>8344797409.8500004</v>
      </c>
    </row>
    <row r="31" spans="1:17" x14ac:dyDescent="0.25">
      <c r="A31" s="83"/>
      <c r="B31" s="84"/>
      <c r="C31" s="97"/>
      <c r="D31" s="98"/>
      <c r="E31" s="99"/>
      <c r="F31" s="11" t="s">
        <v>25</v>
      </c>
      <c r="G31" s="12">
        <v>13112836</v>
      </c>
      <c r="H31" s="12">
        <v>632969991.45000005</v>
      </c>
      <c r="I31" s="12">
        <v>703676526.75</v>
      </c>
      <c r="J31" s="12">
        <v>722192570.10000002</v>
      </c>
      <c r="K31" s="12">
        <v>741284292.60000002</v>
      </c>
      <c r="L31" s="12">
        <v>760970926.35000002</v>
      </c>
      <c r="M31" s="12">
        <v>781272186.30000007</v>
      </c>
      <c r="N31" s="12">
        <v>802208554.64999998</v>
      </c>
      <c r="O31" s="12">
        <v>823801305.14999998</v>
      </c>
      <c r="P31" s="12">
        <v>846072328.05000007</v>
      </c>
      <c r="Q31" s="13">
        <v>6827561517.1499996</v>
      </c>
    </row>
    <row r="32" spans="1:17" ht="28.9" customHeight="1" x14ac:dyDescent="0.25">
      <c r="A32" s="83">
        <v>10</v>
      </c>
      <c r="B32" s="84"/>
      <c r="C32" s="97" t="s">
        <v>29</v>
      </c>
      <c r="D32" s="98" t="s">
        <v>39</v>
      </c>
      <c r="E32" s="99"/>
      <c r="F32" s="7" t="s">
        <v>23</v>
      </c>
      <c r="G32" s="8">
        <v>58279270</v>
      </c>
      <c r="H32" s="8">
        <v>2695983297</v>
      </c>
      <c r="I32" s="8">
        <v>3127451230</v>
      </c>
      <c r="J32" s="8">
        <v>3209744755</v>
      </c>
      <c r="K32" s="8">
        <v>3294596856</v>
      </c>
      <c r="L32" s="8">
        <v>3382093005</v>
      </c>
      <c r="M32" s="8">
        <v>3472320829</v>
      </c>
      <c r="N32" s="8">
        <v>3565371353</v>
      </c>
      <c r="O32" s="8">
        <v>3661339135</v>
      </c>
      <c r="P32" s="8">
        <v>3760321459</v>
      </c>
      <c r="Q32" s="9">
        <v>30227501189</v>
      </c>
    </row>
    <row r="33" spans="1:17" x14ac:dyDescent="0.25">
      <c r="A33" s="83"/>
      <c r="B33" s="84"/>
      <c r="C33" s="97"/>
      <c r="D33" s="98"/>
      <c r="E33" s="99"/>
      <c r="F33" s="11" t="s">
        <v>24</v>
      </c>
      <c r="G33" s="12">
        <v>32053599</v>
      </c>
      <c r="H33" s="12">
        <v>1482790813.3500001</v>
      </c>
      <c r="I33" s="12">
        <v>1720098176.5000002</v>
      </c>
      <c r="J33" s="12">
        <v>1765359615.2500002</v>
      </c>
      <c r="K33" s="12">
        <v>1812028270.8000002</v>
      </c>
      <c r="L33" s="12">
        <v>1860151152.7500002</v>
      </c>
      <c r="M33" s="12">
        <v>1909776455.95</v>
      </c>
      <c r="N33" s="12">
        <v>1960954244.1500001</v>
      </c>
      <c r="O33" s="12">
        <v>2013736524.2500002</v>
      </c>
      <c r="P33" s="12">
        <v>2068176802.4500003</v>
      </c>
      <c r="Q33" s="13">
        <v>16625125653.950003</v>
      </c>
    </row>
    <row r="34" spans="1:17" x14ac:dyDescent="0.25">
      <c r="A34" s="83"/>
      <c r="B34" s="84"/>
      <c r="C34" s="97"/>
      <c r="D34" s="98"/>
      <c r="E34" s="99"/>
      <c r="F34" s="11" t="s">
        <v>25</v>
      </c>
      <c r="G34" s="12">
        <v>26225672</v>
      </c>
      <c r="H34" s="12">
        <v>1213192483.6500001</v>
      </c>
      <c r="I34" s="12">
        <v>1407353053.5</v>
      </c>
      <c r="J34" s="12">
        <v>1444385139.75</v>
      </c>
      <c r="K34" s="12">
        <v>1482568585.2</v>
      </c>
      <c r="L34" s="12">
        <v>1521941852.25</v>
      </c>
      <c r="M34" s="12">
        <v>1562544373.05</v>
      </c>
      <c r="N34" s="12">
        <v>1604417108.8500001</v>
      </c>
      <c r="O34" s="12">
        <v>1647602610.75</v>
      </c>
      <c r="P34" s="12">
        <v>1692144656.55</v>
      </c>
      <c r="Q34" s="13">
        <v>13602375535.049999</v>
      </c>
    </row>
    <row r="35" spans="1:17" ht="28.9" customHeight="1" x14ac:dyDescent="0.25">
      <c r="A35" s="83">
        <v>11</v>
      </c>
      <c r="B35" s="84"/>
      <c r="C35" s="85" t="s">
        <v>20</v>
      </c>
      <c r="D35" s="102" t="s">
        <v>40</v>
      </c>
      <c r="E35" s="86" t="s">
        <v>22</v>
      </c>
      <c r="F35" s="7" t="s">
        <v>23</v>
      </c>
      <c r="G35" s="8">
        <v>58279270</v>
      </c>
      <c r="H35" s="8">
        <v>2695983297</v>
      </c>
      <c r="I35" s="8">
        <v>3127451230</v>
      </c>
      <c r="J35" s="8">
        <v>3209744755</v>
      </c>
      <c r="K35" s="8">
        <v>3294596856</v>
      </c>
      <c r="L35" s="8">
        <v>3382093005</v>
      </c>
      <c r="M35" s="8">
        <v>3472320829</v>
      </c>
      <c r="N35" s="8">
        <v>3565371353</v>
      </c>
      <c r="O35" s="8">
        <v>3661339135</v>
      </c>
      <c r="P35" s="8">
        <v>3760321459</v>
      </c>
      <c r="Q35" s="9">
        <v>30227501189</v>
      </c>
    </row>
    <row r="36" spans="1:17" x14ac:dyDescent="0.25">
      <c r="A36" s="83"/>
      <c r="B36" s="84"/>
      <c r="C36" s="85"/>
      <c r="D36" s="102"/>
      <c r="E36" s="86"/>
      <c r="F36" s="11" t="s">
        <v>24</v>
      </c>
      <c r="G36" s="12">
        <v>32053599</v>
      </c>
      <c r="H36" s="12">
        <v>1482790813.3500001</v>
      </c>
      <c r="I36" s="12">
        <v>1720098176.5000002</v>
      </c>
      <c r="J36" s="12">
        <v>1765359615.2500002</v>
      </c>
      <c r="K36" s="12">
        <v>1812028270.8000002</v>
      </c>
      <c r="L36" s="12">
        <v>1860151152.7500002</v>
      </c>
      <c r="M36" s="12">
        <v>1909776455.95</v>
      </c>
      <c r="N36" s="12">
        <v>1960954244.1500001</v>
      </c>
      <c r="O36" s="12">
        <v>2013736524.2500002</v>
      </c>
      <c r="P36" s="12">
        <v>2068176802.4500003</v>
      </c>
      <c r="Q36" s="13">
        <v>16625125653.950003</v>
      </c>
    </row>
    <row r="37" spans="1:17" x14ac:dyDescent="0.25">
      <c r="A37" s="83"/>
      <c r="B37" s="84"/>
      <c r="C37" s="85"/>
      <c r="D37" s="102"/>
      <c r="E37" s="86"/>
      <c r="F37" s="11" t="s">
        <v>25</v>
      </c>
      <c r="G37" s="12">
        <v>26225672</v>
      </c>
      <c r="H37" s="12">
        <v>1213192483.6500001</v>
      </c>
      <c r="I37" s="12">
        <v>1407353053.5</v>
      </c>
      <c r="J37" s="12">
        <v>1444385139.75</v>
      </c>
      <c r="K37" s="12">
        <v>1482568585.2</v>
      </c>
      <c r="L37" s="12">
        <v>1521941852.25</v>
      </c>
      <c r="M37" s="12">
        <v>1562544373.05</v>
      </c>
      <c r="N37" s="12">
        <v>1604417108.8500001</v>
      </c>
      <c r="O37" s="12">
        <v>1647602610.75</v>
      </c>
      <c r="P37" s="12">
        <v>1692144656.55</v>
      </c>
      <c r="Q37" s="13">
        <v>13602375535.049999</v>
      </c>
    </row>
    <row r="38" spans="1:17" ht="28.9" customHeight="1" x14ac:dyDescent="0.25">
      <c r="A38" s="83">
        <v>12</v>
      </c>
      <c r="B38" s="84"/>
      <c r="C38" s="105" t="s">
        <v>29</v>
      </c>
      <c r="D38" s="106" t="s">
        <v>41</v>
      </c>
      <c r="E38" s="99"/>
      <c r="F38" s="7" t="s">
        <v>23</v>
      </c>
      <c r="G38" s="8">
        <v>58279269</v>
      </c>
      <c r="H38" s="8">
        <v>2695983296</v>
      </c>
      <c r="I38" s="8">
        <v>3121436900</v>
      </c>
      <c r="J38" s="8">
        <v>3203572169</v>
      </c>
      <c r="K38" s="8">
        <v>3288261092</v>
      </c>
      <c r="L38" s="8">
        <v>3375588980</v>
      </c>
      <c r="M38" s="8">
        <v>3465643289</v>
      </c>
      <c r="N38" s="8">
        <v>3558514870</v>
      </c>
      <c r="O38" s="8">
        <v>3654298098</v>
      </c>
      <c r="P38" s="8">
        <v>3753090071</v>
      </c>
      <c r="Q38" s="9">
        <v>30174668034</v>
      </c>
    </row>
    <row r="39" spans="1:17" x14ac:dyDescent="0.25">
      <c r="A39" s="83"/>
      <c r="B39" s="84"/>
      <c r="C39" s="105"/>
      <c r="D39" s="106"/>
      <c r="E39" s="99"/>
      <c r="F39" s="11" t="s">
        <v>24</v>
      </c>
      <c r="G39" s="12">
        <v>32053598</v>
      </c>
      <c r="H39" s="12">
        <v>1482790812.8000002</v>
      </c>
      <c r="I39" s="12">
        <v>1716790295.0000002</v>
      </c>
      <c r="J39" s="12">
        <v>1761964692.95</v>
      </c>
      <c r="K39" s="12">
        <v>1808543600.6000001</v>
      </c>
      <c r="L39" s="12">
        <v>1856573939.0000002</v>
      </c>
      <c r="M39" s="12">
        <v>1906103808.95</v>
      </c>
      <c r="N39" s="12">
        <v>1957183178.5000002</v>
      </c>
      <c r="O39" s="12">
        <v>2009863953.9000001</v>
      </c>
      <c r="P39" s="12">
        <v>2064199539.0500002</v>
      </c>
      <c r="Q39" s="13">
        <v>16596067418.700001</v>
      </c>
    </row>
    <row r="40" spans="1:17" x14ac:dyDescent="0.25">
      <c r="A40" s="83"/>
      <c r="B40" s="84"/>
      <c r="C40" s="105"/>
      <c r="D40" s="106"/>
      <c r="E40" s="99"/>
      <c r="F40" s="11" t="s">
        <v>25</v>
      </c>
      <c r="G40" s="12">
        <v>26225671</v>
      </c>
      <c r="H40" s="12">
        <v>1213192483.2</v>
      </c>
      <c r="I40" s="12">
        <v>1404646605</v>
      </c>
      <c r="J40" s="12">
        <v>1441607476.05</v>
      </c>
      <c r="K40" s="12">
        <v>1479717491.4000001</v>
      </c>
      <c r="L40" s="12">
        <v>1519015041</v>
      </c>
      <c r="M40" s="12">
        <v>1559539480.05</v>
      </c>
      <c r="N40" s="12">
        <v>1601331691.5</v>
      </c>
      <c r="O40" s="12">
        <v>1644434144.1000001</v>
      </c>
      <c r="P40" s="12">
        <v>1688890531.95</v>
      </c>
      <c r="Q40" s="13">
        <v>13578600615.300001</v>
      </c>
    </row>
    <row r="41" spans="1:17" ht="28.9" customHeight="1" x14ac:dyDescent="0.25">
      <c r="A41" s="83">
        <v>13</v>
      </c>
      <c r="B41" s="84"/>
      <c r="C41" s="105" t="s">
        <v>29</v>
      </c>
      <c r="D41" s="106" t="s">
        <v>42</v>
      </c>
      <c r="E41" s="99"/>
      <c r="F41" s="7" t="s">
        <v>23</v>
      </c>
      <c r="G41" s="8">
        <v>58279269</v>
      </c>
      <c r="H41" s="8">
        <v>2693052880</v>
      </c>
      <c r="I41" s="8">
        <v>3121436900</v>
      </c>
      <c r="J41" s="8">
        <v>3203572170</v>
      </c>
      <c r="K41" s="8">
        <v>3288261093</v>
      </c>
      <c r="L41" s="8">
        <v>3375588981</v>
      </c>
      <c r="M41" s="8">
        <v>3465643289</v>
      </c>
      <c r="N41" s="8">
        <v>3558514871</v>
      </c>
      <c r="O41" s="8">
        <v>3654298099</v>
      </c>
      <c r="P41" s="8">
        <v>3753090071</v>
      </c>
      <c r="Q41" s="9">
        <v>30171737623</v>
      </c>
    </row>
    <row r="42" spans="1:17" x14ac:dyDescent="0.25">
      <c r="A42" s="83"/>
      <c r="B42" s="84"/>
      <c r="C42" s="105"/>
      <c r="D42" s="106"/>
      <c r="E42" s="99"/>
      <c r="F42" s="11" t="s">
        <v>24</v>
      </c>
      <c r="G42" s="12">
        <v>32053598</v>
      </c>
      <c r="H42" s="12">
        <v>1481179084.0000002</v>
      </c>
      <c r="I42" s="12">
        <v>1716790295.0000002</v>
      </c>
      <c r="J42" s="12">
        <v>1761964693.5000002</v>
      </c>
      <c r="K42" s="12">
        <v>1808543601.1500001</v>
      </c>
      <c r="L42" s="12">
        <v>1856573939.5500002</v>
      </c>
      <c r="M42" s="12">
        <v>1906103808.95</v>
      </c>
      <c r="N42" s="12">
        <v>1957183179.0500002</v>
      </c>
      <c r="O42" s="12">
        <v>2009863954.45</v>
      </c>
      <c r="P42" s="12">
        <v>2064199539.0500002</v>
      </c>
      <c r="Q42" s="13">
        <v>16594455692.650002</v>
      </c>
    </row>
    <row r="43" spans="1:17" x14ac:dyDescent="0.25">
      <c r="A43" s="83"/>
      <c r="B43" s="84"/>
      <c r="C43" s="105"/>
      <c r="D43" s="106"/>
      <c r="E43" s="99"/>
      <c r="F43" s="11" t="s">
        <v>25</v>
      </c>
      <c r="G43" s="12">
        <v>26225671</v>
      </c>
      <c r="H43" s="12">
        <v>1211873796</v>
      </c>
      <c r="I43" s="12">
        <v>1404646605</v>
      </c>
      <c r="J43" s="12">
        <v>1441607476.5</v>
      </c>
      <c r="K43" s="12">
        <v>1479717491.8500001</v>
      </c>
      <c r="L43" s="12">
        <v>1519015041.45</v>
      </c>
      <c r="M43" s="12">
        <v>1559539480.05</v>
      </c>
      <c r="N43" s="12">
        <v>1601331691.95</v>
      </c>
      <c r="O43" s="12">
        <v>1644434144.55</v>
      </c>
      <c r="P43" s="12">
        <v>1688890531.95</v>
      </c>
      <c r="Q43" s="13">
        <v>13577281930.35</v>
      </c>
    </row>
    <row r="44" spans="1:17" x14ac:dyDescent="0.25">
      <c r="A44" s="107" t="s">
        <v>90</v>
      </c>
      <c r="B44" s="108"/>
      <c r="C44" s="108"/>
      <c r="D44" s="108"/>
      <c r="E44" s="14"/>
      <c r="F44" s="15" t="s">
        <v>43</v>
      </c>
      <c r="G44" s="16">
        <v>15570763790</v>
      </c>
      <c r="H44" s="16">
        <v>33485870801</v>
      </c>
      <c r="I44" s="16">
        <v>36497957285</v>
      </c>
      <c r="J44" s="16">
        <v>37458338554</v>
      </c>
      <c r="K44" s="16">
        <v>38448578881</v>
      </c>
      <c r="L44" s="16">
        <v>39469675774</v>
      </c>
      <c r="M44" s="16">
        <v>40522651829</v>
      </c>
      <c r="N44" s="16">
        <v>41608569347</v>
      </c>
      <c r="O44" s="16">
        <v>42728531807</v>
      </c>
      <c r="P44" s="16">
        <v>43883674562</v>
      </c>
      <c r="Q44" s="17">
        <v>369674612629.5</v>
      </c>
    </row>
    <row r="45" spans="1:17" x14ac:dyDescent="0.25">
      <c r="A45" s="107"/>
      <c r="B45" s="108"/>
      <c r="C45" s="108"/>
      <c r="D45" s="108"/>
      <c r="E45" s="14"/>
      <c r="F45" s="11" t="s">
        <v>24</v>
      </c>
      <c r="G45" s="18">
        <v>8563920085</v>
      </c>
      <c r="H45" s="18">
        <v>18417228940.550003</v>
      </c>
      <c r="I45" s="18">
        <v>20073876506.75</v>
      </c>
      <c r="J45" s="18">
        <v>20602086204.700001</v>
      </c>
      <c r="K45" s="18">
        <v>21146718384.549999</v>
      </c>
      <c r="L45" s="18">
        <v>21708321675.700001</v>
      </c>
      <c r="M45" s="18">
        <v>22287458505.950005</v>
      </c>
      <c r="N45" s="18">
        <v>22884713140.850002</v>
      </c>
      <c r="O45" s="18">
        <v>23500692493.850006</v>
      </c>
      <c r="P45" s="18">
        <v>24136021009.100002</v>
      </c>
      <c r="Q45" s="19">
        <v>203321036946.50003</v>
      </c>
    </row>
    <row r="46" spans="1:17" ht="15.75" thickBot="1" x14ac:dyDescent="0.3">
      <c r="A46" s="109"/>
      <c r="B46" s="110"/>
      <c r="C46" s="110"/>
      <c r="D46" s="110"/>
      <c r="E46" s="20"/>
      <c r="F46" s="21" t="s">
        <v>25</v>
      </c>
      <c r="G46" s="22">
        <v>7006843705</v>
      </c>
      <c r="H46" s="22">
        <v>15068641860.449999</v>
      </c>
      <c r="I46" s="22">
        <v>16424080778.250002</v>
      </c>
      <c r="J46" s="22">
        <v>16856252349.299999</v>
      </c>
      <c r="K46" s="22">
        <v>17301860496.450001</v>
      </c>
      <c r="L46" s="22">
        <v>17761354098.300003</v>
      </c>
      <c r="M46" s="22">
        <v>18235193323.049995</v>
      </c>
      <c r="N46" s="22">
        <v>18723856206.150002</v>
      </c>
      <c r="O46" s="22">
        <v>19227839313.149998</v>
      </c>
      <c r="P46" s="22">
        <v>19747653552.899998</v>
      </c>
      <c r="Q46" s="23">
        <v>166353575682.99997</v>
      </c>
    </row>
    <row r="47" spans="1:17" ht="16.5" thickTop="1" thickBot="1" x14ac:dyDescent="0.3"/>
    <row r="48" spans="1:17" ht="15.75" thickBot="1" x14ac:dyDescent="0.3">
      <c r="P48" s="111" t="s">
        <v>44</v>
      </c>
      <c r="Q48" s="112"/>
    </row>
    <row r="49" spans="1:19" x14ac:dyDescent="0.25">
      <c r="P49" s="26" t="s">
        <v>45</v>
      </c>
      <c r="Q49" s="27">
        <v>203321036947</v>
      </c>
      <c r="R49" s="38"/>
    </row>
    <row r="50" spans="1:19" x14ac:dyDescent="0.25">
      <c r="P50" s="28" t="s">
        <v>46</v>
      </c>
      <c r="Q50" s="19">
        <v>166353575683</v>
      </c>
      <c r="R50" s="38"/>
    </row>
    <row r="51" spans="1:19" ht="15.75" customHeight="1" thickBot="1" x14ac:dyDescent="0.3">
      <c r="P51" s="29" t="s">
        <v>47</v>
      </c>
      <c r="Q51" s="23">
        <v>369674612630</v>
      </c>
    </row>
    <row r="52" spans="1:19" ht="16.5" thickTop="1" thickBot="1" x14ac:dyDescent="0.3">
      <c r="P52" s="30"/>
      <c r="Q52" s="31"/>
    </row>
    <row r="53" spans="1:19" ht="30.75" customHeight="1" thickTop="1" x14ac:dyDescent="0.25">
      <c r="A53" s="32"/>
      <c r="B53" s="33"/>
      <c r="C53" s="113" t="s">
        <v>48</v>
      </c>
      <c r="D53" s="113" t="s">
        <v>49</v>
      </c>
      <c r="E53" s="34"/>
      <c r="F53" s="35" t="s">
        <v>24</v>
      </c>
      <c r="G53" s="36">
        <v>1722880900.95</v>
      </c>
      <c r="H53" s="36">
        <v>4053498799.9000006</v>
      </c>
      <c r="I53" s="36">
        <v>4424290982.6500006</v>
      </c>
      <c r="J53" s="36">
        <v>4540708626.3000002</v>
      </c>
      <c r="K53" s="36">
        <v>4660745792.4500008</v>
      </c>
      <c r="L53" s="36">
        <v>4784523398.0500002</v>
      </c>
      <c r="M53" s="36">
        <v>4912165403.1999998</v>
      </c>
      <c r="N53" s="36">
        <v>5043800580.5</v>
      </c>
      <c r="O53" s="36">
        <v>5179562694.3500004</v>
      </c>
      <c r="P53" s="36">
        <v>5319589371.25</v>
      </c>
      <c r="Q53" s="37">
        <v>44641766549.599998</v>
      </c>
      <c r="S53" s="38"/>
    </row>
    <row r="54" spans="1:19" ht="15.75" x14ac:dyDescent="0.25">
      <c r="A54" s="28"/>
      <c r="B54" s="39"/>
      <c r="C54" s="114"/>
      <c r="D54" s="114"/>
      <c r="E54" s="14"/>
      <c r="F54" s="11" t="s">
        <v>25</v>
      </c>
      <c r="G54" s="40">
        <v>1409629828.05</v>
      </c>
      <c r="H54" s="40">
        <v>3316499018.1000004</v>
      </c>
      <c r="I54" s="40">
        <v>3619874440.3500004</v>
      </c>
      <c r="J54" s="40">
        <v>3715125239.7000003</v>
      </c>
      <c r="K54" s="40">
        <v>3813337466.5500002</v>
      </c>
      <c r="L54" s="40">
        <v>3914610052.9500003</v>
      </c>
      <c r="M54" s="40">
        <v>4019044420.8000002</v>
      </c>
      <c r="N54" s="40">
        <v>4126745929.5</v>
      </c>
      <c r="O54" s="40">
        <v>4237824022.6500001</v>
      </c>
      <c r="P54" s="40">
        <v>4352391303.75</v>
      </c>
      <c r="Q54" s="41">
        <v>36525081722.400002</v>
      </c>
      <c r="S54" s="38"/>
    </row>
    <row r="55" spans="1:19" ht="25.5" x14ac:dyDescent="0.25">
      <c r="A55" s="28"/>
      <c r="B55" s="39"/>
      <c r="C55" s="114"/>
      <c r="D55" s="114"/>
      <c r="E55" s="14"/>
      <c r="F55" s="81" t="s">
        <v>88</v>
      </c>
      <c r="G55" s="18">
        <v>3132510729</v>
      </c>
      <c r="H55" s="18">
        <v>7369997818.000001</v>
      </c>
      <c r="I55" s="18">
        <v>8044165423.000001</v>
      </c>
      <c r="J55" s="18">
        <v>8255833866</v>
      </c>
      <c r="K55" s="18">
        <v>8474083259.000001</v>
      </c>
      <c r="L55" s="18">
        <v>8699133451</v>
      </c>
      <c r="M55" s="18">
        <v>8931209824</v>
      </c>
      <c r="N55" s="18">
        <v>9170546510</v>
      </c>
      <c r="O55" s="18">
        <v>9417386717</v>
      </c>
      <c r="P55" s="18">
        <v>9671980675</v>
      </c>
      <c r="Q55" s="41">
        <v>81166848272</v>
      </c>
      <c r="S55" s="38"/>
    </row>
    <row r="56" spans="1:19" ht="39" thickBot="1" x14ac:dyDescent="0.3">
      <c r="A56" s="29"/>
      <c r="B56" s="42"/>
      <c r="C56" s="115"/>
      <c r="D56" s="115"/>
      <c r="E56" s="20"/>
      <c r="F56" s="82" t="s">
        <v>89</v>
      </c>
      <c r="G56" s="22">
        <v>3132510729</v>
      </c>
      <c r="H56" s="22">
        <v>7369997818</v>
      </c>
      <c r="I56" s="22">
        <v>8044165423</v>
      </c>
      <c r="J56" s="22">
        <v>8255833866</v>
      </c>
      <c r="K56" s="22">
        <v>8474083259</v>
      </c>
      <c r="L56" s="22">
        <v>8699133451</v>
      </c>
      <c r="M56" s="22">
        <v>8931209824</v>
      </c>
      <c r="N56" s="22">
        <v>9170546510</v>
      </c>
      <c r="O56" s="22">
        <v>9417386717</v>
      </c>
      <c r="P56" s="22">
        <v>9671980675</v>
      </c>
      <c r="Q56" s="43">
        <v>81166848272</v>
      </c>
      <c r="S56" s="38"/>
    </row>
    <row r="57" spans="1:19" ht="16.5" thickTop="1" thickBot="1" x14ac:dyDescent="0.3">
      <c r="P57" s="30"/>
      <c r="Q57" s="31"/>
    </row>
    <row r="58" spans="1:19" ht="16.5" thickTop="1" x14ac:dyDescent="0.25">
      <c r="A58" s="32"/>
      <c r="B58" s="33"/>
      <c r="C58" s="116" t="s">
        <v>50</v>
      </c>
      <c r="D58" s="116" t="s">
        <v>51</v>
      </c>
      <c r="E58" s="34"/>
      <c r="F58" s="35" t="s">
        <v>24</v>
      </c>
      <c r="G58" s="36">
        <v>1585851768.6000001</v>
      </c>
      <c r="H58" s="36">
        <v>3893937614.6000004</v>
      </c>
      <c r="I58" s="36">
        <v>4257242986.7000008</v>
      </c>
      <c r="J58" s="36">
        <v>4369265047.9500008</v>
      </c>
      <c r="K58" s="36">
        <v>4484769969.3500004</v>
      </c>
      <c r="L58" s="36">
        <v>4603874102.8500004</v>
      </c>
      <c r="M58" s="36">
        <v>4726696728.6000004</v>
      </c>
      <c r="N58" s="36">
        <v>4853361755</v>
      </c>
      <c r="O58" s="36">
        <v>4983997897.4500008</v>
      </c>
      <c r="P58" s="36">
        <v>5118737586.0500011</v>
      </c>
      <c r="Q58" s="37">
        <v>42877735457.150009</v>
      </c>
    </row>
    <row r="59" spans="1:19" ht="23.25" customHeight="1" x14ac:dyDescent="0.25">
      <c r="A59" s="28"/>
      <c r="B59" s="39"/>
      <c r="C59" s="117"/>
      <c r="D59" s="117"/>
      <c r="E59" s="14"/>
      <c r="F59" s="11" t="s">
        <v>25</v>
      </c>
      <c r="G59" s="40">
        <v>1297515083.3999999</v>
      </c>
      <c r="H59" s="40">
        <v>3185948957.4000001</v>
      </c>
      <c r="I59" s="40">
        <v>3483198807.3000002</v>
      </c>
      <c r="J59" s="40">
        <v>3574853221.0500002</v>
      </c>
      <c r="K59" s="40">
        <v>3669357247.6499996</v>
      </c>
      <c r="L59" s="40">
        <v>3766806084.1500001</v>
      </c>
      <c r="M59" s="40">
        <v>3867297323.3999996</v>
      </c>
      <c r="N59" s="40">
        <v>3970932345</v>
      </c>
      <c r="O59" s="40">
        <v>4077816461.5500002</v>
      </c>
      <c r="P59" s="40">
        <v>4188058024.9499998</v>
      </c>
      <c r="Q59" s="41">
        <v>35081783555.849998</v>
      </c>
    </row>
    <row r="60" spans="1:19" ht="25.5" customHeight="1" x14ac:dyDescent="0.25">
      <c r="A60" s="28"/>
      <c r="B60" s="39"/>
      <c r="C60" s="117"/>
      <c r="D60" s="117"/>
      <c r="E60" s="14"/>
      <c r="F60" s="81" t="s">
        <v>88</v>
      </c>
      <c r="G60" s="18">
        <v>2883366852</v>
      </c>
      <c r="H60" s="18">
        <v>7079886572</v>
      </c>
      <c r="I60" s="18">
        <v>7740441794.000001</v>
      </c>
      <c r="J60" s="18">
        <v>7944118269.000001</v>
      </c>
      <c r="K60" s="18">
        <v>8154127217</v>
      </c>
      <c r="L60" s="18">
        <v>8370680187</v>
      </c>
      <c r="M60" s="18">
        <v>8593994052</v>
      </c>
      <c r="N60" s="18">
        <v>8824294100</v>
      </c>
      <c r="O60" s="18">
        <v>9061814359</v>
      </c>
      <c r="P60" s="18">
        <v>9306795611</v>
      </c>
      <c r="Q60" s="41">
        <v>77959519013</v>
      </c>
    </row>
    <row r="61" spans="1:19" ht="39" thickBot="1" x14ac:dyDescent="0.3">
      <c r="A61" s="29"/>
      <c r="B61" s="42"/>
      <c r="C61" s="118"/>
      <c r="D61" s="118"/>
      <c r="E61" s="20"/>
      <c r="F61" s="82" t="s">
        <v>89</v>
      </c>
      <c r="G61" s="22">
        <v>2883366852</v>
      </c>
      <c r="H61" s="22">
        <v>7079886572</v>
      </c>
      <c r="I61" s="22">
        <v>7740441794</v>
      </c>
      <c r="J61" s="22">
        <v>7944118269</v>
      </c>
      <c r="K61" s="22">
        <v>8154127217</v>
      </c>
      <c r="L61" s="22">
        <v>8370680187</v>
      </c>
      <c r="M61" s="22">
        <v>8593994052</v>
      </c>
      <c r="N61" s="22">
        <v>8824294100</v>
      </c>
      <c r="O61" s="22">
        <v>9061814359</v>
      </c>
      <c r="P61" s="22">
        <v>9306795611</v>
      </c>
      <c r="Q61" s="43">
        <v>77959519013</v>
      </c>
    </row>
    <row r="62" spans="1:19" ht="16.5" thickTop="1" thickBot="1" x14ac:dyDescent="0.3">
      <c r="P62" s="30"/>
      <c r="Q62" s="31"/>
    </row>
    <row r="63" spans="1:19" ht="22.5" customHeight="1" thickTop="1" x14ac:dyDescent="0.25">
      <c r="A63" s="32"/>
      <c r="B63" s="33"/>
      <c r="C63" s="119" t="s">
        <v>29</v>
      </c>
      <c r="D63" s="119" t="s">
        <v>52</v>
      </c>
      <c r="E63" s="34"/>
      <c r="F63" s="35" t="s">
        <v>24</v>
      </c>
      <c r="G63" s="36">
        <v>833393551.10000014</v>
      </c>
      <c r="H63" s="36">
        <v>3802069052.1000004</v>
      </c>
      <c r="I63" s="36">
        <v>4293629678.250001</v>
      </c>
      <c r="J63" s="36">
        <v>4406609194.3500004</v>
      </c>
      <c r="K63" s="36">
        <v>4523101337.1499996</v>
      </c>
      <c r="L63" s="36">
        <v>4643223455.2000008</v>
      </c>
      <c r="M63" s="36">
        <v>4767095846.1500006</v>
      </c>
      <c r="N63" s="36">
        <v>4894843479.9000006</v>
      </c>
      <c r="O63" s="36">
        <v>5026596170.1999998</v>
      </c>
      <c r="P63" s="36">
        <v>5162487479.0500002</v>
      </c>
      <c r="Q63" s="37">
        <v>42353049243.450005</v>
      </c>
      <c r="S63" s="38"/>
    </row>
    <row r="64" spans="1:19" ht="15.75" x14ac:dyDescent="0.25">
      <c r="A64" s="28"/>
      <c r="B64" s="39"/>
      <c r="C64" s="120"/>
      <c r="D64" s="120"/>
      <c r="E64" s="14"/>
      <c r="F64" s="11" t="s">
        <v>25</v>
      </c>
      <c r="G64" s="40">
        <v>681867450.89999998</v>
      </c>
      <c r="H64" s="40">
        <v>3110783769.9000001</v>
      </c>
      <c r="I64" s="40">
        <v>3512969736.75</v>
      </c>
      <c r="J64" s="40">
        <v>3605407522.6500001</v>
      </c>
      <c r="K64" s="40">
        <v>3700719275.8500004</v>
      </c>
      <c r="L64" s="40">
        <v>3799001008.8000002</v>
      </c>
      <c r="M64" s="40">
        <v>3900351146.8500004</v>
      </c>
      <c r="N64" s="40">
        <v>4004871938.1000004</v>
      </c>
      <c r="O64" s="40">
        <v>4112669593.8000002</v>
      </c>
      <c r="P64" s="40">
        <v>4223853391.9499998</v>
      </c>
      <c r="Q64" s="41">
        <v>34652494835.550003</v>
      </c>
      <c r="S64" s="38"/>
    </row>
    <row r="65" spans="1:21" ht="25.5" x14ac:dyDescent="0.25">
      <c r="A65" s="28"/>
      <c r="B65" s="39"/>
      <c r="C65" s="120"/>
      <c r="D65" s="120"/>
      <c r="E65" s="14"/>
      <c r="F65" s="81" t="s">
        <v>88</v>
      </c>
      <c r="G65" s="18">
        <v>1515261002</v>
      </c>
      <c r="H65" s="18">
        <v>6912852822</v>
      </c>
      <c r="I65" s="18">
        <v>7806599415.000001</v>
      </c>
      <c r="J65" s="18">
        <v>8012016717</v>
      </c>
      <c r="K65" s="18">
        <v>8223820613</v>
      </c>
      <c r="L65" s="18">
        <v>8442224464.000001</v>
      </c>
      <c r="M65" s="18">
        <v>8667446993</v>
      </c>
      <c r="N65" s="18">
        <v>8899715418</v>
      </c>
      <c r="O65" s="18">
        <v>9139265764</v>
      </c>
      <c r="P65" s="18">
        <v>9386340871</v>
      </c>
      <c r="Q65" s="41">
        <v>77005544079</v>
      </c>
      <c r="S65" s="38"/>
    </row>
    <row r="66" spans="1:21" ht="39" thickBot="1" x14ac:dyDescent="0.3">
      <c r="A66" s="29"/>
      <c r="B66" s="42"/>
      <c r="C66" s="121"/>
      <c r="D66" s="121"/>
      <c r="E66" s="20"/>
      <c r="F66" s="82" t="s">
        <v>89</v>
      </c>
      <c r="G66" s="22">
        <v>1515261002</v>
      </c>
      <c r="H66" s="22">
        <v>6912852822</v>
      </c>
      <c r="I66" s="22">
        <v>7806599415</v>
      </c>
      <c r="J66" s="22">
        <v>8012016717</v>
      </c>
      <c r="K66" s="22">
        <v>8223820613</v>
      </c>
      <c r="L66" s="22">
        <v>8442224464</v>
      </c>
      <c r="M66" s="22">
        <v>8667446993</v>
      </c>
      <c r="N66" s="22">
        <v>8899715418</v>
      </c>
      <c r="O66" s="22">
        <v>9139265764</v>
      </c>
      <c r="P66" s="22">
        <v>9386340871</v>
      </c>
      <c r="Q66" s="43">
        <v>77005544079</v>
      </c>
    </row>
    <row r="67" spans="1:21" ht="16.5" thickTop="1" thickBot="1" x14ac:dyDescent="0.3">
      <c r="P67" s="30"/>
      <c r="Q67" s="31"/>
    </row>
    <row r="68" spans="1:21" ht="16.5" thickTop="1" x14ac:dyDescent="0.25">
      <c r="A68" s="32"/>
      <c r="B68" s="33"/>
      <c r="C68" s="122" t="s">
        <v>53</v>
      </c>
      <c r="D68" s="122" t="s">
        <v>54</v>
      </c>
      <c r="E68" s="34"/>
      <c r="F68" s="35" t="s">
        <v>24</v>
      </c>
      <c r="G68" s="36">
        <v>2099510678.6500001</v>
      </c>
      <c r="H68" s="36">
        <v>3134813187.5500002</v>
      </c>
      <c r="I68" s="36">
        <v>3415387244.5</v>
      </c>
      <c r="J68" s="36">
        <v>3505257313.25</v>
      </c>
      <c r="K68" s="36">
        <v>3597921517.8500004</v>
      </c>
      <c r="L68" s="36">
        <v>3693473202.6500001</v>
      </c>
      <c r="M68" s="36">
        <v>3792008058.8500004</v>
      </c>
      <c r="N68" s="36">
        <v>3893625495.6500001</v>
      </c>
      <c r="O68" s="36">
        <v>3998428771.1500006</v>
      </c>
      <c r="P68" s="36">
        <v>4106524131.6000004</v>
      </c>
      <c r="Q68" s="37">
        <v>35236949601.700005</v>
      </c>
    </row>
    <row r="69" spans="1:21" ht="15.75" x14ac:dyDescent="0.25">
      <c r="A69" s="28"/>
      <c r="B69" s="39"/>
      <c r="C69" s="123"/>
      <c r="D69" s="123"/>
      <c r="E69" s="14"/>
      <c r="F69" s="11" t="s">
        <v>25</v>
      </c>
      <c r="G69" s="40">
        <v>1717781463.8500001</v>
      </c>
      <c r="H69" s="40">
        <v>2564847153.4499998</v>
      </c>
      <c r="I69" s="40">
        <v>2794407745.5</v>
      </c>
      <c r="J69" s="40">
        <v>2867937801.75</v>
      </c>
      <c r="K69" s="40">
        <v>2943753969.1500001</v>
      </c>
      <c r="L69" s="40">
        <v>3021932620.3499999</v>
      </c>
      <c r="M69" s="40">
        <v>3102552048.1500001</v>
      </c>
      <c r="N69" s="40">
        <v>3185693587.3500004</v>
      </c>
      <c r="O69" s="40">
        <v>3271441721.8500004</v>
      </c>
      <c r="P69" s="40">
        <v>3359883380.4000001</v>
      </c>
      <c r="Q69" s="41">
        <v>28830231491.800003</v>
      </c>
    </row>
    <row r="70" spans="1:21" ht="25.5" x14ac:dyDescent="0.25">
      <c r="A70" s="28"/>
      <c r="B70" s="39"/>
      <c r="C70" s="123"/>
      <c r="D70" s="123"/>
      <c r="E70" s="14"/>
      <c r="F70" s="81" t="s">
        <v>88</v>
      </c>
      <c r="G70" s="18">
        <v>3817292142.5</v>
      </c>
      <c r="H70" s="18">
        <v>5699660341</v>
      </c>
      <c r="I70" s="18">
        <v>6209794990</v>
      </c>
      <c r="J70" s="18">
        <v>6373195115</v>
      </c>
      <c r="K70" s="18">
        <v>6541675487</v>
      </c>
      <c r="L70" s="18">
        <v>6715405823</v>
      </c>
      <c r="M70" s="18">
        <v>6894560107</v>
      </c>
      <c r="N70" s="18">
        <v>7079319083</v>
      </c>
      <c r="O70" s="18">
        <v>7269870493.000001</v>
      </c>
      <c r="P70" s="18">
        <v>7466407512</v>
      </c>
      <c r="Q70" s="41">
        <v>64067181093.500008</v>
      </c>
    </row>
    <row r="71" spans="1:21" ht="39" thickBot="1" x14ac:dyDescent="0.3">
      <c r="A71" s="29"/>
      <c r="B71" s="42"/>
      <c r="C71" s="124"/>
      <c r="D71" s="124"/>
      <c r="E71" s="20"/>
      <c r="F71" s="82" t="s">
        <v>89</v>
      </c>
      <c r="G71" s="22">
        <v>3817292142.5</v>
      </c>
      <c r="H71" s="22">
        <v>5699660341</v>
      </c>
      <c r="I71" s="22">
        <v>6209794990</v>
      </c>
      <c r="J71" s="22">
        <v>6373195115</v>
      </c>
      <c r="K71" s="22">
        <v>6541675487</v>
      </c>
      <c r="L71" s="22">
        <v>6715405823</v>
      </c>
      <c r="M71" s="22">
        <v>6894560107</v>
      </c>
      <c r="N71" s="22">
        <v>7079319083</v>
      </c>
      <c r="O71" s="22">
        <v>7269870493</v>
      </c>
      <c r="P71" s="22">
        <v>7466407512</v>
      </c>
      <c r="Q71" s="43">
        <v>64067181093.5</v>
      </c>
    </row>
    <row r="72" spans="1:21" ht="16.5" customHeight="1" thickTop="1" thickBot="1" x14ac:dyDescent="0.3">
      <c r="P72" s="30"/>
      <c r="Q72" s="31"/>
    </row>
    <row r="73" spans="1:21" ht="16.5" customHeight="1" thickTop="1" x14ac:dyDescent="0.25">
      <c r="A73" s="32"/>
      <c r="B73" s="33"/>
      <c r="C73" s="125" t="s">
        <v>31</v>
      </c>
      <c r="D73" s="125" t="s">
        <v>55</v>
      </c>
      <c r="E73" s="34"/>
      <c r="F73" s="35" t="s">
        <v>24</v>
      </c>
      <c r="G73" s="36">
        <v>2322283185.2000003</v>
      </c>
      <c r="H73" s="36">
        <v>3532910286.4000006</v>
      </c>
      <c r="I73" s="36">
        <v>3683325614.6500001</v>
      </c>
      <c r="J73" s="36">
        <v>3780246022.8500004</v>
      </c>
      <c r="K73" s="36">
        <v>3880179767.75</v>
      </c>
      <c r="L73" s="36">
        <v>3983227516.9500003</v>
      </c>
      <c r="M73" s="36">
        <v>4089492469.1500006</v>
      </c>
      <c r="N73" s="36">
        <v>4199081829.8000002</v>
      </c>
      <c r="O73" s="36">
        <v>4312106960.7000008</v>
      </c>
      <c r="P73" s="36">
        <v>4428682441.1499996</v>
      </c>
      <c r="Q73" s="37">
        <v>38211536094.599998</v>
      </c>
      <c r="S73" s="38"/>
    </row>
    <row r="74" spans="1:21" ht="15.75" x14ac:dyDescent="0.25">
      <c r="A74" s="28"/>
      <c r="B74" s="39"/>
      <c r="C74" s="126"/>
      <c r="D74" s="126"/>
      <c r="E74" s="14"/>
      <c r="F74" s="11" t="s">
        <v>25</v>
      </c>
      <c r="G74" s="40">
        <v>1900049878.8000002</v>
      </c>
      <c r="H74" s="40">
        <v>2890562961.5999999</v>
      </c>
      <c r="I74" s="40">
        <v>3013630048.3499999</v>
      </c>
      <c r="J74" s="40">
        <v>3092928564.1500001</v>
      </c>
      <c r="K74" s="40">
        <v>3174692537.25</v>
      </c>
      <c r="L74" s="40">
        <v>3259004332.0500002</v>
      </c>
      <c r="M74" s="40">
        <v>3345948383.8500004</v>
      </c>
      <c r="N74" s="40">
        <v>3435612406.2000003</v>
      </c>
      <c r="O74" s="40">
        <v>3528087513.3000002</v>
      </c>
      <c r="P74" s="40">
        <v>3623467451.8499999</v>
      </c>
      <c r="Q74" s="41">
        <v>31263984077.400002</v>
      </c>
      <c r="R74" s="38"/>
      <c r="S74" s="38"/>
    </row>
    <row r="75" spans="1:21" ht="25.5" x14ac:dyDescent="0.25">
      <c r="A75" s="28"/>
      <c r="B75" s="39"/>
      <c r="C75" s="126"/>
      <c r="D75" s="126"/>
      <c r="E75" s="14"/>
      <c r="F75" s="81" t="s">
        <v>88</v>
      </c>
      <c r="G75" s="18">
        <v>4222333064.0000005</v>
      </c>
      <c r="H75" s="18">
        <v>6423473248</v>
      </c>
      <c r="I75" s="18">
        <v>6696955663</v>
      </c>
      <c r="J75" s="18">
        <v>6873174587</v>
      </c>
      <c r="K75" s="18">
        <v>7054872305</v>
      </c>
      <c r="L75" s="18">
        <v>7242231849</v>
      </c>
      <c r="M75" s="18">
        <v>7435440853.000001</v>
      </c>
      <c r="N75" s="18">
        <v>7634694236</v>
      </c>
      <c r="O75" s="18">
        <v>7840194474.000001</v>
      </c>
      <c r="P75" s="18">
        <v>8052149893</v>
      </c>
      <c r="Q75" s="41">
        <v>69475520172</v>
      </c>
      <c r="S75" s="38"/>
    </row>
    <row r="76" spans="1:21" ht="39" thickBot="1" x14ac:dyDescent="0.3">
      <c r="A76" s="29"/>
      <c r="B76" s="42"/>
      <c r="C76" s="127"/>
      <c r="D76" s="127"/>
      <c r="E76" s="20"/>
      <c r="F76" s="82" t="s">
        <v>89</v>
      </c>
      <c r="G76" s="22">
        <v>4222333064</v>
      </c>
      <c r="H76" s="22">
        <v>6423473248</v>
      </c>
      <c r="I76" s="22">
        <v>6696955663</v>
      </c>
      <c r="J76" s="22">
        <v>6873174587</v>
      </c>
      <c r="K76" s="22">
        <v>7054872305</v>
      </c>
      <c r="L76" s="22">
        <v>7242231849</v>
      </c>
      <c r="M76" s="22">
        <v>7435440853</v>
      </c>
      <c r="N76" s="22">
        <v>7634694236</v>
      </c>
      <c r="O76" s="22">
        <v>7840194474</v>
      </c>
      <c r="P76" s="22">
        <v>8052149893</v>
      </c>
      <c r="Q76" s="43">
        <v>69475520172</v>
      </c>
      <c r="S76" s="38"/>
      <c r="U76" s="38"/>
    </row>
    <row r="77" spans="1:21" ht="16.5" thickTop="1" thickBot="1" x14ac:dyDescent="0.3"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/>
      <c r="S77" s="38"/>
    </row>
    <row r="78" spans="1:21" ht="16.5" thickBot="1" x14ac:dyDescent="0.3">
      <c r="H78" s="44"/>
      <c r="Q78" s="80">
        <v>369674612629.5</v>
      </c>
      <c r="S78" s="38"/>
    </row>
    <row r="83" spans="19:19" x14ac:dyDescent="0.25">
      <c r="S83" s="38"/>
    </row>
  </sheetData>
  <autoFilter ref="A4:Q43"/>
  <mergeCells count="82">
    <mergeCell ref="C63:C66"/>
    <mergeCell ref="D63:D66"/>
    <mergeCell ref="C68:C71"/>
    <mergeCell ref="D68:D71"/>
    <mergeCell ref="C73:C76"/>
    <mergeCell ref="D73:D76"/>
    <mergeCell ref="A44:D46"/>
    <mergeCell ref="P48:Q48"/>
    <mergeCell ref="C53:C56"/>
    <mergeCell ref="D53:D56"/>
    <mergeCell ref="C58:C61"/>
    <mergeCell ref="D58:D61"/>
    <mergeCell ref="A38:A40"/>
    <mergeCell ref="B38:B40"/>
    <mergeCell ref="C38:C40"/>
    <mergeCell ref="D38:D40"/>
    <mergeCell ref="E38:E40"/>
    <mergeCell ref="A41:A43"/>
    <mergeCell ref="B41:B43"/>
    <mergeCell ref="C41:C43"/>
    <mergeCell ref="D41:D43"/>
    <mergeCell ref="E41:E43"/>
    <mergeCell ref="A32:A34"/>
    <mergeCell ref="B32:B34"/>
    <mergeCell ref="C32:C34"/>
    <mergeCell ref="D32:D34"/>
    <mergeCell ref="E32:E34"/>
    <mergeCell ref="A35:A37"/>
    <mergeCell ref="B35:B37"/>
    <mergeCell ref="C35:C37"/>
    <mergeCell ref="D35:D37"/>
    <mergeCell ref="E35:E37"/>
    <mergeCell ref="A26:A28"/>
    <mergeCell ref="B26:B28"/>
    <mergeCell ref="C26:C28"/>
    <mergeCell ref="D26:D28"/>
    <mergeCell ref="E26:E28"/>
    <mergeCell ref="A29:A31"/>
    <mergeCell ref="B29:B31"/>
    <mergeCell ref="C29:C31"/>
    <mergeCell ref="D29:D31"/>
    <mergeCell ref="E29:E31"/>
    <mergeCell ref="A20:A22"/>
    <mergeCell ref="B20:B22"/>
    <mergeCell ref="C20:C22"/>
    <mergeCell ref="D20:D22"/>
    <mergeCell ref="E20:E22"/>
    <mergeCell ref="A23:A25"/>
    <mergeCell ref="B23:B25"/>
    <mergeCell ref="C23:C25"/>
    <mergeCell ref="D23:D25"/>
    <mergeCell ref="E23:E25"/>
    <mergeCell ref="A14:A16"/>
    <mergeCell ref="B14:B16"/>
    <mergeCell ref="C14:C16"/>
    <mergeCell ref="D14:D16"/>
    <mergeCell ref="E14:E16"/>
    <mergeCell ref="A17:A19"/>
    <mergeCell ref="B17:B19"/>
    <mergeCell ref="C17:C19"/>
    <mergeCell ref="D17:D19"/>
    <mergeCell ref="E17:E19"/>
    <mergeCell ref="A8:A10"/>
    <mergeCell ref="B8:B10"/>
    <mergeCell ref="C8:C10"/>
    <mergeCell ref="D8:D10"/>
    <mergeCell ref="E8:E10"/>
    <mergeCell ref="A11:A13"/>
    <mergeCell ref="B11:B13"/>
    <mergeCell ref="C11:C13"/>
    <mergeCell ref="D11:D13"/>
    <mergeCell ref="E11:E13"/>
    <mergeCell ref="A1:Q1"/>
    <mergeCell ref="A2:Q2"/>
    <mergeCell ref="R2:S2"/>
    <mergeCell ref="A3:Q3"/>
    <mergeCell ref="R3:S3"/>
    <mergeCell ref="A5:A7"/>
    <mergeCell ref="B5:B7"/>
    <mergeCell ref="C5:C7"/>
    <mergeCell ref="D5:D7"/>
    <mergeCell ref="E5:E7"/>
  </mergeCells>
  <printOptions horizontalCentered="1"/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4"/>
  <sheetViews>
    <sheetView workbookViewId="0">
      <pane xSplit="2" ySplit="3" topLeftCell="E4" activePane="bottomRight" state="frozen"/>
      <selection pane="topRight" activeCell="C1" sqref="C1"/>
      <selection pane="bottomLeft" activeCell="A4" sqref="A4"/>
      <selection pane="bottomRight" activeCell="M4" sqref="M4"/>
    </sheetView>
  </sheetViews>
  <sheetFormatPr baseColWidth="10" defaultColWidth="11.42578125" defaultRowHeight="13.5" x14ac:dyDescent="0.3"/>
  <cols>
    <col min="1" max="1" width="2.7109375" style="45" bestFit="1" customWidth="1"/>
    <col min="2" max="2" width="19" style="45" bestFit="1" customWidth="1"/>
    <col min="3" max="8" width="24" style="45" customWidth="1"/>
    <col min="9" max="12" width="16.42578125" style="45" customWidth="1"/>
    <col min="13" max="13" width="17.42578125" style="45" customWidth="1"/>
    <col min="14" max="14" width="6.140625" style="45" customWidth="1"/>
    <col min="15" max="23" width="7" style="45" customWidth="1"/>
    <col min="24" max="24" width="11.42578125" style="45" customWidth="1"/>
    <col min="25" max="25" width="28.42578125" style="45" bestFit="1" customWidth="1"/>
    <col min="26" max="26" width="11.42578125" style="45"/>
    <col min="27" max="27" width="11.7109375" style="45" bestFit="1" customWidth="1"/>
    <col min="28" max="31" width="11.42578125" style="45"/>
    <col min="32" max="32" width="11.7109375" style="45" bestFit="1" customWidth="1"/>
    <col min="33" max="16384" width="11.42578125" style="45"/>
  </cols>
  <sheetData>
    <row r="2" spans="1:32" ht="14.25" thickBot="1" x14ac:dyDescent="0.35">
      <c r="B2" s="46"/>
      <c r="C2" s="128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30" t="s">
        <v>56</v>
      </c>
      <c r="O2" s="130"/>
      <c r="P2" s="130"/>
      <c r="Q2" s="130"/>
      <c r="R2" s="130"/>
      <c r="S2" s="130"/>
      <c r="T2" s="130"/>
      <c r="U2" s="130"/>
      <c r="V2" s="130"/>
      <c r="W2" s="130"/>
    </row>
    <row r="3" spans="1:32" ht="75" customHeight="1" thickBot="1" x14ac:dyDescent="0.35">
      <c r="A3" s="47"/>
      <c r="B3" s="48" t="s">
        <v>57</v>
      </c>
      <c r="C3" s="49" t="s">
        <v>58</v>
      </c>
      <c r="D3" s="49">
        <v>2020</v>
      </c>
      <c r="E3" s="49">
        <v>2021</v>
      </c>
      <c r="F3" s="49">
        <v>2022</v>
      </c>
      <c r="G3" s="49">
        <v>2023</v>
      </c>
      <c r="H3" s="49">
        <v>2024</v>
      </c>
      <c r="I3" s="49">
        <v>2025</v>
      </c>
      <c r="J3" s="49">
        <v>2026</v>
      </c>
      <c r="K3" s="49">
        <v>2027</v>
      </c>
      <c r="L3" s="49">
        <v>2028</v>
      </c>
      <c r="M3" s="50" t="s">
        <v>59</v>
      </c>
      <c r="N3" s="51" t="s">
        <v>58</v>
      </c>
      <c r="O3" s="49">
        <v>2020</v>
      </c>
      <c r="P3" s="49">
        <v>2021</v>
      </c>
      <c r="Q3" s="49">
        <v>2022</v>
      </c>
      <c r="R3" s="49">
        <v>2023</v>
      </c>
      <c r="S3" s="49">
        <v>2024</v>
      </c>
      <c r="T3" s="49">
        <v>2025</v>
      </c>
      <c r="U3" s="49">
        <v>2026</v>
      </c>
      <c r="V3" s="49">
        <v>2027</v>
      </c>
      <c r="W3" s="52">
        <v>2028</v>
      </c>
      <c r="X3" s="45" t="s">
        <v>57</v>
      </c>
      <c r="Y3" s="45" t="s">
        <v>60</v>
      </c>
      <c r="Z3" s="53"/>
    </row>
    <row r="4" spans="1:32" s="148" customFormat="1" ht="15.75" x14ac:dyDescent="0.3">
      <c r="A4" s="143" t="s">
        <v>61</v>
      </c>
      <c r="B4" s="144" t="s">
        <v>21</v>
      </c>
      <c r="C4" s="145">
        <v>2797404929</v>
      </c>
      <c r="D4" s="145">
        <v>3047633293</v>
      </c>
      <c r="E4" s="145">
        <v>3127451230</v>
      </c>
      <c r="F4" s="145">
        <v>3209744755</v>
      </c>
      <c r="G4" s="145">
        <v>3294596855</v>
      </c>
      <c r="H4" s="145">
        <v>3382093005</v>
      </c>
      <c r="I4" s="145">
        <v>3472320829</v>
      </c>
      <c r="J4" s="145">
        <v>3565371354</v>
      </c>
      <c r="K4" s="145">
        <v>3661339135</v>
      </c>
      <c r="L4" s="145">
        <v>3760321459</v>
      </c>
      <c r="M4" s="145">
        <f t="shared" ref="M4:M16" si="0">+SUM(C4:L4)</f>
        <v>33318276844</v>
      </c>
      <c r="N4" s="146">
        <v>960</v>
      </c>
      <c r="O4" s="147">
        <v>1040</v>
      </c>
      <c r="P4" s="147">
        <v>1040</v>
      </c>
      <c r="Q4" s="147">
        <v>1040</v>
      </c>
      <c r="R4" s="147">
        <v>1040</v>
      </c>
      <c r="S4" s="147">
        <v>1040</v>
      </c>
      <c r="T4" s="147">
        <v>1040</v>
      </c>
      <c r="U4" s="147">
        <v>1040</v>
      </c>
      <c r="V4" s="147">
        <v>1040</v>
      </c>
      <c r="W4" s="147">
        <v>1040</v>
      </c>
      <c r="X4" s="148" t="s">
        <v>62</v>
      </c>
      <c r="Y4" s="148">
        <v>2741733903</v>
      </c>
      <c r="Z4" s="149">
        <f>+ROUND(Y4,0)</f>
        <v>2741733903</v>
      </c>
      <c r="AA4" s="150" t="e">
        <f>+Z4-#REF!</f>
        <v>#REF!</v>
      </c>
      <c r="AB4" s="148">
        <f>+Z4/SUM($Z$4:$Z$16)</f>
        <v>0.17965752785277181</v>
      </c>
      <c r="AC4" s="148" t="e">
        <f>+SUM(AA4:AA16)*-1</f>
        <v>#REF!</v>
      </c>
      <c r="AD4" s="148" t="e">
        <f>+ROUND($AC$4*AB4,0)</f>
        <v>#REF!</v>
      </c>
      <c r="AE4" s="148" t="e">
        <f>+Z4+AD4</f>
        <v>#REF!</v>
      </c>
      <c r="AF4" s="150" t="e">
        <f>+AE4-#REF!</f>
        <v>#REF!</v>
      </c>
    </row>
    <row r="5" spans="1:32" ht="15.75" customHeight="1" x14ac:dyDescent="0.3">
      <c r="A5" s="47" t="s">
        <v>63</v>
      </c>
      <c r="B5" s="56" t="s">
        <v>64</v>
      </c>
      <c r="C5" s="57">
        <v>1369562830</v>
      </c>
      <c r="D5" s="57">
        <v>1479860397</v>
      </c>
      <c r="E5" s="57">
        <v>1518618145</v>
      </c>
      <c r="F5" s="57">
        <v>1558577982</v>
      </c>
      <c r="G5" s="57">
        <v>1599780204</v>
      </c>
      <c r="H5" s="57">
        <v>1642266315</v>
      </c>
      <c r="I5" s="57">
        <v>1686078864</v>
      </c>
      <c r="J5" s="57">
        <v>1731262052</v>
      </c>
      <c r="K5" s="57">
        <v>1777861791</v>
      </c>
      <c r="L5" s="57">
        <v>1825925324</v>
      </c>
      <c r="M5" s="57">
        <f t="shared" si="0"/>
        <v>16189793904</v>
      </c>
      <c r="N5" s="58">
        <v>470</v>
      </c>
      <c r="O5" s="59">
        <v>505</v>
      </c>
      <c r="P5" s="59">
        <v>505</v>
      </c>
      <c r="Q5" s="59">
        <v>505</v>
      </c>
      <c r="R5" s="59">
        <v>505</v>
      </c>
      <c r="S5" s="59">
        <v>505</v>
      </c>
      <c r="T5" s="59">
        <v>505</v>
      </c>
      <c r="U5" s="59">
        <v>505</v>
      </c>
      <c r="V5" s="59">
        <v>505</v>
      </c>
      <c r="W5" s="59">
        <v>505</v>
      </c>
      <c r="X5" s="45" t="s">
        <v>65</v>
      </c>
      <c r="Y5" s="45">
        <v>1342307223</v>
      </c>
      <c r="Z5" s="54">
        <f>+ROUND(Y5,0)</f>
        <v>1342307223</v>
      </c>
      <c r="AA5" s="55" t="e">
        <f>+Z5-#REF!</f>
        <v>#REF!</v>
      </c>
      <c r="AB5" s="45">
        <f t="shared" ref="AB5:AB16" si="1">+Z5/SUM($Z$4:$Z$16)</f>
        <v>8.7957331322061308E-2</v>
      </c>
      <c r="AD5" s="45" t="e">
        <f t="shared" ref="AD5:AD16" si="2">+ROUND($AC$4*AB5,0)</f>
        <v>#REF!</v>
      </c>
      <c r="AE5" s="45" t="e">
        <f t="shared" ref="AE5:AE16" si="3">+Z5+AD5</f>
        <v>#REF!</v>
      </c>
      <c r="AF5" s="55" t="e">
        <f>+AE5-#REF!</f>
        <v>#REF!</v>
      </c>
    </row>
    <row r="6" spans="1:32" ht="15.75" x14ac:dyDescent="0.3">
      <c r="A6" s="47" t="s">
        <v>66</v>
      </c>
      <c r="B6" s="56" t="s">
        <v>67</v>
      </c>
      <c r="C6" s="57">
        <v>3045091824</v>
      </c>
      <c r="D6" s="57">
        <v>3267414540</v>
      </c>
      <c r="E6" s="57">
        <v>3352988578</v>
      </c>
      <c r="F6" s="57">
        <v>3441216733</v>
      </c>
      <c r="G6" s="57">
        <v>3532187975</v>
      </c>
      <c r="H6" s="57">
        <v>3625993943</v>
      </c>
      <c r="I6" s="57">
        <v>3722728581</v>
      </c>
      <c r="J6" s="57">
        <v>3822489480</v>
      </c>
      <c r="K6" s="57">
        <v>3925378015</v>
      </c>
      <c r="L6" s="57">
        <v>4031498487</v>
      </c>
      <c r="M6" s="57">
        <f t="shared" si="0"/>
        <v>35766988156</v>
      </c>
      <c r="N6" s="58">
        <v>1045</v>
      </c>
      <c r="O6" s="59">
        <v>1115</v>
      </c>
      <c r="P6" s="59">
        <v>1115</v>
      </c>
      <c r="Q6" s="59">
        <v>1115</v>
      </c>
      <c r="R6" s="59">
        <v>1115</v>
      </c>
      <c r="S6" s="59">
        <v>1115</v>
      </c>
      <c r="T6" s="59">
        <v>1115</v>
      </c>
      <c r="U6" s="59">
        <v>1115</v>
      </c>
      <c r="V6" s="59">
        <v>1115</v>
      </c>
      <c r="W6" s="59">
        <v>1115</v>
      </c>
      <c r="X6" s="45" t="s">
        <v>67</v>
      </c>
      <c r="Y6" s="45">
        <v>2984491592</v>
      </c>
      <c r="Z6" s="54">
        <f>+ROUND(Y6,0)</f>
        <v>2984491592</v>
      </c>
      <c r="AA6" s="55" t="e">
        <f>+Z6-#REF!</f>
        <v>#REF!</v>
      </c>
      <c r="AB6" s="45">
        <f t="shared" si="1"/>
        <v>0.19556470477656829</v>
      </c>
      <c r="AD6" s="45" t="e">
        <f t="shared" si="2"/>
        <v>#REF!</v>
      </c>
      <c r="AE6" s="45" t="e">
        <f t="shared" si="3"/>
        <v>#REF!</v>
      </c>
      <c r="AF6" s="55" t="e">
        <f>+AE6-#REF!</f>
        <v>#REF!</v>
      </c>
    </row>
    <row r="7" spans="1:32" ht="15.75" x14ac:dyDescent="0.3">
      <c r="A7" s="47" t="s">
        <v>68</v>
      </c>
      <c r="B7" s="56" t="s">
        <v>69</v>
      </c>
      <c r="C7" s="57">
        <v>4196107393</v>
      </c>
      <c r="D7" s="57">
        <v>4571449939</v>
      </c>
      <c r="E7" s="57">
        <v>4691176845</v>
      </c>
      <c r="F7" s="57">
        <v>4814617133</v>
      </c>
      <c r="G7" s="57">
        <v>4941895283</v>
      </c>
      <c r="H7" s="57">
        <v>5073139508</v>
      </c>
      <c r="I7" s="57">
        <v>5208481244</v>
      </c>
      <c r="J7" s="57">
        <v>5348057031</v>
      </c>
      <c r="K7" s="57">
        <v>5492008702</v>
      </c>
      <c r="L7" s="57">
        <v>5640482188</v>
      </c>
      <c r="M7" s="57">
        <f t="shared" si="0"/>
        <v>49977415266</v>
      </c>
      <c r="N7" s="58">
        <v>1440</v>
      </c>
      <c r="O7" s="59">
        <v>1560</v>
      </c>
      <c r="P7" s="59">
        <v>1560</v>
      </c>
      <c r="Q7" s="59">
        <v>1560</v>
      </c>
      <c r="R7" s="59">
        <v>1560</v>
      </c>
      <c r="S7" s="59">
        <v>1560</v>
      </c>
      <c r="T7" s="59">
        <v>1560</v>
      </c>
      <c r="U7" s="59">
        <v>1560</v>
      </c>
      <c r="V7" s="59">
        <v>1560</v>
      </c>
      <c r="W7" s="59">
        <v>1560</v>
      </c>
      <c r="X7" s="45" t="s">
        <v>69</v>
      </c>
      <c r="Y7" s="45">
        <v>4112600854</v>
      </c>
      <c r="Z7" s="54">
        <f>+ROUND(Y7,0)</f>
        <v>4112600854</v>
      </c>
      <c r="AA7" s="55" t="e">
        <f>+Z7-#REF!</f>
        <v>#REF!</v>
      </c>
      <c r="AB7" s="45">
        <f t="shared" si="1"/>
        <v>0.26948629174639421</v>
      </c>
      <c r="AD7" s="45" t="e">
        <f t="shared" si="2"/>
        <v>#REF!</v>
      </c>
      <c r="AE7" s="45" t="e">
        <f t="shared" si="3"/>
        <v>#REF!</v>
      </c>
      <c r="AF7" s="55" t="e">
        <f>+AE7-#REF!</f>
        <v>#REF!</v>
      </c>
    </row>
    <row r="8" spans="1:32" ht="15.75" x14ac:dyDescent="0.3">
      <c r="A8" s="47" t="s">
        <v>70</v>
      </c>
      <c r="B8" s="56" t="s">
        <v>71</v>
      </c>
      <c r="C8" s="57">
        <v>27682653</v>
      </c>
      <c r="D8" s="57">
        <v>1336269982</v>
      </c>
      <c r="E8" s="57">
        <v>1485539334</v>
      </c>
      <c r="F8" s="57">
        <v>1524628759</v>
      </c>
      <c r="G8" s="57">
        <v>1564933506</v>
      </c>
      <c r="H8" s="57">
        <v>1606494177</v>
      </c>
      <c r="I8" s="57">
        <v>1649352394</v>
      </c>
      <c r="J8" s="57">
        <v>1693551393</v>
      </c>
      <c r="K8" s="57">
        <v>1739136089</v>
      </c>
      <c r="L8" s="57">
        <v>1786152693</v>
      </c>
      <c r="M8" s="57">
        <f t="shared" si="0"/>
        <v>14413740980</v>
      </c>
      <c r="N8" s="58">
        <v>38</v>
      </c>
      <c r="O8" s="59">
        <v>456</v>
      </c>
      <c r="P8" s="59">
        <v>494</v>
      </c>
      <c r="Q8" s="59">
        <v>494</v>
      </c>
      <c r="R8" s="59">
        <v>494</v>
      </c>
      <c r="S8" s="59">
        <v>494</v>
      </c>
      <c r="T8" s="59">
        <v>494</v>
      </c>
      <c r="U8" s="59">
        <v>494</v>
      </c>
      <c r="V8" s="59">
        <v>494</v>
      </c>
      <c r="W8" s="59">
        <v>494</v>
      </c>
      <c r="X8" s="45" t="s">
        <v>71</v>
      </c>
      <c r="Y8" s="45">
        <v>108526967</v>
      </c>
      <c r="Z8" s="60">
        <f>+ROUND(Y8/4,0)</f>
        <v>27131742</v>
      </c>
      <c r="AA8" s="55" t="e">
        <f>+Z8-#REF!</f>
        <v>#REF!</v>
      </c>
      <c r="AB8" s="45">
        <f t="shared" si="1"/>
        <v>1.7778609691938506E-3</v>
      </c>
      <c r="AD8" s="45" t="e">
        <f t="shared" si="2"/>
        <v>#REF!</v>
      </c>
      <c r="AE8" s="45" t="e">
        <f t="shared" si="3"/>
        <v>#REF!</v>
      </c>
      <c r="AF8" s="55" t="e">
        <f>+AE8-#REF!</f>
        <v>#REF!</v>
      </c>
    </row>
    <row r="9" spans="1:32" ht="15.75" x14ac:dyDescent="0.3">
      <c r="A9" s="47" t="s">
        <v>72</v>
      </c>
      <c r="B9" s="56" t="s">
        <v>73</v>
      </c>
      <c r="C9" s="57">
        <v>1398702464</v>
      </c>
      <c r="D9" s="57">
        <v>1523816646</v>
      </c>
      <c r="E9" s="57">
        <v>1563725615</v>
      </c>
      <c r="F9" s="57">
        <v>1604872378</v>
      </c>
      <c r="G9" s="57">
        <v>1647298428</v>
      </c>
      <c r="H9" s="57">
        <v>1691046503</v>
      </c>
      <c r="I9" s="57">
        <v>1736160415</v>
      </c>
      <c r="J9" s="57">
        <v>1782685677</v>
      </c>
      <c r="K9" s="57">
        <v>1830669567</v>
      </c>
      <c r="L9" s="57">
        <v>1880160729</v>
      </c>
      <c r="M9" s="57">
        <f t="shared" si="0"/>
        <v>16659138422</v>
      </c>
      <c r="N9" s="58">
        <v>480</v>
      </c>
      <c r="O9" s="59">
        <v>520</v>
      </c>
      <c r="P9" s="59">
        <v>520</v>
      </c>
      <c r="Q9" s="59">
        <v>520</v>
      </c>
      <c r="R9" s="59">
        <v>520</v>
      </c>
      <c r="S9" s="59">
        <v>520</v>
      </c>
      <c r="T9" s="59">
        <v>520</v>
      </c>
      <c r="U9" s="59">
        <v>520</v>
      </c>
      <c r="V9" s="59">
        <v>520</v>
      </c>
      <c r="W9" s="59">
        <v>520</v>
      </c>
      <c r="X9" s="45" t="s">
        <v>73</v>
      </c>
      <c r="Y9" s="45">
        <v>1370866951</v>
      </c>
      <c r="Z9" s="54">
        <f>+Y9</f>
        <v>1370866951</v>
      </c>
      <c r="AA9" s="55" t="e">
        <f>+Z9-#REF!</f>
        <v>#REF!</v>
      </c>
      <c r="AB9" s="45">
        <f t="shared" si="1"/>
        <v>8.9828763893622418E-2</v>
      </c>
      <c r="AD9" s="45" t="e">
        <f t="shared" si="2"/>
        <v>#REF!</v>
      </c>
      <c r="AE9" s="45" t="e">
        <f t="shared" si="3"/>
        <v>#REF!</v>
      </c>
      <c r="AF9" s="55" t="e">
        <f>+AE9-#REF!</f>
        <v>#REF!</v>
      </c>
    </row>
    <row r="10" spans="1:32" ht="15.75" x14ac:dyDescent="0.3">
      <c r="A10" s="47" t="s">
        <v>74</v>
      </c>
      <c r="B10" s="56" t="s">
        <v>75</v>
      </c>
      <c r="C10" s="57">
        <v>2447729313</v>
      </c>
      <c r="D10" s="57">
        <v>4219799944</v>
      </c>
      <c r="E10" s="57">
        <v>4691176845</v>
      </c>
      <c r="F10" s="57">
        <v>4814617133</v>
      </c>
      <c r="G10" s="57">
        <v>4941895283</v>
      </c>
      <c r="H10" s="57">
        <v>5073139508</v>
      </c>
      <c r="I10" s="57">
        <v>5208481243</v>
      </c>
      <c r="J10" s="57">
        <v>5348057031</v>
      </c>
      <c r="K10" s="57">
        <v>5492008702</v>
      </c>
      <c r="L10" s="57">
        <v>5640482188</v>
      </c>
      <c r="M10" s="57">
        <f t="shared" si="0"/>
        <v>47877387190</v>
      </c>
      <c r="N10" s="58">
        <v>840</v>
      </c>
      <c r="O10" s="59">
        <v>1440</v>
      </c>
      <c r="P10" s="59">
        <v>1560</v>
      </c>
      <c r="Q10" s="59">
        <v>1560</v>
      </c>
      <c r="R10" s="59">
        <v>1560</v>
      </c>
      <c r="S10" s="59">
        <v>1560</v>
      </c>
      <c r="T10" s="59">
        <v>1560</v>
      </c>
      <c r="U10" s="59">
        <v>1560</v>
      </c>
      <c r="V10" s="59">
        <v>1560</v>
      </c>
      <c r="W10" s="59">
        <v>1560</v>
      </c>
      <c r="X10" s="45" t="s">
        <v>75</v>
      </c>
      <c r="Y10" s="45">
        <v>2399017165</v>
      </c>
      <c r="Z10" s="61">
        <f>+Y10</f>
        <v>2399017165</v>
      </c>
      <c r="AA10" s="55" t="e">
        <f>+Z10-#REF!</f>
        <v>#REF!</v>
      </c>
      <c r="AB10" s="45">
        <f t="shared" si="1"/>
        <v>0.15720033686298446</v>
      </c>
      <c r="AD10" s="45" t="e">
        <f t="shared" si="2"/>
        <v>#REF!</v>
      </c>
      <c r="AE10" s="45" t="e">
        <f t="shared" si="3"/>
        <v>#REF!</v>
      </c>
      <c r="AF10" s="55" t="e">
        <f>+AE10-#REF!</f>
        <v>#REF!</v>
      </c>
    </row>
    <row r="11" spans="1:32" ht="15.75" x14ac:dyDescent="0.3">
      <c r="A11" s="47" t="s">
        <v>76</v>
      </c>
      <c r="B11" s="56" t="s">
        <v>37</v>
      </c>
      <c r="C11" s="57">
        <v>26225671</v>
      </c>
      <c r="D11" s="57">
        <v>1852023309</v>
      </c>
      <c r="E11" s="57">
        <v>2005778818</v>
      </c>
      <c r="F11" s="57">
        <v>2058557454</v>
      </c>
      <c r="G11" s="57">
        <v>2112977022</v>
      </c>
      <c r="H11" s="57">
        <v>2169092341</v>
      </c>
      <c r="I11" s="57">
        <v>2226959609</v>
      </c>
      <c r="J11" s="57">
        <v>2286637205</v>
      </c>
      <c r="K11" s="57">
        <v>2348185772</v>
      </c>
      <c r="L11" s="57">
        <v>2411667705</v>
      </c>
      <c r="M11" s="57">
        <f t="shared" si="0"/>
        <v>19498104906</v>
      </c>
      <c r="N11" s="58">
        <v>36</v>
      </c>
      <c r="O11" s="59">
        <v>632</v>
      </c>
      <c r="P11" s="59">
        <v>667</v>
      </c>
      <c r="Q11" s="59">
        <v>667</v>
      </c>
      <c r="R11" s="59">
        <v>667</v>
      </c>
      <c r="S11" s="59">
        <v>667</v>
      </c>
      <c r="T11" s="59">
        <v>667</v>
      </c>
      <c r="U11" s="59">
        <v>667</v>
      </c>
      <c r="V11" s="59">
        <v>667</v>
      </c>
      <c r="W11" s="59">
        <v>667</v>
      </c>
      <c r="X11" s="45" t="s">
        <v>37</v>
      </c>
      <c r="Y11" s="45">
        <v>102815021</v>
      </c>
      <c r="Z11" s="60">
        <f t="shared" ref="Z11:Z16" si="4">+ROUND(Y11/4,0)</f>
        <v>25703755</v>
      </c>
      <c r="AA11" s="55" t="e">
        <f>+Z11-#REF!</f>
        <v>#REF!</v>
      </c>
      <c r="AB11" s="45">
        <f t="shared" si="1"/>
        <v>1.6842893012996101E-3</v>
      </c>
      <c r="AD11" s="45" t="e">
        <f t="shared" si="2"/>
        <v>#REF!</v>
      </c>
      <c r="AE11" s="45" t="e">
        <f t="shared" si="3"/>
        <v>#REF!</v>
      </c>
      <c r="AF11" s="55" t="e">
        <f>+AE11-#REF!</f>
        <v>#REF!</v>
      </c>
    </row>
    <row r="12" spans="1:32" ht="15.75" x14ac:dyDescent="0.3">
      <c r="A12" s="47" t="s">
        <v>77</v>
      </c>
      <c r="B12" s="56" t="s">
        <v>78</v>
      </c>
      <c r="C12" s="57">
        <v>29139635</v>
      </c>
      <c r="D12" s="57">
        <v>1406599981</v>
      </c>
      <c r="E12" s="57">
        <v>1563725615</v>
      </c>
      <c r="F12" s="57">
        <v>1604872378</v>
      </c>
      <c r="G12" s="57">
        <v>1647298428</v>
      </c>
      <c r="H12" s="57">
        <v>1691046503</v>
      </c>
      <c r="I12" s="57">
        <v>1736160414</v>
      </c>
      <c r="J12" s="57">
        <v>1782685677</v>
      </c>
      <c r="K12" s="57">
        <v>1830669567</v>
      </c>
      <c r="L12" s="57">
        <v>1880160729</v>
      </c>
      <c r="M12" s="57">
        <f t="shared" si="0"/>
        <v>15172358927</v>
      </c>
      <c r="N12" s="58">
        <v>40</v>
      </c>
      <c r="O12" s="59">
        <v>480</v>
      </c>
      <c r="P12" s="59">
        <v>520</v>
      </c>
      <c r="Q12" s="59">
        <v>520</v>
      </c>
      <c r="R12" s="59">
        <v>520</v>
      </c>
      <c r="S12" s="59">
        <v>520</v>
      </c>
      <c r="T12" s="59">
        <v>520</v>
      </c>
      <c r="U12" s="59">
        <v>520</v>
      </c>
      <c r="V12" s="59">
        <v>520</v>
      </c>
      <c r="W12" s="59">
        <v>520</v>
      </c>
      <c r="X12" s="45" t="s">
        <v>79</v>
      </c>
      <c r="Y12" s="45">
        <v>114238913</v>
      </c>
      <c r="Z12" s="60">
        <f t="shared" si="4"/>
        <v>28559728</v>
      </c>
      <c r="AA12" s="55" t="e">
        <f>+Z12-#REF!</f>
        <v>#REF!</v>
      </c>
      <c r="AB12" s="45">
        <f t="shared" si="1"/>
        <v>1.8714325715611167E-3</v>
      </c>
      <c r="AD12" s="45" t="e">
        <f t="shared" si="2"/>
        <v>#REF!</v>
      </c>
      <c r="AE12" s="45" t="e">
        <f t="shared" si="3"/>
        <v>#REF!</v>
      </c>
      <c r="AF12" s="55" t="e">
        <f>+AE12-#REF!</f>
        <v>#REF!</v>
      </c>
    </row>
    <row r="13" spans="1:32" ht="15.75" x14ac:dyDescent="0.3">
      <c r="A13" s="47" t="s">
        <v>80</v>
      </c>
      <c r="B13" s="56" t="s">
        <v>39</v>
      </c>
      <c r="C13" s="57">
        <v>58279270</v>
      </c>
      <c r="D13" s="57">
        <v>2695983297</v>
      </c>
      <c r="E13" s="57">
        <v>3127451230</v>
      </c>
      <c r="F13" s="57">
        <v>3209744755</v>
      </c>
      <c r="G13" s="57">
        <v>3294596856</v>
      </c>
      <c r="H13" s="57">
        <v>3382093005</v>
      </c>
      <c r="I13" s="57">
        <v>3472320829</v>
      </c>
      <c r="J13" s="57">
        <v>3565371353</v>
      </c>
      <c r="K13" s="57">
        <v>3661339135</v>
      </c>
      <c r="L13" s="57">
        <v>3760321459</v>
      </c>
      <c r="M13" s="57">
        <f t="shared" si="0"/>
        <v>30227501189</v>
      </c>
      <c r="N13" s="58">
        <v>80</v>
      </c>
      <c r="O13" s="59">
        <v>920</v>
      </c>
      <c r="P13" s="59">
        <v>1040</v>
      </c>
      <c r="Q13" s="59">
        <v>1040</v>
      </c>
      <c r="R13" s="59">
        <v>1040</v>
      </c>
      <c r="S13" s="59">
        <v>1040</v>
      </c>
      <c r="T13" s="59">
        <v>1040</v>
      </c>
      <c r="U13" s="59">
        <v>1040</v>
      </c>
      <c r="V13" s="59">
        <v>1040</v>
      </c>
      <c r="W13" s="59">
        <v>1040</v>
      </c>
      <c r="X13" s="45" t="s">
        <v>39</v>
      </c>
      <c r="Y13" s="45">
        <v>228477826</v>
      </c>
      <c r="Z13" s="60">
        <f t="shared" si="4"/>
        <v>57119457</v>
      </c>
      <c r="AA13" s="55" t="e">
        <f>+Z13-#REF!</f>
        <v>#REF!</v>
      </c>
      <c r="AB13" s="45">
        <f t="shared" si="1"/>
        <v>3.7428652086492079E-3</v>
      </c>
      <c r="AD13" s="45" t="e">
        <f t="shared" si="2"/>
        <v>#REF!</v>
      </c>
      <c r="AE13" s="45" t="e">
        <f t="shared" si="3"/>
        <v>#REF!</v>
      </c>
      <c r="AF13" s="55" t="e">
        <f>+AE13-#REF!</f>
        <v>#REF!</v>
      </c>
    </row>
    <row r="14" spans="1:32" ht="15.75" x14ac:dyDescent="0.3">
      <c r="A14" s="47" t="s">
        <v>81</v>
      </c>
      <c r="B14" s="56" t="s">
        <v>40</v>
      </c>
      <c r="C14" s="57">
        <v>58279270</v>
      </c>
      <c r="D14" s="57">
        <v>2695983297</v>
      </c>
      <c r="E14" s="57">
        <v>3127451230</v>
      </c>
      <c r="F14" s="57">
        <v>3209744755</v>
      </c>
      <c r="G14" s="57">
        <v>3294596856</v>
      </c>
      <c r="H14" s="57">
        <v>3382093005</v>
      </c>
      <c r="I14" s="57">
        <v>3472320829</v>
      </c>
      <c r="J14" s="57">
        <v>3565371353</v>
      </c>
      <c r="K14" s="57">
        <v>3661339135</v>
      </c>
      <c r="L14" s="57">
        <v>3760321459</v>
      </c>
      <c r="M14" s="57">
        <f t="shared" si="0"/>
        <v>30227501189</v>
      </c>
      <c r="N14" s="58">
        <v>80</v>
      </c>
      <c r="O14" s="59">
        <v>920</v>
      </c>
      <c r="P14" s="59">
        <v>1040</v>
      </c>
      <c r="Q14" s="59">
        <v>1040</v>
      </c>
      <c r="R14" s="59">
        <v>1040</v>
      </c>
      <c r="S14" s="59">
        <v>1040</v>
      </c>
      <c r="T14" s="59">
        <v>1040</v>
      </c>
      <c r="U14" s="59">
        <v>1040</v>
      </c>
      <c r="V14" s="59">
        <v>1040</v>
      </c>
      <c r="W14" s="59">
        <v>1040</v>
      </c>
      <c r="X14" s="45" t="s">
        <v>40</v>
      </c>
      <c r="Y14" s="45">
        <v>228477826</v>
      </c>
      <c r="Z14" s="60">
        <f t="shared" si="4"/>
        <v>57119457</v>
      </c>
      <c r="AA14" s="55" t="e">
        <f>+Z14-#REF!</f>
        <v>#REF!</v>
      </c>
      <c r="AB14" s="45">
        <f t="shared" si="1"/>
        <v>3.7428652086492079E-3</v>
      </c>
      <c r="AD14" s="45" t="e">
        <f t="shared" si="2"/>
        <v>#REF!</v>
      </c>
      <c r="AE14" s="45" t="e">
        <f t="shared" si="3"/>
        <v>#REF!</v>
      </c>
      <c r="AF14" s="55" t="e">
        <f>+AE14-#REF!</f>
        <v>#REF!</v>
      </c>
    </row>
    <row r="15" spans="1:32" ht="15.75" customHeight="1" x14ac:dyDescent="0.3">
      <c r="A15" s="47" t="s">
        <v>82</v>
      </c>
      <c r="B15" s="56" t="s">
        <v>41</v>
      </c>
      <c r="C15" s="57">
        <v>58279269</v>
      </c>
      <c r="D15" s="57">
        <v>2695983296</v>
      </c>
      <c r="E15" s="57">
        <v>3121436900</v>
      </c>
      <c r="F15" s="57">
        <v>3203572169</v>
      </c>
      <c r="G15" s="57">
        <v>3288261092</v>
      </c>
      <c r="H15" s="57">
        <v>3375588980</v>
      </c>
      <c r="I15" s="57">
        <v>3465643289</v>
      </c>
      <c r="J15" s="57">
        <v>3558514870</v>
      </c>
      <c r="K15" s="57">
        <v>3654298098</v>
      </c>
      <c r="L15" s="57">
        <v>3753090071</v>
      </c>
      <c r="M15" s="57">
        <f t="shared" si="0"/>
        <v>30174668034</v>
      </c>
      <c r="N15" s="58">
        <v>80</v>
      </c>
      <c r="O15" s="59">
        <v>920</v>
      </c>
      <c r="P15" s="59">
        <v>1038</v>
      </c>
      <c r="Q15" s="59">
        <v>1038</v>
      </c>
      <c r="R15" s="59">
        <v>1038</v>
      </c>
      <c r="S15" s="59">
        <v>1038</v>
      </c>
      <c r="T15" s="59">
        <v>1038</v>
      </c>
      <c r="U15" s="59">
        <v>1038</v>
      </c>
      <c r="V15" s="59">
        <v>1038</v>
      </c>
      <c r="W15" s="59">
        <v>1038</v>
      </c>
      <c r="X15" s="45" t="s">
        <v>41</v>
      </c>
      <c r="Y15" s="45">
        <v>228477825</v>
      </c>
      <c r="Z15" s="60">
        <f t="shared" si="4"/>
        <v>57119456</v>
      </c>
      <c r="AA15" s="55" t="e">
        <f>+Z15-#REF!</f>
        <v>#REF!</v>
      </c>
      <c r="AB15" s="45">
        <f t="shared" si="1"/>
        <v>3.7428651431222334E-3</v>
      </c>
      <c r="AD15" s="45" t="e">
        <f t="shared" si="2"/>
        <v>#REF!</v>
      </c>
      <c r="AE15" s="45" t="e">
        <f t="shared" si="3"/>
        <v>#REF!</v>
      </c>
      <c r="AF15" s="55" t="e">
        <f>+AE15-#REF!</f>
        <v>#REF!</v>
      </c>
    </row>
    <row r="16" spans="1:32" ht="16.5" thickBot="1" x14ac:dyDescent="0.35">
      <c r="A16" s="62" t="s">
        <v>83</v>
      </c>
      <c r="B16" s="63" t="s">
        <v>42</v>
      </c>
      <c r="C16" s="64">
        <v>58279269</v>
      </c>
      <c r="D16" s="64">
        <v>2693052880</v>
      </c>
      <c r="E16" s="64">
        <v>3121436900</v>
      </c>
      <c r="F16" s="64">
        <v>3203572170</v>
      </c>
      <c r="G16" s="64">
        <v>3288261093</v>
      </c>
      <c r="H16" s="64">
        <v>3375588981</v>
      </c>
      <c r="I16" s="64">
        <v>3465643289</v>
      </c>
      <c r="J16" s="64">
        <v>3558514871</v>
      </c>
      <c r="K16" s="64">
        <v>3654298099</v>
      </c>
      <c r="L16" s="64">
        <v>3753090071</v>
      </c>
      <c r="M16" s="64">
        <f t="shared" si="0"/>
        <v>30171737623</v>
      </c>
      <c r="N16" s="65">
        <v>80</v>
      </c>
      <c r="O16" s="66">
        <v>919</v>
      </c>
      <c r="P16" s="66">
        <v>1038</v>
      </c>
      <c r="Q16" s="66">
        <v>1038</v>
      </c>
      <c r="R16" s="66">
        <v>1038</v>
      </c>
      <c r="S16" s="66">
        <v>1038</v>
      </c>
      <c r="T16" s="66">
        <v>1038</v>
      </c>
      <c r="U16" s="66">
        <v>1038</v>
      </c>
      <c r="V16" s="66">
        <v>1038</v>
      </c>
      <c r="W16" s="66">
        <v>1038</v>
      </c>
      <c r="X16" s="45" t="s">
        <v>42</v>
      </c>
      <c r="Y16" s="45">
        <v>228477825</v>
      </c>
      <c r="Z16" s="60">
        <f t="shared" si="4"/>
        <v>57119456</v>
      </c>
      <c r="AA16" s="55" t="e">
        <f>+Z16-#REF!</f>
        <v>#REF!</v>
      </c>
      <c r="AB16" s="45">
        <f t="shared" si="1"/>
        <v>3.7428651431222334E-3</v>
      </c>
      <c r="AD16" s="45" t="e">
        <f t="shared" si="2"/>
        <v>#REF!</v>
      </c>
      <c r="AE16" s="45" t="e">
        <f t="shared" si="3"/>
        <v>#REF!</v>
      </c>
      <c r="AF16" s="55" t="e">
        <f>+AE16-#REF!</f>
        <v>#REF!</v>
      </c>
    </row>
    <row r="17" spans="1:25" ht="14.25" thickBot="1" x14ac:dyDescent="0.35">
      <c r="A17" s="67"/>
      <c r="B17" s="68" t="s">
        <v>84</v>
      </c>
      <c r="C17" s="69">
        <f>+SUM(C4:C16)</f>
        <v>15570763790</v>
      </c>
      <c r="D17" s="69">
        <f t="shared" ref="D17:L17" si="5">SUM(D4:D16)</f>
        <v>33485870801</v>
      </c>
      <c r="E17" s="69">
        <f t="shared" si="5"/>
        <v>36497957285</v>
      </c>
      <c r="F17" s="69">
        <f t="shared" si="5"/>
        <v>37458338554</v>
      </c>
      <c r="G17" s="69">
        <f t="shared" si="5"/>
        <v>38448578881</v>
      </c>
      <c r="H17" s="69">
        <f t="shared" si="5"/>
        <v>39469675774</v>
      </c>
      <c r="I17" s="69">
        <f t="shared" si="5"/>
        <v>40522651829</v>
      </c>
      <c r="J17" s="69">
        <f t="shared" si="5"/>
        <v>41608569347</v>
      </c>
      <c r="K17" s="69">
        <f t="shared" si="5"/>
        <v>42728531807</v>
      </c>
      <c r="L17" s="69">
        <f t="shared" si="5"/>
        <v>43883674562</v>
      </c>
      <c r="M17" s="70">
        <f>+SUM(M4:M16)</f>
        <v>369674612630</v>
      </c>
      <c r="N17" s="71">
        <f>+SUM(N4:N16)</f>
        <v>5669</v>
      </c>
      <c r="O17" s="72">
        <f t="shared" ref="O17:W17" si="6">+SUM(O4:O16)</f>
        <v>11427</v>
      </c>
      <c r="P17" s="72">
        <f t="shared" si="6"/>
        <v>12137</v>
      </c>
      <c r="Q17" s="72">
        <f t="shared" si="6"/>
        <v>12137</v>
      </c>
      <c r="R17" s="72">
        <f t="shared" si="6"/>
        <v>12137</v>
      </c>
      <c r="S17" s="72">
        <f t="shared" si="6"/>
        <v>12137</v>
      </c>
      <c r="T17" s="72">
        <f t="shared" si="6"/>
        <v>12137</v>
      </c>
      <c r="U17" s="72">
        <f t="shared" si="6"/>
        <v>12137</v>
      </c>
      <c r="V17" s="72">
        <f t="shared" si="6"/>
        <v>12137</v>
      </c>
      <c r="W17" s="73">
        <f t="shared" si="6"/>
        <v>12137</v>
      </c>
      <c r="X17" s="45" t="s">
        <v>85</v>
      </c>
      <c r="Y17" s="45">
        <v>16190509891</v>
      </c>
    </row>
    <row r="18" spans="1:25" x14ac:dyDescent="0.3"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</row>
    <row r="19" spans="1:25" ht="27" x14ac:dyDescent="0.3">
      <c r="C19" s="75" t="s">
        <v>86</v>
      </c>
      <c r="D19" s="76">
        <f>+SUM(C17:L17)</f>
        <v>369674612630</v>
      </c>
      <c r="E19" s="77" t="s">
        <v>87</v>
      </c>
      <c r="F19" s="77">
        <v>369674612630</v>
      </c>
      <c r="G19" s="78">
        <f>+F19-M17</f>
        <v>0</v>
      </c>
    </row>
    <row r="21" spans="1:25" ht="15.75" x14ac:dyDescent="0.3">
      <c r="C21">
        <v>15570763790</v>
      </c>
      <c r="D21">
        <v>33485870801</v>
      </c>
      <c r="E21">
        <v>36497957285</v>
      </c>
      <c r="F21">
        <v>37458338554</v>
      </c>
      <c r="G21">
        <v>38448578881</v>
      </c>
      <c r="H21">
        <v>39469675774</v>
      </c>
      <c r="I21">
        <v>40522651829</v>
      </c>
      <c r="J21">
        <v>41608569347</v>
      </c>
      <c r="K21">
        <v>42728531807</v>
      </c>
      <c r="L21">
        <v>43883674562</v>
      </c>
      <c r="M21" s="45">
        <f>+SUM(C21:L21)</f>
        <v>369674612630</v>
      </c>
    </row>
    <row r="22" spans="1:25" x14ac:dyDescent="0.3">
      <c r="C22" s="55">
        <f>+C21-C17</f>
        <v>0</v>
      </c>
      <c r="D22" s="55">
        <f t="shared" ref="D22:L22" si="7">+D21-D17</f>
        <v>0</v>
      </c>
      <c r="E22" s="55">
        <f t="shared" si="7"/>
        <v>0</v>
      </c>
      <c r="F22" s="55">
        <f t="shared" si="7"/>
        <v>0</v>
      </c>
      <c r="G22" s="55">
        <f t="shared" si="7"/>
        <v>0</v>
      </c>
      <c r="H22" s="55">
        <f t="shared" si="7"/>
        <v>0</v>
      </c>
      <c r="I22" s="55">
        <f t="shared" si="7"/>
        <v>0</v>
      </c>
      <c r="J22" s="55">
        <f t="shared" si="7"/>
        <v>0</v>
      </c>
      <c r="K22" s="55">
        <f t="shared" si="7"/>
        <v>0</v>
      </c>
      <c r="L22" s="55">
        <f t="shared" si="7"/>
        <v>0</v>
      </c>
      <c r="M22" s="79">
        <f>+M21-M17</f>
        <v>0</v>
      </c>
    </row>
    <row r="34" spans="9:9" x14ac:dyDescent="0.3">
      <c r="I34" s="45">
        <f>+'VR. CONTR-RESO 000473-18.'!E13*0.45</f>
        <v>1407353053.5</v>
      </c>
    </row>
  </sheetData>
  <mergeCells count="2">
    <mergeCell ref="C2:M2"/>
    <mergeCell ref="N2:W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CONTRATOS X FUENTE</vt:lpstr>
      <vt:lpstr>VR. CONTR-RESO 000473-18.</vt:lpstr>
      <vt:lpstr>'CONTRATOS X FUENTE'!Títulos_a_imprimir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NVC_ADMIN</dc:creator>
  <cp:lastModifiedBy>Usuario de Windows</cp:lastModifiedBy>
  <dcterms:created xsi:type="dcterms:W3CDTF">2018-12-17T20:22:33Z</dcterms:created>
  <dcterms:modified xsi:type="dcterms:W3CDTF">2018-12-17T22:52:49Z</dcterms:modified>
</cp:coreProperties>
</file>