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FFICE\Documents\"/>
    </mc:Choice>
  </mc:AlternateContent>
  <bookViews>
    <workbookView xWindow="0" yWindow="630" windowWidth="20490" windowHeight="6420" tabRatio="500" activeTab="2"/>
  </bookViews>
  <sheets>
    <sheet name="Hoja1" sheetId="1" r:id="rId1"/>
    <sheet name="CERTIFICACION MES DE FEBRERO " sheetId="2" state="hidden" r:id="rId2"/>
    <sheet name="CERTIFICACION" sheetId="3" r:id="rId3"/>
    <sheet name="CERTIFICACION JULIO 80%" sheetId="4" state="hidden" r:id="rId4"/>
    <sheet name="Hoja2" sheetId="5" state="hidden" r:id="rId5"/>
    <sheet name="Hoja3" sheetId="6" state="hidden" r:id="rId6"/>
  </sheets>
  <definedNames>
    <definedName name="_xlnm.Print_Area" localSheetId="2">CERTIFICACION!$A$1:$N$46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39" i="4" l="1"/>
  <c r="I39" i="4" s="1"/>
  <c r="O30" i="4"/>
  <c r="R28" i="4"/>
  <c r="B28" i="4"/>
  <c r="P38" i="4" s="1"/>
  <c r="O24" i="4"/>
  <c r="F39" i="2"/>
  <c r="G39" i="2" s="1"/>
  <c r="B32" i="2"/>
  <c r="B31" i="2"/>
  <c r="O29" i="2"/>
  <c r="P26" i="2"/>
  <c r="F28" i="2"/>
  <c r="C25" i="1"/>
  <c r="F29" i="4"/>
  <c r="C21" i="1"/>
  <c r="F29" i="2"/>
  <c r="F27" i="2"/>
  <c r="F31" i="4"/>
  <c r="C9" i="1"/>
  <c r="F28" i="4"/>
  <c r="F30" i="2"/>
  <c r="F27" i="4"/>
  <c r="C5" i="1"/>
  <c r="F30" i="4"/>
  <c r="C13" i="1"/>
  <c r="F31" i="2"/>
  <c r="C17" i="1"/>
  <c r="B31" i="4" l="1"/>
  <c r="I39" i="2"/>
  <c r="K39" i="2" s="1"/>
  <c r="G39" i="4"/>
  <c r="K39" i="4" s="1"/>
  <c r="B32" i="4"/>
</calcChain>
</file>

<file path=xl/sharedStrings.xml><?xml version="1.0" encoding="utf-8"?>
<sst xmlns="http://schemas.openxmlformats.org/spreadsheetml/2006/main" count="268" uniqueCount="180">
  <si>
    <t>ExcelTotal.com - Convertir números a letras en Excel</t>
  </si>
  <si>
    <t>Ejemplo 1: Conversión simple de un número a letra</t>
  </si>
  <si>
    <t>Número:</t>
  </si>
  <si>
    <t>Letra:</t>
  </si>
  <si>
    <t>Ejemplo 2: Conversión de número con decimales en letras</t>
  </si>
  <si>
    <t>Ejemplo 3: Texto en mayúsculas</t>
  </si>
  <si>
    <t>Ejemplo 4: Texto entre paréntesis</t>
  </si>
  <si>
    <t>Ejemplo 5: Con texto adicional</t>
  </si>
  <si>
    <t>Número máximo permitido</t>
  </si>
  <si>
    <t xml:space="preserve">  GJUFO506</t>
  </si>
  <si>
    <t xml:space="preserve">OBSERVACIONES </t>
  </si>
  <si>
    <t xml:space="preserve">  05/05/2014</t>
  </si>
  <si>
    <t>UBICACIÒN SERVICIO:  TALENTO HUMANO</t>
  </si>
  <si>
    <t>SEDE: UPA 29 SEDE ADMINISTRATIVA</t>
  </si>
  <si>
    <t xml:space="preserve">DILIGENCIAR </t>
  </si>
  <si>
    <t xml:space="preserve">C.C. No. </t>
  </si>
  <si>
    <t>No. DE CONTRATO</t>
  </si>
  <si>
    <t xml:space="preserve">Periodo certificado desde </t>
  </si>
  <si>
    <t xml:space="preserve">Día </t>
  </si>
  <si>
    <t>Mes</t>
  </si>
  <si>
    <t>Año</t>
  </si>
  <si>
    <t>a</t>
  </si>
  <si>
    <t>672-2016</t>
  </si>
  <si>
    <t xml:space="preserve">NOMBRE DEL CONTRATISTA: DIEGO ALEXANDER NEIRA QUITIAN </t>
  </si>
  <si>
    <t>CENTRO DE COSTOS: R05A</t>
  </si>
  <si>
    <t>OBJETO DEL CONTRATO: El Contratista a nombre propio y de manera independiente, sin que exista subordinación ni relación laboral alguna, prestará sus servicios y conocimientos  como Profesional Universitario que requiere el Hospital del Sur ESE.</t>
  </si>
  <si>
    <t xml:space="preserve">MODIFICAR </t>
  </si>
  <si>
    <t xml:space="preserve">El resultado del cumplimiento del contrato es: Productos        SI      NO  _____      Servicios        SI  X        NO  ______    </t>
  </si>
  <si>
    <t>MARCAR CON UNA X SEGÚN CORRESPONDA</t>
  </si>
  <si>
    <t xml:space="preserve">COMO SUPERVISOR DEL CONTRATO </t>
  </si>
  <si>
    <t>CERTIFICO</t>
  </si>
  <si>
    <t xml:space="preserve"> QUE PREVIO A LA REVISÍÓN DEL INFORME DE ACTIVIDADES PRESENTADO POR EL CONTRATISTA,  SI__X___  NO _____ CUMPLIÓ CON LAS OBLIGACIONES ESTABLECIDAS EN EL MISMO.</t>
  </si>
  <si>
    <t>OBSERVACIONES (Descripción de la calidad y cumplimiento de metas y logros):</t>
  </si>
  <si>
    <r>
      <rPr>
        <sz val="10"/>
        <color rgb="FF000000"/>
        <rFont val="Arial"/>
        <family val="2"/>
      </rPr>
      <t>SE CUMPLIO CON TODAS LAS ACTIVIDADES ESTABLECIDAS EN EL CONTRATONo.  672-2016 PARA LOS DIAS DEL</t>
    </r>
    <r>
      <rPr>
        <b/>
        <sz val="10"/>
        <color rgb="FF000000"/>
        <rFont val="Arial"/>
        <family val="2"/>
      </rPr>
      <t xml:space="preserve">  16</t>
    </r>
    <r>
      <rPr>
        <sz val="10"/>
        <color rgb="FF000000"/>
        <rFont val="Arial"/>
        <family val="2"/>
      </rPr>
      <t xml:space="preserve"> AL 30 DE JUNIO DE 2016.</t>
    </r>
  </si>
  <si>
    <t>DILIGENCIAR</t>
  </si>
  <si>
    <r>
      <rPr>
        <b/>
        <sz val="10"/>
        <color rgb="FF000000"/>
        <rFont val="Arial"/>
        <family val="2"/>
      </rPr>
      <t xml:space="preserve">COMPROMISOS EN LA VIGENCIA DEL CONTRATO: </t>
    </r>
    <r>
      <rPr>
        <sz val="10"/>
        <color rgb="FF000000"/>
        <rFont val="Arial"/>
        <family val="2"/>
      </rPr>
      <t>CUMPLIR AL 100% CON LAS ACTIVIDADES CONTRACTUALES.</t>
    </r>
  </si>
  <si>
    <t>ANEXOS: SE ADJUNTA (1) FOLIO INFORME DE ACTIVIDADES; (2) FOLIOS APORTES SALUD, PENSIÓN Y ARL.</t>
  </si>
  <si>
    <t>CONCEPTO</t>
  </si>
  <si>
    <t>VALORES EN NÚMEROS</t>
  </si>
  <si>
    <t>VALORES EN LETRAS</t>
  </si>
  <si>
    <t>VALOR TOTAL DEL CONTRATO</t>
  </si>
  <si>
    <t xml:space="preserve">LOS VALORES CAMBIAN A LETRAS  AUTOMATICAMENTE </t>
  </si>
  <si>
    <t>VALOR EJECUTADO</t>
  </si>
  <si>
    <t>VALOR A PAGAR</t>
  </si>
  <si>
    <t>VALOR A LIBERAR</t>
  </si>
  <si>
    <t>SALDO POR EJECUTAR</t>
  </si>
  <si>
    <t>PORCENTAJE DE EJECUCIÓN</t>
  </si>
  <si>
    <t>CIEN PORCIENTO</t>
  </si>
  <si>
    <t>EL PORCENTAJE SE CALCULA</t>
  </si>
  <si>
    <t>El interventor o supervisor del contrato CERTIFICA QUE:</t>
  </si>
  <si>
    <r>
      <rPr>
        <sz val="10"/>
        <color rgb="FF000000"/>
        <rFont val="Calibri"/>
        <family val="2"/>
      </rPr>
      <t>Se verifica  el cumplimiento del</t>
    </r>
    <r>
      <rPr>
        <b/>
        <u/>
        <sz val="10"/>
        <color rgb="FF000000"/>
        <rFont val="Calibri"/>
        <family val="2"/>
      </rPr>
      <t xml:space="preserve"> mínimo</t>
    </r>
    <r>
      <rPr>
        <sz val="10"/>
        <color rgb="FF000000"/>
        <rFont val="Calibri"/>
        <family val="2"/>
      </rPr>
      <t xml:space="preserve"> valor de  los aportes al sistema de seguridad social en salud y pensiones pagado en el mes. Los honorarios inferiores a $</t>
    </r>
    <r>
      <rPr>
        <b/>
        <sz val="12"/>
        <color rgb="FF000000"/>
        <rFont val="Calibri"/>
        <family val="2"/>
      </rPr>
      <t>1.723.650</t>
    </r>
    <r>
      <rPr>
        <sz val="10"/>
        <color rgb="FF000000"/>
        <rFont val="Calibri"/>
        <family val="2"/>
      </rPr>
      <t>, el valor para IBC debe ser sobre un salario mínimo legal vigente.
Se verifica con contabilidad el tema de impuestos (Régimen Tributario)</t>
    </r>
  </si>
  <si>
    <t>Número de Planilla</t>
  </si>
  <si>
    <t>Honorarios mes</t>
  </si>
  <si>
    <t>IBC Cotización</t>
  </si>
  <si>
    <t>Aporte Salud</t>
  </si>
  <si>
    <t>Aporte Pensión</t>
  </si>
  <si>
    <t>Total Aporte</t>
  </si>
  <si>
    <t>DILIGENCIAR SOLO EL VALOR DE HONORARIOS (MENSUAL)</t>
  </si>
  <si>
    <r>
      <rPr>
        <sz val="10"/>
        <color rgb="FF000000"/>
        <rFont val="Calibri"/>
        <family val="2"/>
      </rPr>
      <t>Dado en Bogotá a los</t>
    </r>
    <r>
      <rPr>
        <sz val="12"/>
        <color rgb="FFFF0000"/>
        <rFont val="Calibri"/>
        <family val="2"/>
      </rPr>
      <t xml:space="preserve"> (30</t>
    </r>
    <r>
      <rPr>
        <sz val="10"/>
        <color rgb="FF000000"/>
        <rFont val="Calibri"/>
        <family val="2"/>
      </rPr>
      <t>) días del mes de</t>
    </r>
    <r>
      <rPr>
        <sz val="12"/>
        <color rgb="FFFF0000"/>
        <rFont val="Calibri"/>
        <family val="2"/>
      </rPr>
      <t xml:space="preserve">  JUNIO </t>
    </r>
    <r>
      <rPr>
        <sz val="10"/>
        <color rgb="FF000000"/>
        <rFont val="Calibri"/>
        <family val="2"/>
      </rPr>
      <t>del año Dos Mil DIECISEIS (2016). Lo anterior para que surta el pago pertinente. Cordialmente,</t>
    </r>
  </si>
  <si>
    <t xml:space="preserve">DILIGENCIAR LA FECHA DE ENTREGA A TALENTO HUMANO </t>
  </si>
  <si>
    <t xml:space="preserve"> </t>
  </si>
  <si>
    <t>MARIA RUBIELA MONSALVE OSPINA</t>
  </si>
  <si>
    <t>NOMBRE y FIRMA DEL SUPERVISOR:</t>
  </si>
  <si>
    <t xml:space="preserve">FIRMA Y  NOMBRE </t>
  </si>
  <si>
    <t xml:space="preserve">CERTIFICACIÓN DE CUMPLIMIENTO  DE CONTRATO U ORDEN DE PRESTACIÓN DE SERVICIOS (OPS) PARA PROCESO DE PAGO POR TESORERIA </t>
  </si>
  <si>
    <t>Versión</t>
  </si>
  <si>
    <t>Fecha de aprobación</t>
  </si>
  <si>
    <t>SI</t>
  </si>
  <si>
    <t>Ahorros</t>
  </si>
  <si>
    <t>Asistencial</t>
  </si>
  <si>
    <t>Bosa</t>
  </si>
  <si>
    <t xml:space="preserve">Código: </t>
  </si>
  <si>
    <t>04-02-FO-0002</t>
  </si>
  <si>
    <t>No</t>
  </si>
  <si>
    <t>Cuenta Corriente</t>
  </si>
  <si>
    <t>Administratvo</t>
  </si>
  <si>
    <t>Pablo VI</t>
  </si>
  <si>
    <t>PIC</t>
  </si>
  <si>
    <t>Kennedy</t>
  </si>
  <si>
    <t xml:space="preserve">INFORMACIÓN DEL CONTRATISTA </t>
  </si>
  <si>
    <t>Sur</t>
  </si>
  <si>
    <t>NOMBRE DEL CONTRATISTA:</t>
  </si>
  <si>
    <t>Fontibon</t>
  </si>
  <si>
    <t>TIPO DE DOCUMENTO:</t>
  </si>
  <si>
    <t xml:space="preserve">C.C </t>
  </si>
  <si>
    <t>C.E</t>
  </si>
  <si>
    <t xml:space="preserve">NO. </t>
  </si>
  <si>
    <t>CORREO ELECTRONICO:</t>
  </si>
  <si>
    <t>CELULAR:</t>
  </si>
  <si>
    <t>UNIDAD DE PRESTACIÓN DE SERVICIOS DE SALUD:</t>
  </si>
  <si>
    <t>UBICACIÓN DEL SERVICIO:</t>
  </si>
  <si>
    <t>SEDE:</t>
  </si>
  <si>
    <t xml:space="preserve">CENTRO DE COSTOS:  </t>
  </si>
  <si>
    <t>Centro de costo</t>
  </si>
  <si>
    <t>%</t>
  </si>
  <si>
    <t>Centro de 
costo</t>
  </si>
  <si>
    <t xml:space="preserve">ENTIDAD FINANCIERA: </t>
  </si>
  <si>
    <t>TIPO DE CUENTA:</t>
  </si>
  <si>
    <t xml:space="preserve">NUMERO DE CUENTA BANCARIA </t>
  </si>
  <si>
    <t>PENSIONADO</t>
  </si>
  <si>
    <t>INFORMACIÓN PARA EL PAGO DEL CONTRATO U ORDEN DE PRESTACIÓN DE SERVICIOS</t>
  </si>
  <si>
    <t>NÚMERO DE CONTRATO Y VIGENCIA:</t>
  </si>
  <si>
    <t>N° DE PAGOS DEL CONTRATO</t>
  </si>
  <si>
    <t xml:space="preserve">NÚMERO DE CDP </t>
  </si>
  <si>
    <t>FECHA</t>
  </si>
  <si>
    <t xml:space="preserve">NÚMERO DE CRP </t>
  </si>
  <si>
    <t>OBJETO DEL CONTRATO:</t>
  </si>
  <si>
    <t>PERIODO CERTIFICADO:</t>
  </si>
  <si>
    <t>DESDE</t>
  </si>
  <si>
    <t>DIA</t>
  </si>
  <si>
    <t xml:space="preserve">MES </t>
  </si>
  <si>
    <t>AÑO</t>
  </si>
  <si>
    <t>HASTA</t>
  </si>
  <si>
    <t xml:space="preserve">VALOR HONORARIOS MENSUALES: </t>
  </si>
  <si>
    <t xml:space="preserve">TIPO DE SERVICIOS </t>
  </si>
  <si>
    <t>RESERVA DE GLOSA 2%</t>
  </si>
  <si>
    <t xml:space="preserve">CONTROL DE  EJECUCIÓN DEL CONTRATO </t>
  </si>
  <si>
    <t xml:space="preserve">CONCEPTO </t>
  </si>
  <si>
    <t xml:space="preserve">VALORES </t>
  </si>
  <si>
    <t>VALOR TOTAL DEL CONTRATO MAS ADICIONES:</t>
  </si>
  <si>
    <t>VALOR A PAGAR AL CONTRATISTA</t>
  </si>
  <si>
    <t xml:space="preserve">IBC DE COTIZACION </t>
  </si>
  <si>
    <t>APORTE A SALUD 12.5% IBC</t>
  </si>
  <si>
    <t xml:space="preserve">NIVEL ARL </t>
  </si>
  <si>
    <t xml:space="preserve">APORTE ARL </t>
  </si>
  <si>
    <t xml:space="preserve">TOTAL APORTES </t>
  </si>
  <si>
    <t xml:space="preserve">NOMBRE y FIRMA DEL CONTRATISTA </t>
  </si>
  <si>
    <t>UBICACIÒN SERVICIO:  PIC</t>
  </si>
  <si>
    <t>SEDE: BRITALIA TIMIZA</t>
  </si>
  <si>
    <t xml:space="preserve">NOMBRE DEL CONTRATISTA: </t>
  </si>
  <si>
    <t xml:space="preserve">CENTRO DE COSTOS: </t>
  </si>
  <si>
    <t>OBJETO DEL CONTRATO: El Contratista a nombre propio y de manera independiente, sin que exista subordinación ni relación laboral alguna, prestará sus servicios y conocimientos  como medico  que requiere el Hospital del Sur ESE.</t>
  </si>
  <si>
    <t xml:space="preserve">El resultado del cumplimiento del contrato es: Productos        SI x      NO  _____      Servicios        SI         NO  ______    </t>
  </si>
  <si>
    <r>
      <rPr>
        <sz val="10"/>
        <color rgb="FF000000"/>
        <rFont val="Arial"/>
        <family val="2"/>
      </rPr>
      <t>SE REALIZA PAGO PARCIAL DEL 80% DEL VALOR MENSUAL ,equiivalente a $2.593.402  DEL  CONTRATO  No.  1628-2016 PARA LOS DIAS DEL</t>
    </r>
    <r>
      <rPr>
        <b/>
        <sz val="10"/>
        <color rgb="FF000000"/>
        <rFont val="Arial"/>
        <family val="2"/>
      </rPr>
      <t xml:space="preserve">  1</t>
    </r>
    <r>
      <rPr>
        <sz val="10"/>
        <color rgb="FF000000"/>
        <rFont val="Arial"/>
        <family val="2"/>
      </rPr>
      <t xml:space="preserve"> AL 30  DE JULIO DE 2016. quedando pendiente por certificar el 20% por valor de $648.350</t>
    </r>
  </si>
  <si>
    <t>NOVENTA Y SEIS PORCIENTO</t>
  </si>
  <si>
    <r>
      <rPr>
        <sz val="10"/>
        <color rgb="FF000000"/>
        <rFont val="Calibri"/>
        <family val="2"/>
      </rPr>
      <t>Dado en Bogotá a los</t>
    </r>
    <r>
      <rPr>
        <sz val="12"/>
        <color rgb="FFFF0000"/>
        <rFont val="Calibri"/>
        <family val="2"/>
      </rPr>
      <t xml:space="preserve"> (30 </t>
    </r>
    <r>
      <rPr>
        <sz val="10"/>
        <color rgb="FF000000"/>
        <rFont val="Calibri"/>
        <family val="2"/>
      </rPr>
      <t>) días del mes de</t>
    </r>
    <r>
      <rPr>
        <sz val="12"/>
        <color rgb="FFFF0000"/>
        <rFont val="Calibri"/>
        <family val="2"/>
      </rPr>
      <t xml:space="preserve">  JULIO </t>
    </r>
    <r>
      <rPr>
        <sz val="10"/>
        <color rgb="FF000000"/>
        <rFont val="Calibri"/>
        <family val="2"/>
      </rPr>
      <t>del año Dos Mil DIECISEIS (2016). Lo anterior para que surta el pago pertinente. Cordialmente,</t>
    </r>
  </si>
  <si>
    <t xml:space="preserve">UNIDADES DE PRESTACIÓN DE SERVICIOS </t>
  </si>
  <si>
    <t xml:space="preserve">NIVEL DE RIESGO ARL </t>
  </si>
  <si>
    <t xml:space="preserve">PENSIONADO </t>
  </si>
  <si>
    <t xml:space="preserve">TIPO DE CUENTA </t>
  </si>
  <si>
    <t xml:space="preserve">TI´PO DE SERVICIOS </t>
  </si>
  <si>
    <t xml:space="preserve">OCCIDENTE DE KENNEDY </t>
  </si>
  <si>
    <t>AHORROS</t>
  </si>
  <si>
    <t>ADMINISTRATIVO</t>
  </si>
  <si>
    <t>DEL SUR</t>
  </si>
  <si>
    <t>NO</t>
  </si>
  <si>
    <t>CORRIENTE</t>
  </si>
  <si>
    <t>ASISTENCIAL</t>
  </si>
  <si>
    <t>FONTIBON</t>
  </si>
  <si>
    <t xml:space="preserve">BOSA II NIVEL </t>
  </si>
  <si>
    <t xml:space="preserve">PLABO VI BOSA </t>
  </si>
  <si>
    <t>CLAVE</t>
  </si>
  <si>
    <t>X</t>
  </si>
  <si>
    <t>KE10</t>
  </si>
  <si>
    <t>KENNEDY</t>
  </si>
  <si>
    <t>AUXILIAR DE ENFERMERÍA</t>
  </si>
  <si>
    <t>KE10I02</t>
  </si>
  <si>
    <t>NOMBRE y FIRMA DEL REFERENTE DE ENFERMERIA:</t>
  </si>
  <si>
    <r>
      <t>Se verifica  el cumplimiento del</t>
    </r>
    <r>
      <rPr>
        <b/>
        <u/>
        <sz val="12"/>
        <color rgb="FF000000"/>
        <rFont val="Arial"/>
        <family val="2"/>
      </rPr>
      <t xml:space="preserve"> mínimo</t>
    </r>
    <r>
      <rPr>
        <sz val="12"/>
        <color rgb="FF000000"/>
        <rFont val="Arial"/>
        <family val="2"/>
      </rPr>
      <t xml:space="preserve"> valor de  los aportes al sistema de seguridad social en salud y pensiones pagado en el mes. Los honorarios inferiores a $2,194,508 el valor para IBC debe ser sobre un salario mínimo legal vigente.</t>
    </r>
  </si>
  <si>
    <t>$877,803,00</t>
  </si>
  <si>
    <t>APORTE PENSION 16% IBC</t>
  </si>
  <si>
    <t>RAFAEL URIBE BORA</t>
  </si>
  <si>
    <t>RAFAELURIBE2814@GMAIL.COM</t>
  </si>
  <si>
    <t>310 2284854</t>
  </si>
  <si>
    <t>BANCOLOMBIA</t>
  </si>
  <si>
    <t>5532-2020</t>
  </si>
  <si>
    <t>ROTATIVO</t>
  </si>
  <si>
    <t>OBSERVACIONES : 144  horas laboradas</t>
  </si>
  <si>
    <t>$1'274.544</t>
  </si>
  <si>
    <t>NANCY CASALLAS</t>
  </si>
  <si>
    <r>
      <t>Dado en Bogotá a los</t>
    </r>
    <r>
      <rPr>
        <sz val="12"/>
        <color rgb="FFFF0000"/>
        <rFont val="Arial"/>
        <family val="2"/>
      </rPr>
      <t xml:space="preserve"> </t>
    </r>
    <r>
      <rPr>
        <sz val="12"/>
        <color rgb="FF000000"/>
        <rFont val="Arial"/>
        <family val="2"/>
      </rPr>
      <t>días (  )del mes de</t>
    </r>
    <r>
      <rPr>
        <sz val="12"/>
        <color rgb="FFFF0000"/>
        <rFont val="Arial"/>
        <family val="2"/>
      </rPr>
      <t xml:space="preserve"> AGOSTO </t>
    </r>
    <r>
      <rPr>
        <sz val="12"/>
        <color rgb="FF000000"/>
        <rFont val="Arial"/>
        <family val="2"/>
      </rPr>
      <t>del año Dos Mil Veinte ( 2020 ). Lo anterior para que surta el pago pertinente. Cordialmente,</t>
    </r>
  </si>
  <si>
    <t>2 de 2</t>
  </si>
  <si>
    <t>2'853.562</t>
  </si>
  <si>
    <t>2'481.820</t>
  </si>
  <si>
    <t>371.742</t>
  </si>
  <si>
    <t>93%</t>
  </si>
  <si>
    <t>$109.725</t>
  </si>
  <si>
    <t>$140.448</t>
  </si>
  <si>
    <t>$271,557</t>
  </si>
  <si>
    <t>$21,383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</si>
</sst>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\$#,##0.00"/>
    <numFmt numFmtId="165" formatCode="\$#,##0"/>
    <numFmt numFmtId="166" formatCode="_(&quot;$ &quot;* #,##0_);_(&quot;$ &quot;* \(#,##0\);_(&quot;$ &quot;* \-_);_(@_)"/>
    <numFmt numFmtId="167" formatCode="&quot;$ &quot;#,##0"/>
    <numFmt numFmtId="168" formatCode="0.000%"/>
  </numFmts>
  <fonts count="31" x14ac:knownFonts="1">
    <font>
      <sz val="11"/>
      <color rgb="FF000000"/>
      <name val="Calibri"/>
      <charset val="1"/>
    </font>
    <font>
      <sz val="18"/>
      <color rgb="FF000000"/>
      <name val="Calibri"/>
      <family val="2"/>
    </font>
    <font>
      <b/>
      <sz val="11"/>
      <color rgb="FFFFFFFF"/>
      <name val="Calibri"/>
      <family val="2"/>
    </font>
    <font>
      <sz val="10"/>
      <color rgb="FF000000"/>
      <name val="Calibri"/>
      <family val="2"/>
    </font>
    <font>
      <sz val="12"/>
      <color rgb="FF000000"/>
      <name val="Arial Black"/>
      <family val="2"/>
    </font>
    <font>
      <b/>
      <sz val="10"/>
      <color rgb="FF000000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Calibri"/>
      <family val="2"/>
    </font>
    <font>
      <b/>
      <u/>
      <sz val="10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FF0000"/>
      <name val="Calibri"/>
      <family val="2"/>
    </font>
    <font>
      <b/>
      <vertAlign val="superscript"/>
      <sz val="12"/>
      <color rgb="FF000000"/>
      <name val="Calibri"/>
      <family val="2"/>
    </font>
    <font>
      <b/>
      <sz val="12"/>
      <color rgb="FF000000"/>
      <name val="Arial Black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u/>
      <sz val="11"/>
      <color rgb="FF0000FF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b/>
      <sz val="11"/>
      <color rgb="FF000000"/>
      <name val="Calibri"/>
      <family val="2"/>
    </font>
    <font>
      <b/>
      <u/>
      <sz val="12"/>
      <color rgb="FF000000"/>
      <name val="Arial"/>
      <family val="2"/>
    </font>
    <font>
      <sz val="12"/>
      <color rgb="FFFF0000"/>
      <name val="Arial"/>
      <family val="2"/>
    </font>
    <font>
      <b/>
      <sz val="16"/>
      <color rgb="FF000000"/>
      <name val="Calibri"/>
      <family val="2"/>
    </font>
    <font>
      <b/>
      <vertAlign val="superscript"/>
      <sz val="16"/>
      <color rgb="FF000000"/>
      <name val="Calibri"/>
      <family val="2"/>
    </font>
    <font>
      <sz val="10"/>
      <name val="Verdana"/>
      <family val="2"/>
    </font>
    <font>
      <u/>
      <sz val="11"/>
      <color theme="10"/>
      <name val="Calibri"/>
      <family val="2"/>
    </font>
    <font>
      <b/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33CCCC"/>
        <bgColor rgb="FF00CCFF"/>
      </patternFill>
    </fill>
    <fill>
      <patternFill patternType="solid">
        <fgColor rgb="FFCCFFFF"/>
        <bgColor rgb="FFCCFFFF"/>
      </patternFill>
    </fill>
    <fill>
      <patternFill patternType="solid">
        <fgColor rgb="FFFF0000"/>
        <bgColor rgb="FF993300"/>
      </patternFill>
    </fill>
    <fill>
      <patternFill patternType="solid">
        <fgColor rgb="FFFF99CC"/>
        <bgColor rgb="FFFF808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40">
    <border>
      <left/>
      <right/>
      <top/>
      <bottom/>
      <diagonal/>
    </border>
    <border>
      <left style="thin">
        <color rgb="FF33CCCC"/>
      </left>
      <right style="thin">
        <color rgb="FF33CCCC"/>
      </right>
      <top style="thin">
        <color rgb="FF33CCCC"/>
      </top>
      <bottom style="thin">
        <color rgb="FF33CCCC"/>
      </bottom>
      <diagonal/>
    </border>
    <border>
      <left style="thin">
        <color rgb="FF33CCCC"/>
      </left>
      <right/>
      <top style="thin">
        <color rgb="FF33CCCC"/>
      </top>
      <bottom/>
      <diagonal/>
    </border>
    <border>
      <left/>
      <right style="thin">
        <color rgb="FF33CCCC"/>
      </right>
      <top style="thin">
        <color rgb="FF33CCCC"/>
      </top>
      <bottom/>
      <diagonal/>
    </border>
    <border>
      <left style="thin">
        <color rgb="FF33CCCC"/>
      </left>
      <right/>
      <top style="thin">
        <color rgb="FF33CCCC"/>
      </top>
      <bottom style="thin">
        <color rgb="FF33CCCC"/>
      </bottom>
      <diagonal/>
    </border>
    <border>
      <left/>
      <right style="thin">
        <color rgb="FF33CCCC"/>
      </right>
      <top style="thin">
        <color rgb="FF33CCCC"/>
      </top>
      <bottom style="thin">
        <color rgb="FF33CCCC"/>
      </bottom>
      <diagonal/>
    </border>
    <border>
      <left style="thin">
        <color rgb="FFFF8080"/>
      </left>
      <right style="thin">
        <color rgb="FFFF8080"/>
      </right>
      <top style="thin">
        <color rgb="FFFF8080"/>
      </top>
      <bottom style="thin">
        <color rgb="FFFF8080"/>
      </bottom>
      <diagonal/>
    </border>
    <border>
      <left style="thin">
        <color rgb="FFFF8080"/>
      </left>
      <right/>
      <top style="thin">
        <color rgb="FFFF8080"/>
      </top>
      <bottom style="thin">
        <color rgb="FFFF8080"/>
      </bottom>
      <diagonal/>
    </border>
    <border>
      <left/>
      <right style="thin">
        <color rgb="FFFF8080"/>
      </right>
      <top style="thin">
        <color rgb="FFFF8080"/>
      </top>
      <bottom style="thin">
        <color rgb="FFFF808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9" fillId="0" borderId="0" applyNumberFormat="0" applyFill="0" applyBorder="0" applyAlignment="0" applyProtection="0"/>
  </cellStyleXfs>
  <cellXfs count="200">
    <xf numFmtId="0" fontId="0" fillId="0" borderId="0" xfId="0"/>
    <xf numFmtId="0" fontId="1" fillId="0" borderId="0" xfId="0" applyFont="1" applyAlignment="1"/>
    <xf numFmtId="0" fontId="0" fillId="3" borderId="2" xfId="0" applyFont="1" applyFill="1" applyBorder="1" applyAlignment="1"/>
    <xf numFmtId="164" fontId="0" fillId="3" borderId="3" xfId="0" applyNumberFormat="1" applyFont="1" applyFill="1" applyBorder="1" applyAlignment="1">
      <alignment horizontal="left"/>
    </xf>
    <xf numFmtId="0" fontId="0" fillId="0" borderId="4" xfId="0" applyFont="1" applyBorder="1" applyAlignment="1"/>
    <xf numFmtId="0" fontId="0" fillId="0" borderId="5" xfId="0" applyFont="1" applyBorder="1" applyAlignment="1"/>
    <xf numFmtId="165" fontId="0" fillId="3" borderId="3" xfId="0" applyNumberFormat="1" applyFont="1" applyFill="1" applyBorder="1" applyAlignment="1">
      <alignment horizontal="left"/>
    </xf>
    <xf numFmtId="0" fontId="2" fillId="4" borderId="6" xfId="0" applyFont="1" applyFill="1" applyBorder="1" applyAlignment="1"/>
    <xf numFmtId="0" fontId="0" fillId="5" borderId="7" xfId="0" applyFont="1" applyFill="1" applyBorder="1" applyAlignment="1"/>
    <xf numFmtId="164" fontId="0" fillId="5" borderId="3" xfId="0" applyNumberFormat="1" applyFont="1" applyFill="1" applyBorder="1" applyAlignment="1">
      <alignment horizontal="left"/>
    </xf>
    <xf numFmtId="0" fontId="0" fillId="0" borderId="7" xfId="0" applyFont="1" applyBorder="1" applyAlignment="1"/>
    <xf numFmtId="0" fontId="0" fillId="0" borderId="8" xfId="0" applyFont="1" applyBorder="1" applyAlignment="1"/>
    <xf numFmtId="0" fontId="3" fillId="6" borderId="9" xfId="0" applyFont="1" applyFill="1" applyBorder="1" applyAlignment="1"/>
    <xf numFmtId="0" fontId="3" fillId="6" borderId="10" xfId="0" applyFont="1" applyFill="1" applyBorder="1" applyAlignment="1"/>
    <xf numFmtId="0" fontId="3" fillId="6" borderId="11" xfId="0" applyFont="1" applyFill="1" applyBorder="1" applyAlignment="1"/>
    <xf numFmtId="0" fontId="3" fillId="6" borderId="0" xfId="0" applyFont="1" applyFill="1" applyBorder="1" applyAlignment="1"/>
    <xf numFmtId="0" fontId="3" fillId="6" borderId="13" xfId="0" applyFont="1" applyFill="1" applyBorder="1" applyAlignment="1"/>
    <xf numFmtId="0" fontId="3" fillId="6" borderId="14" xfId="0" applyFont="1" applyFill="1" applyBorder="1" applyAlignment="1"/>
    <xf numFmtId="0" fontId="5" fillId="6" borderId="15" xfId="0" applyFont="1" applyFill="1" applyBorder="1" applyAlignment="1">
      <alignment horizontal="center" vertical="center"/>
    </xf>
    <xf numFmtId="3" fontId="5" fillId="6" borderId="17" xfId="0" applyNumberFormat="1" applyFont="1" applyFill="1" applyBorder="1" applyAlignment="1">
      <alignment horizontal="center" vertical="center"/>
    </xf>
    <xf numFmtId="3" fontId="5" fillId="6" borderId="16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left"/>
    </xf>
    <xf numFmtId="3" fontId="5" fillId="7" borderId="15" xfId="0" applyNumberFormat="1" applyFont="1" applyFill="1" applyBorder="1" applyAlignment="1">
      <alignment horizontal="center" vertical="center"/>
    </xf>
    <xf numFmtId="3" fontId="5" fillId="7" borderId="17" xfId="0" applyNumberFormat="1" applyFont="1" applyFill="1" applyBorder="1" applyAlignment="1">
      <alignment horizontal="center" vertical="center"/>
    </xf>
    <xf numFmtId="3" fontId="5" fillId="7" borderId="16" xfId="0" applyNumberFormat="1" applyFont="1" applyFill="1" applyBorder="1" applyAlignment="1">
      <alignment horizontal="center" vertical="center"/>
    </xf>
    <xf numFmtId="0" fontId="3" fillId="6" borderId="0" xfId="0" applyFont="1" applyFill="1" applyBorder="1" applyAlignment="1">
      <alignment vertical="center"/>
    </xf>
    <xf numFmtId="0" fontId="4" fillId="6" borderId="12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wrapText="1"/>
    </xf>
    <xf numFmtId="0" fontId="3" fillId="6" borderId="12" xfId="0" applyFont="1" applyFill="1" applyBorder="1" applyAlignment="1"/>
    <xf numFmtId="0" fontId="8" fillId="6" borderId="15" xfId="0" applyFont="1" applyFill="1" applyBorder="1" applyAlignment="1">
      <alignment vertical="center" wrapText="1"/>
    </xf>
    <xf numFmtId="0" fontId="8" fillId="6" borderId="15" xfId="0" applyFont="1" applyFill="1" applyBorder="1" applyAlignment="1">
      <alignment horizontal="left" vertical="center"/>
    </xf>
    <xf numFmtId="0" fontId="8" fillId="6" borderId="15" xfId="0" applyFont="1" applyFill="1" applyBorder="1" applyAlignment="1">
      <alignment horizontal="left"/>
    </xf>
    <xf numFmtId="165" fontId="3" fillId="6" borderId="0" xfId="0" applyNumberFormat="1" applyFont="1" applyFill="1" applyBorder="1" applyAlignment="1"/>
    <xf numFmtId="0" fontId="4" fillId="6" borderId="12" xfId="0" applyFont="1" applyFill="1" applyBorder="1" applyAlignment="1"/>
    <xf numFmtId="0" fontId="8" fillId="6" borderId="13" xfId="0" applyFont="1" applyFill="1" applyBorder="1" applyAlignment="1">
      <alignment horizontal="center"/>
    </xf>
    <xf numFmtId="0" fontId="8" fillId="6" borderId="0" xfId="0" applyFont="1" applyFill="1" applyBorder="1" applyAlignment="1">
      <alignment horizontal="left"/>
    </xf>
    <xf numFmtId="166" fontId="8" fillId="6" borderId="0" xfId="0" applyNumberFormat="1" applyFont="1" applyFill="1" applyBorder="1" applyAlignment="1">
      <alignment horizontal="left"/>
    </xf>
    <xf numFmtId="0" fontId="8" fillId="6" borderId="0" xfId="0" applyFont="1" applyFill="1" applyBorder="1" applyAlignment="1">
      <alignment horizontal="right"/>
    </xf>
    <xf numFmtId="0" fontId="8" fillId="6" borderId="14" xfId="0" applyFont="1" applyFill="1" applyBorder="1" applyAlignment="1">
      <alignment horizontal="right"/>
    </xf>
    <xf numFmtId="0" fontId="3" fillId="6" borderId="15" xfId="0" applyFont="1" applyFill="1" applyBorder="1" applyAlignment="1">
      <alignment horizontal="center"/>
    </xf>
    <xf numFmtId="0" fontId="8" fillId="6" borderId="15" xfId="0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horizontal="center" vertical="center"/>
    </xf>
    <xf numFmtId="167" fontId="3" fillId="6" borderId="17" xfId="0" applyNumberFormat="1" applyFont="1" applyFill="1" applyBorder="1" applyAlignment="1">
      <alignment horizontal="center"/>
    </xf>
    <xf numFmtId="0" fontId="4" fillId="6" borderId="12" xfId="0" applyFont="1" applyFill="1" applyBorder="1" applyAlignment="1">
      <alignment wrapText="1"/>
    </xf>
    <xf numFmtId="0" fontId="0" fillId="0" borderId="0" xfId="0" applyFont="1" applyAlignment="1"/>
    <xf numFmtId="0" fontId="13" fillId="6" borderId="12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left" vertical="center" wrapText="1"/>
    </xf>
    <xf numFmtId="0" fontId="15" fillId="6" borderId="1" xfId="0" applyFont="1" applyFill="1" applyBorder="1" applyAlignment="1">
      <alignment horizontal="center" vertical="center"/>
    </xf>
    <xf numFmtId="14" fontId="15" fillId="6" borderId="1" xfId="0" applyNumberFormat="1" applyFont="1" applyFill="1" applyBorder="1" applyAlignment="1">
      <alignment horizontal="center" vertical="center"/>
    </xf>
    <xf numFmtId="0" fontId="17" fillId="6" borderId="0" xfId="0" applyFont="1" applyFill="1" applyBorder="1" applyAlignment="1">
      <alignment horizontal="center" vertical="center"/>
    </xf>
    <xf numFmtId="0" fontId="18" fillId="6" borderId="27" xfId="0" applyFont="1" applyFill="1" applyBorder="1" applyAlignment="1">
      <alignment horizontal="left" vertical="center"/>
    </xf>
    <xf numFmtId="0" fontId="18" fillId="7" borderId="27" xfId="0" applyFont="1" applyFill="1" applyBorder="1" applyAlignment="1">
      <alignment horizontal="center" vertical="center"/>
    </xf>
    <xf numFmtId="0" fontId="19" fillId="6" borderId="0" xfId="0" applyFont="1" applyFill="1" applyBorder="1" applyAlignment="1">
      <alignment horizontal="center" vertical="center"/>
    </xf>
    <xf numFmtId="0" fontId="18" fillId="6" borderId="27" xfId="0" applyFont="1" applyFill="1" applyBorder="1" applyAlignment="1">
      <alignment horizontal="center" vertical="center"/>
    </xf>
    <xf numFmtId="0" fontId="18" fillId="6" borderId="29" xfId="0" applyFont="1" applyFill="1" applyBorder="1" applyAlignment="1">
      <alignment horizontal="center" vertical="center"/>
    </xf>
    <xf numFmtId="0" fontId="18" fillId="7" borderId="27" xfId="0" applyFont="1" applyFill="1" applyBorder="1" applyAlignment="1">
      <alignment vertical="center"/>
    </xf>
    <xf numFmtId="0" fontId="21" fillId="6" borderId="0" xfId="0" applyFont="1" applyFill="1" applyBorder="1" applyAlignment="1">
      <alignment horizontal="center" vertical="center"/>
    </xf>
    <xf numFmtId="0" fontId="19" fillId="6" borderId="0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vertical="center" wrapText="1"/>
    </xf>
    <xf numFmtId="0" fontId="14" fillId="6" borderId="31" xfId="0" applyFont="1" applyFill="1" applyBorder="1" applyAlignment="1">
      <alignment horizontal="center" vertical="center" wrapText="1"/>
    </xf>
    <xf numFmtId="0" fontId="14" fillId="6" borderId="32" xfId="0" applyFont="1" applyFill="1" applyBorder="1" applyAlignment="1">
      <alignment horizontal="center" vertical="center" wrapText="1"/>
    </xf>
    <xf numFmtId="165" fontId="22" fillId="6" borderId="0" xfId="0" applyNumberFormat="1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18" fillId="7" borderId="33" xfId="0" applyFont="1" applyFill="1" applyBorder="1" applyAlignment="1">
      <alignment vertical="center"/>
    </xf>
    <xf numFmtId="0" fontId="18" fillId="7" borderId="34" xfId="0" applyFont="1" applyFill="1" applyBorder="1" applyAlignment="1">
      <alignment vertical="center"/>
    </xf>
    <xf numFmtId="0" fontId="3" fillId="7" borderId="33" xfId="0" applyFont="1" applyFill="1" applyBorder="1" applyAlignment="1"/>
    <xf numFmtId="165" fontId="22" fillId="6" borderId="0" xfId="0" applyNumberFormat="1" applyFont="1" applyFill="1" applyBorder="1" applyAlignment="1">
      <alignment horizontal="center"/>
    </xf>
    <xf numFmtId="0" fontId="18" fillId="0" borderId="28" xfId="0" applyFont="1" applyBorder="1" applyAlignment="1">
      <alignment vertical="center"/>
    </xf>
    <xf numFmtId="0" fontId="18" fillId="0" borderId="35" xfId="0" applyFont="1" applyBorder="1" applyAlignment="1">
      <alignment vertical="center"/>
    </xf>
    <xf numFmtId="0" fontId="18" fillId="0" borderId="29" xfId="0" applyFont="1" applyBorder="1" applyAlignment="1">
      <alignment horizontal="center" vertical="center"/>
    </xf>
    <xf numFmtId="0" fontId="18" fillId="6" borderId="28" xfId="0" applyFont="1" applyFill="1" applyBorder="1" applyAlignment="1">
      <alignment horizontal="left"/>
    </xf>
    <xf numFmtId="0" fontId="18" fillId="6" borderId="35" xfId="0" applyFont="1" applyFill="1" applyBorder="1" applyAlignment="1">
      <alignment horizontal="left"/>
    </xf>
    <xf numFmtId="0" fontId="18" fillId="6" borderId="35" xfId="0" applyFont="1" applyFill="1" applyBorder="1" applyAlignment="1">
      <alignment horizontal="center"/>
    </xf>
    <xf numFmtId="0" fontId="18" fillId="6" borderId="35" xfId="0" applyFont="1" applyFill="1" applyBorder="1" applyAlignment="1"/>
    <xf numFmtId="0" fontId="18" fillId="6" borderId="29" xfId="0" applyFont="1" applyFill="1" applyBorder="1" applyAlignment="1"/>
    <xf numFmtId="0" fontId="22" fillId="6" borderId="0" xfId="0" applyFont="1" applyFill="1" applyBorder="1" applyAlignment="1"/>
    <xf numFmtId="0" fontId="18" fillId="6" borderId="28" xfId="0" applyFont="1" applyFill="1" applyBorder="1" applyAlignment="1">
      <alignment vertical="center"/>
    </xf>
    <xf numFmtId="0" fontId="18" fillId="6" borderId="35" xfId="0" applyFont="1" applyFill="1" applyBorder="1" applyAlignment="1">
      <alignment vertical="center"/>
    </xf>
    <xf numFmtId="0" fontId="16" fillId="7" borderId="27" xfId="0" applyFont="1" applyFill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8" fillId="7" borderId="27" xfId="0" applyFont="1" applyFill="1" applyBorder="1" applyAlignment="1">
      <alignment horizontal="center"/>
    </xf>
    <xf numFmtId="0" fontId="22" fillId="6" borderId="0" xfId="0" applyFont="1" applyFill="1" applyBorder="1" applyAlignment="1">
      <alignment horizontal="center"/>
    </xf>
    <xf numFmtId="0" fontId="19" fillId="6" borderId="0" xfId="0" applyFont="1" applyFill="1" applyBorder="1" applyAlignment="1">
      <alignment horizontal="left" vertical="top" wrapText="1"/>
    </xf>
    <xf numFmtId="0" fontId="22" fillId="6" borderId="28" xfId="0" applyFont="1" applyFill="1" applyBorder="1" applyAlignment="1">
      <alignment horizontal="left" vertical="center" wrapText="1"/>
    </xf>
    <xf numFmtId="0" fontId="22" fillId="6" borderId="35" xfId="0" applyFont="1" applyFill="1" applyBorder="1" applyAlignment="1">
      <alignment horizontal="left" vertical="center" wrapText="1"/>
    </xf>
    <xf numFmtId="0" fontId="22" fillId="6" borderId="29" xfId="0" applyFont="1" applyFill="1" applyBorder="1" applyAlignment="1">
      <alignment horizontal="left" vertical="center" wrapText="1"/>
    </xf>
    <xf numFmtId="0" fontId="17" fillId="6" borderId="0" xfId="0" applyFont="1" applyFill="1" applyBorder="1" applyAlignment="1">
      <alignment horizontal="center" vertical="top"/>
    </xf>
    <xf numFmtId="0" fontId="7" fillId="6" borderId="0" xfId="0" applyFont="1" applyFill="1" applyBorder="1" applyAlignment="1">
      <alignment horizontal="center" vertical="center"/>
    </xf>
    <xf numFmtId="10" fontId="3" fillId="6" borderId="0" xfId="0" applyNumberFormat="1" applyFont="1" applyFill="1" applyBorder="1" applyAlignment="1"/>
    <xf numFmtId="0" fontId="8" fillId="6" borderId="0" xfId="0" applyFont="1" applyFill="1" applyBorder="1" applyAlignment="1">
      <alignment horizontal="center" vertical="center"/>
    </xf>
    <xf numFmtId="0" fontId="23" fillId="6" borderId="28" xfId="0" applyFont="1" applyFill="1" applyBorder="1" applyAlignment="1">
      <alignment horizontal="center"/>
    </xf>
    <xf numFmtId="0" fontId="23" fillId="6" borderId="35" xfId="0" applyFont="1" applyFill="1" applyBorder="1" applyAlignment="1">
      <alignment horizontal="center"/>
    </xf>
    <xf numFmtId="0" fontId="23" fillId="6" borderId="35" xfId="0" applyFont="1" applyFill="1" applyBorder="1" applyAlignment="1">
      <alignment horizontal="left"/>
    </xf>
    <xf numFmtId="166" fontId="23" fillId="6" borderId="35" xfId="0" applyNumberFormat="1" applyFont="1" applyFill="1" applyBorder="1" applyAlignment="1">
      <alignment horizontal="left"/>
    </xf>
    <xf numFmtId="0" fontId="23" fillId="6" borderId="35" xfId="0" applyFont="1" applyFill="1" applyBorder="1" applyAlignment="1">
      <alignment horizontal="right"/>
    </xf>
    <xf numFmtId="0" fontId="23" fillId="6" borderId="29" xfId="0" applyFont="1" applyFill="1" applyBorder="1" applyAlignment="1">
      <alignment horizontal="right"/>
    </xf>
    <xf numFmtId="0" fontId="8" fillId="6" borderId="0" xfId="0" applyFont="1" applyFill="1" applyBorder="1" applyAlignment="1">
      <alignment horizontal="center"/>
    </xf>
    <xf numFmtId="0" fontId="3" fillId="6" borderId="0" xfId="0" applyFont="1" applyFill="1" applyBorder="1" applyAlignment="1">
      <alignment horizontal="left" vertical="center" wrapText="1"/>
    </xf>
    <xf numFmtId="0" fontId="17" fillId="6" borderId="27" xfId="0" applyFont="1" applyFill="1" applyBorder="1" applyAlignment="1">
      <alignment horizontal="center" vertical="center" wrapText="1"/>
    </xf>
    <xf numFmtId="0" fontId="17" fillId="6" borderId="28" xfId="0" applyFont="1" applyFill="1" applyBorder="1" applyAlignment="1">
      <alignment horizontal="center" vertical="center" wrapText="1"/>
    </xf>
    <xf numFmtId="0" fontId="8" fillId="6" borderId="0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wrapText="1"/>
    </xf>
    <xf numFmtId="0" fontId="22" fillId="7" borderId="27" xfId="0" applyFont="1" applyFill="1" applyBorder="1" applyAlignment="1">
      <alignment horizontal="center" vertical="center" wrapText="1"/>
    </xf>
    <xf numFmtId="167" fontId="3" fillId="6" borderId="0" xfId="0" applyNumberFormat="1" applyFont="1" applyFill="1" applyBorder="1" applyAlignment="1">
      <alignment horizontal="center"/>
    </xf>
    <xf numFmtId="0" fontId="3" fillId="6" borderId="36" xfId="0" applyFont="1" applyFill="1" applyBorder="1" applyAlignment="1"/>
    <xf numFmtId="0" fontId="10" fillId="6" borderId="0" xfId="0" applyFont="1" applyFill="1" applyBorder="1" applyAlignment="1">
      <alignment horizontal="center" vertical="top"/>
    </xf>
    <xf numFmtId="0" fontId="0" fillId="0" borderId="17" xfId="0" applyFont="1" applyBorder="1" applyAlignment="1"/>
    <xf numFmtId="0" fontId="0" fillId="0" borderId="39" xfId="0" applyFont="1" applyBorder="1" applyAlignment="1"/>
    <xf numFmtId="0" fontId="0" fillId="0" borderId="17" xfId="0" applyFont="1" applyBorder="1" applyAlignment="1">
      <alignment horizontal="center"/>
    </xf>
    <xf numFmtId="168" fontId="28" fillId="6" borderId="17" xfId="0" applyNumberFormat="1" applyFont="1" applyFill="1" applyBorder="1" applyAlignment="1">
      <alignment vertical="center" wrapText="1"/>
    </xf>
    <xf numFmtId="0" fontId="18" fillId="7" borderId="27" xfId="0" applyFont="1" applyFill="1" applyBorder="1" applyAlignment="1">
      <alignment horizontal="center" vertical="center"/>
    </xf>
    <xf numFmtId="0" fontId="18" fillId="7" borderId="33" xfId="0" applyFont="1" applyFill="1" applyBorder="1" applyAlignment="1">
      <alignment horizontal="center" vertical="center"/>
    </xf>
    <xf numFmtId="9" fontId="18" fillId="7" borderId="34" xfId="0" applyNumberFormat="1" applyFont="1" applyFill="1" applyBorder="1" applyAlignment="1">
      <alignment vertical="center" wrapText="1"/>
    </xf>
    <xf numFmtId="0" fontId="30" fillId="7" borderId="27" xfId="0" applyFont="1" applyFill="1" applyBorder="1" applyAlignment="1">
      <alignment horizontal="left" vertical="center"/>
    </xf>
    <xf numFmtId="49" fontId="22" fillId="6" borderId="26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/>
    </xf>
    <xf numFmtId="0" fontId="3" fillId="6" borderId="19" xfId="0" applyFont="1" applyFill="1" applyBorder="1" applyAlignment="1">
      <alignment horizontal="left" vertical="center" wrapText="1"/>
    </xf>
    <xf numFmtId="0" fontId="4" fillId="6" borderId="12" xfId="0" applyFont="1" applyFill="1" applyBorder="1" applyAlignment="1">
      <alignment horizontal="center" wrapText="1"/>
    </xf>
    <xf numFmtId="0" fontId="3" fillId="6" borderId="25" xfId="0" applyFont="1" applyFill="1" applyBorder="1" applyAlignment="1">
      <alignment horizontal="center"/>
    </xf>
    <xf numFmtId="0" fontId="12" fillId="6" borderId="26" xfId="0" applyFont="1" applyFill="1" applyBorder="1" applyAlignment="1">
      <alignment horizontal="center" vertical="top"/>
    </xf>
    <xf numFmtId="0" fontId="8" fillId="6" borderId="17" xfId="0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167" fontId="0" fillId="6" borderId="17" xfId="0" applyNumberFormat="1" applyFont="1" applyFill="1" applyBorder="1" applyAlignment="1">
      <alignment horizontal="center"/>
    </xf>
    <xf numFmtId="167" fontId="3" fillId="6" borderId="17" xfId="0" applyNumberFormat="1" applyFont="1" applyFill="1" applyBorder="1" applyAlignment="1">
      <alignment horizontal="center"/>
    </xf>
    <xf numFmtId="167" fontId="3" fillId="6" borderId="16" xfId="0" applyNumberFormat="1" applyFont="1" applyFill="1" applyBorder="1" applyAlignment="1">
      <alignment horizontal="center"/>
    </xf>
    <xf numFmtId="1" fontId="8" fillId="6" borderId="23" xfId="0" applyNumberFormat="1" applyFont="1" applyFill="1" applyBorder="1" applyAlignment="1">
      <alignment horizontal="center" vertical="center"/>
    </xf>
    <xf numFmtId="0" fontId="8" fillId="6" borderId="2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/>
    </xf>
    <xf numFmtId="0" fontId="8" fillId="6" borderId="20" xfId="0" applyFont="1" applyFill="1" applyBorder="1" applyAlignment="1">
      <alignment horizontal="center"/>
    </xf>
    <xf numFmtId="0" fontId="3" fillId="6" borderId="21" xfId="0" applyFont="1" applyFill="1" applyBorder="1" applyAlignment="1">
      <alignment horizontal="left" vertical="center" wrapText="1"/>
    </xf>
    <xf numFmtId="0" fontId="4" fillId="6" borderId="12" xfId="0" applyFont="1" applyFill="1" applyBorder="1" applyAlignment="1">
      <alignment horizontal="center" vertical="center" wrapText="1"/>
    </xf>
    <xf numFmtId="165" fontId="8" fillId="6" borderId="23" xfId="0" applyNumberFormat="1" applyFont="1" applyFill="1" applyBorder="1" applyAlignment="1">
      <alignment horizontal="center" vertical="center"/>
    </xf>
    <xf numFmtId="0" fontId="8" fillId="6" borderId="24" xfId="0" applyFont="1" applyFill="1" applyBorder="1" applyAlignment="1">
      <alignment horizontal="center" vertical="center" wrapText="1"/>
    </xf>
    <xf numFmtId="0" fontId="8" fillId="6" borderId="21" xfId="0" applyFont="1" applyFill="1" applyBorder="1" applyAlignment="1">
      <alignment horizontal="left" vertical="center" wrapText="1"/>
    </xf>
    <xf numFmtId="0" fontId="7" fillId="0" borderId="19" xfId="0" applyFont="1" applyBorder="1" applyAlignment="1">
      <alignment horizontal="center" vertical="top" wrapText="1"/>
    </xf>
    <xf numFmtId="0" fontId="5" fillId="0" borderId="22" xfId="0" applyFont="1" applyBorder="1" applyAlignment="1">
      <alignment horizontal="left" vertical="top" wrapText="1"/>
    </xf>
    <xf numFmtId="0" fontId="7" fillId="0" borderId="18" xfId="0" applyFont="1" applyBorder="1" applyAlignment="1">
      <alignment horizontal="left" vertical="top" wrapText="1"/>
    </xf>
    <xf numFmtId="0" fontId="4" fillId="6" borderId="12" xfId="0" applyFont="1" applyFill="1" applyBorder="1" applyAlignment="1">
      <alignment horizontal="center" vertical="center"/>
    </xf>
    <xf numFmtId="0" fontId="5" fillId="0" borderId="18" xfId="0" applyFont="1" applyBorder="1" applyAlignment="1">
      <alignment vertical="top" wrapText="1"/>
    </xf>
    <xf numFmtId="0" fontId="5" fillId="6" borderId="18" xfId="0" applyFont="1" applyFill="1" applyBorder="1" applyAlignment="1">
      <alignment horizontal="left" vertical="top" wrapText="1"/>
    </xf>
    <xf numFmtId="0" fontId="5" fillId="6" borderId="18" xfId="0" applyFont="1" applyFill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left" vertical="center"/>
    </xf>
    <xf numFmtId="0" fontId="5" fillId="7" borderId="16" xfId="0" applyFont="1" applyFill="1" applyBorder="1" applyAlignment="1">
      <alignment horizontal="left" vertical="center"/>
    </xf>
    <xf numFmtId="0" fontId="5" fillId="6" borderId="17" xfId="0" applyFont="1" applyFill="1" applyBorder="1" applyAlignment="1">
      <alignment horizontal="center" vertical="center"/>
    </xf>
    <xf numFmtId="3" fontId="5" fillId="6" borderId="17" xfId="0" applyNumberFormat="1" applyFont="1" applyFill="1" applyBorder="1" applyAlignment="1">
      <alignment horizontal="center" vertical="center" wrapText="1"/>
    </xf>
    <xf numFmtId="3" fontId="5" fillId="6" borderId="17" xfId="0" applyNumberFormat="1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left" vertical="center"/>
    </xf>
    <xf numFmtId="0" fontId="19" fillId="6" borderId="30" xfId="0" applyFont="1" applyFill="1" applyBorder="1" applyAlignment="1">
      <alignment horizontal="center" vertical="center" wrapText="1"/>
    </xf>
    <xf numFmtId="0" fontId="26" fillId="7" borderId="13" xfId="0" applyFont="1" applyFill="1" applyBorder="1" applyAlignment="1">
      <alignment horizontal="center"/>
    </xf>
    <xf numFmtId="0" fontId="26" fillId="7" borderId="14" xfId="0" applyFont="1" applyFill="1" applyBorder="1" applyAlignment="1">
      <alignment horizontal="center"/>
    </xf>
    <xf numFmtId="0" fontId="27" fillId="6" borderId="37" xfId="0" applyFont="1" applyFill="1" applyBorder="1" applyAlignment="1">
      <alignment horizontal="center" vertical="top"/>
    </xf>
    <xf numFmtId="0" fontId="27" fillId="6" borderId="38" xfId="0" applyFont="1" applyFill="1" applyBorder="1" applyAlignment="1">
      <alignment horizontal="center" vertical="top"/>
    </xf>
    <xf numFmtId="0" fontId="22" fillId="7" borderId="27" xfId="0" applyFont="1" applyFill="1" applyBorder="1" applyAlignment="1">
      <alignment horizontal="center" vertical="center"/>
    </xf>
    <xf numFmtId="49" fontId="22" fillId="6" borderId="27" xfId="0" applyNumberFormat="1" applyFont="1" applyFill="1" applyBorder="1" applyAlignment="1">
      <alignment horizontal="center" vertical="center"/>
    </xf>
    <xf numFmtId="49" fontId="22" fillId="6" borderId="28" xfId="0" applyNumberFormat="1" applyFont="1" applyFill="1" applyBorder="1" applyAlignment="1">
      <alignment horizontal="center" vertical="center"/>
    </xf>
    <xf numFmtId="49" fontId="21" fillId="6" borderId="27" xfId="0" applyNumberFormat="1" applyFont="1" applyFill="1" applyBorder="1" applyAlignment="1">
      <alignment horizontal="center" vertical="center" wrapText="1"/>
    </xf>
    <xf numFmtId="0" fontId="19" fillId="6" borderId="20" xfId="0" applyFont="1" applyFill="1" applyBorder="1" applyAlignment="1">
      <alignment horizontal="left" vertical="center" wrapText="1"/>
    </xf>
    <xf numFmtId="0" fontId="17" fillId="6" borderId="27" xfId="0" applyFont="1" applyFill="1" applyBorder="1" applyAlignment="1">
      <alignment horizontal="center" vertical="center" wrapText="1"/>
    </xf>
    <xf numFmtId="49" fontId="15" fillId="6" borderId="28" xfId="0" applyNumberFormat="1" applyFont="1" applyFill="1" applyBorder="1" applyAlignment="1">
      <alignment horizontal="center" vertical="center" wrapText="1"/>
    </xf>
    <xf numFmtId="49" fontId="17" fillId="6" borderId="28" xfId="0" applyNumberFormat="1" applyFont="1" applyFill="1" applyBorder="1" applyAlignment="1">
      <alignment horizontal="center" vertical="center" wrapText="1"/>
    </xf>
    <xf numFmtId="0" fontId="18" fillId="6" borderId="27" xfId="0" applyFont="1" applyFill="1" applyBorder="1" applyAlignment="1">
      <alignment horizontal="left" vertical="center" wrapText="1"/>
    </xf>
    <xf numFmtId="49" fontId="18" fillId="7" borderId="27" xfId="0" applyNumberFormat="1" applyFont="1" applyFill="1" applyBorder="1" applyAlignment="1">
      <alignment horizontal="center" vertical="center"/>
    </xf>
    <xf numFmtId="0" fontId="18" fillId="6" borderId="27" xfId="0" applyFont="1" applyFill="1" applyBorder="1" applyAlignment="1">
      <alignment horizontal="left" vertical="center"/>
    </xf>
    <xf numFmtId="0" fontId="16" fillId="6" borderId="27" xfId="0" applyFont="1" applyFill="1" applyBorder="1" applyAlignment="1">
      <alignment horizontal="center" vertical="center"/>
    </xf>
    <xf numFmtId="0" fontId="16" fillId="6" borderId="27" xfId="0" applyFont="1" applyFill="1" applyBorder="1" applyAlignment="1">
      <alignment horizontal="left" vertical="center" wrapText="1"/>
    </xf>
    <xf numFmtId="165" fontId="18" fillId="7" borderId="27" xfId="0" applyNumberFormat="1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top"/>
    </xf>
    <xf numFmtId="0" fontId="18" fillId="7" borderId="27" xfId="0" applyFont="1" applyFill="1" applyBorder="1" applyAlignment="1">
      <alignment horizontal="center" vertical="center"/>
    </xf>
    <xf numFmtId="0" fontId="18" fillId="6" borderId="27" xfId="0" applyFont="1" applyFill="1" applyBorder="1" applyAlignment="1">
      <alignment horizontal="center" vertical="center"/>
    </xf>
    <xf numFmtId="165" fontId="18" fillId="7" borderId="27" xfId="0" applyNumberFormat="1" applyFont="1" applyFill="1" applyBorder="1" applyAlignment="1">
      <alignment horizontal="center"/>
    </xf>
    <xf numFmtId="0" fontId="22" fillId="6" borderId="27" xfId="0" applyFont="1" applyFill="1" applyBorder="1" applyAlignment="1">
      <alignment horizontal="left" vertical="center" wrapText="1"/>
    </xf>
    <xf numFmtId="0" fontId="18" fillId="6" borderId="28" xfId="0" applyFont="1" applyFill="1" applyBorder="1" applyAlignment="1">
      <alignment horizontal="left" vertical="center"/>
    </xf>
    <xf numFmtId="14" fontId="30" fillId="7" borderId="27" xfId="0" applyNumberFormat="1" applyFont="1" applyFill="1" applyBorder="1" applyAlignment="1">
      <alignment horizontal="center" vertical="center"/>
    </xf>
    <xf numFmtId="0" fontId="30" fillId="7" borderId="27" xfId="0" applyFont="1" applyFill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14" fontId="16" fillId="7" borderId="27" xfId="0" applyNumberFormat="1" applyFont="1" applyFill="1" applyBorder="1" applyAlignment="1">
      <alignment horizontal="center" vertical="center"/>
    </xf>
    <xf numFmtId="0" fontId="16" fillId="7" borderId="27" xfId="0" applyFont="1" applyFill="1" applyBorder="1" applyAlignment="1">
      <alignment horizontal="center" vertical="center"/>
    </xf>
    <xf numFmtId="0" fontId="18" fillId="7" borderId="28" xfId="0" applyFont="1" applyFill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6" fillId="6" borderId="30" xfId="0" applyFont="1" applyFill="1" applyBorder="1" applyAlignment="1">
      <alignment horizontal="center" vertical="center"/>
    </xf>
    <xf numFmtId="49" fontId="16" fillId="7" borderId="27" xfId="0" applyNumberFormat="1" applyFont="1" applyFill="1" applyBorder="1" applyAlignment="1">
      <alignment horizontal="center" vertical="center"/>
    </xf>
    <xf numFmtId="0" fontId="16" fillId="7" borderId="29" xfId="0" applyFont="1" applyFill="1" applyBorder="1" applyAlignment="1">
      <alignment horizontal="center" vertical="center"/>
    </xf>
    <xf numFmtId="0" fontId="18" fillId="6" borderId="28" xfId="0" applyFont="1" applyFill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8" fillId="6" borderId="30" xfId="0" applyFont="1" applyFill="1" applyBorder="1" applyAlignment="1">
      <alignment horizontal="left" vertical="center" wrapText="1"/>
    </xf>
    <xf numFmtId="0" fontId="18" fillId="7" borderId="30" xfId="0" applyFont="1" applyFill="1" applyBorder="1" applyAlignment="1">
      <alignment horizontal="center" vertical="center" wrapText="1"/>
    </xf>
    <xf numFmtId="0" fontId="18" fillId="6" borderId="30" xfId="0" applyFont="1" applyFill="1" applyBorder="1" applyAlignment="1">
      <alignment horizontal="center" vertical="center" wrapText="1"/>
    </xf>
    <xf numFmtId="3" fontId="18" fillId="7" borderId="27" xfId="0" applyNumberFormat="1" applyFont="1" applyFill="1" applyBorder="1" applyAlignment="1">
      <alignment horizontal="center" vertical="center"/>
    </xf>
    <xf numFmtId="0" fontId="29" fillId="7" borderId="27" xfId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 vertical="center" wrapText="1"/>
    </xf>
    <xf numFmtId="0" fontId="7" fillId="7" borderId="18" xfId="0" applyFont="1" applyFill="1" applyBorder="1" applyAlignment="1">
      <alignment horizontal="left" vertical="top" wrapText="1"/>
    </xf>
    <xf numFmtId="0" fontId="0" fillId="0" borderId="17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12</xdr:col>
      <xdr:colOff>664560</xdr:colOff>
      <xdr:row>5</xdr:row>
      <xdr:rowOff>61200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0" y="0"/>
          <a:ext cx="7659000" cy="8704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9</xdr:col>
      <xdr:colOff>110160</xdr:colOff>
      <xdr:row>0</xdr:row>
      <xdr:rowOff>0</xdr:rowOff>
    </xdr:from>
    <xdr:to>
      <xdr:col>12</xdr:col>
      <xdr:colOff>664560</xdr:colOff>
      <xdr:row>1</xdr:row>
      <xdr:rowOff>9360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825160" y="0"/>
          <a:ext cx="1833840" cy="17100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CÓDIGO:                	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9</xdr:col>
      <xdr:colOff>110160</xdr:colOff>
      <xdr:row>2</xdr:row>
      <xdr:rowOff>28800</xdr:rowOff>
    </xdr:from>
    <xdr:to>
      <xdr:col>12</xdr:col>
      <xdr:colOff>664560</xdr:colOff>
      <xdr:row>3</xdr:row>
      <xdr:rowOff>47520</xdr:rowOff>
    </xdr:to>
    <xdr:sp macro="" textlink="">
      <xdr:nvSpPr>
        <xdr:cNvPr id="4" name="CustomShap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5825160" y="352440"/>
          <a:ext cx="1833840" cy="18072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ÚLTIMA REVISIÓN: 27/11/2014           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1</xdr:col>
      <xdr:colOff>60480</xdr:colOff>
      <xdr:row>5</xdr:row>
      <xdr:rowOff>66240</xdr:rowOff>
    </xdr:to>
    <xdr:sp macro="" textlink="">
      <xdr:nvSpPr>
        <xdr:cNvPr id="5" name="CustomShap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0" y="0"/>
          <a:ext cx="1430640" cy="875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b"/>
        <a:lstStyle/>
        <a:p>
          <a:pPr algn="ctr">
            <a:lnSpc>
              <a:spcPct val="100000"/>
            </a:lnSpc>
          </a:pPr>
          <a:endParaRPr lang="es-CO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es-CO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es-CO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2000" b="0" strike="noStrike" spc="-1">
              <a:solidFill>
                <a:srgbClr val="FFFFFF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c</a:t>
          </a:r>
          <a:endParaRPr lang="es-CO" sz="20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es-CO" sz="20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8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NIT: 830.077.444 - 9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1</xdr:col>
      <xdr:colOff>40320</xdr:colOff>
      <xdr:row>0</xdr:row>
      <xdr:rowOff>0</xdr:rowOff>
    </xdr:from>
    <xdr:to>
      <xdr:col>9</xdr:col>
      <xdr:colOff>89280</xdr:colOff>
      <xdr:row>5</xdr:row>
      <xdr:rowOff>66240</xdr:rowOff>
    </xdr:to>
    <xdr:sp macro="" textlink="">
      <xdr:nvSpPr>
        <xdr:cNvPr id="6" name="CustomShape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410480" y="0"/>
          <a:ext cx="4393800" cy="875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/>
        <a:lstStyle/>
        <a:p>
          <a:pPr algn="ctr">
            <a:lnSpc>
              <a:spcPct val="100000"/>
            </a:lnSpc>
          </a:pPr>
          <a:endParaRPr lang="es-CO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CERTIFICACIÓN DE CUMPLIMIENTO PRESTACIÓN DE SERVICIOS (ORDEN DE PRESTACIÓN DE SERVICIOS)</a:t>
          </a:r>
          <a:endParaRPr lang="es-CO" sz="10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PARA PROCESO DE PAGO POR TESORERÍA</a:t>
          </a:r>
          <a:endParaRPr lang="es-CO" sz="10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9</xdr:col>
      <xdr:colOff>110160</xdr:colOff>
      <xdr:row>4</xdr:row>
      <xdr:rowOff>66240</xdr:rowOff>
    </xdr:from>
    <xdr:to>
      <xdr:col>12</xdr:col>
      <xdr:colOff>664560</xdr:colOff>
      <xdr:row>5</xdr:row>
      <xdr:rowOff>66240</xdr:rowOff>
    </xdr:to>
    <xdr:sp macro="" textlink="">
      <xdr:nvSpPr>
        <xdr:cNvPr id="7" name="CustomShape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5825160" y="713880"/>
          <a:ext cx="1833840" cy="16164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PÁGINA:                   1    DE 1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9</xdr:col>
      <xdr:colOff>110160</xdr:colOff>
      <xdr:row>1</xdr:row>
      <xdr:rowOff>9720</xdr:rowOff>
    </xdr:from>
    <xdr:to>
      <xdr:col>12</xdr:col>
      <xdr:colOff>664560</xdr:colOff>
      <xdr:row>2</xdr:row>
      <xdr:rowOff>28440</xdr:rowOff>
    </xdr:to>
    <xdr:sp macro="" textlink="">
      <xdr:nvSpPr>
        <xdr:cNvPr id="8" name="CustomShape 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5825160" y="171360"/>
          <a:ext cx="1833840" cy="18072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APROBACIÓN:       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9</xdr:col>
      <xdr:colOff>110160</xdr:colOff>
      <xdr:row>3</xdr:row>
      <xdr:rowOff>37800</xdr:rowOff>
    </xdr:from>
    <xdr:to>
      <xdr:col>12</xdr:col>
      <xdr:colOff>664560</xdr:colOff>
      <xdr:row>4</xdr:row>
      <xdr:rowOff>65880</xdr:rowOff>
    </xdr:to>
    <xdr:sp macro="" textlink="">
      <xdr:nvSpPr>
        <xdr:cNvPr id="9" name="CustomShape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5825160" y="523440"/>
          <a:ext cx="1833840" cy="19008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VERSIÓN:                 2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1199880</xdr:colOff>
      <xdr:row>5</xdr:row>
      <xdr:rowOff>104760</xdr:rowOff>
    </xdr:to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647640"/>
          <a:ext cx="1199880" cy="2664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9" name="CustomShape 1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0"/>
          <a:ext cx="1007784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10" name="CustomShape 1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0"/>
          <a:ext cx="1007784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11" name="CustomShape 1" hidden="1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0" y="0"/>
          <a:ext cx="1007784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12" name="CustomShape 1" hidden="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0" y="0"/>
          <a:ext cx="1007784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380880</xdr:colOff>
      <xdr:row>0</xdr:row>
      <xdr:rowOff>209520</xdr:rowOff>
    </xdr:from>
    <xdr:to>
      <xdr:col>1</xdr:col>
      <xdr:colOff>898560</xdr:colOff>
      <xdr:row>2</xdr:row>
      <xdr:rowOff>123480</xdr:rowOff>
    </xdr:to>
    <xdr:pic>
      <xdr:nvPicPr>
        <xdr:cNvPr id="13" name="Imagen 1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/>
      </xdr:nvPicPr>
      <xdr:blipFill>
        <a:blip xmlns:r="http://schemas.openxmlformats.org/officeDocument/2006/relationships" r:embed="rId1"/>
        <a:srcRect l="9480" t="32627" r="32602" b="37464"/>
        <a:stretch/>
      </xdr:blipFill>
      <xdr:spPr>
        <a:xfrm>
          <a:off x="380880" y="209520"/>
          <a:ext cx="1716840" cy="5616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457200</xdr:colOff>
      <xdr:row>0</xdr:row>
      <xdr:rowOff>200160</xdr:rowOff>
    </xdr:from>
    <xdr:to>
      <xdr:col>13</xdr:col>
      <xdr:colOff>114120</xdr:colOff>
      <xdr:row>2</xdr:row>
      <xdr:rowOff>51120</xdr:rowOff>
    </xdr:to>
    <xdr:pic>
      <xdr:nvPicPr>
        <xdr:cNvPr id="14" name="Imagen 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/>
      </xdr:nvPicPr>
      <xdr:blipFill>
        <a:blip xmlns:r="http://schemas.openxmlformats.org/officeDocument/2006/relationships" r:embed="rId2"/>
        <a:srcRect l="25294" t="22959" r="48732" b="31423"/>
        <a:stretch/>
      </xdr:blipFill>
      <xdr:spPr>
        <a:xfrm>
          <a:off x="8802360" y="200160"/>
          <a:ext cx="806040" cy="49860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34" name="shapetype_202" hidden="1">
          <a:extLst>
            <a:ext uri="{FF2B5EF4-FFF2-40B4-BE49-F238E27FC236}">
              <a16:creationId xmlns:a16="http://schemas.microsoft.com/office/drawing/2014/main" id="{00000000-0008-0000-0200-000056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32" name="shapetype_202" hidden="1">
          <a:extLst>
            <a:ext uri="{FF2B5EF4-FFF2-40B4-BE49-F238E27FC236}">
              <a16:creationId xmlns:a16="http://schemas.microsoft.com/office/drawing/2014/main" id="{00000000-0008-0000-0200-000054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30" name="shapetype_202" hidden="1">
          <a:extLst>
            <a:ext uri="{FF2B5EF4-FFF2-40B4-BE49-F238E27FC236}">
              <a16:creationId xmlns:a16="http://schemas.microsoft.com/office/drawing/2014/main" id="{00000000-0008-0000-0200-000052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28" name="shapetype_202" hidden="1">
          <a:extLst>
            <a:ext uri="{FF2B5EF4-FFF2-40B4-BE49-F238E27FC236}">
              <a16:creationId xmlns:a16="http://schemas.microsoft.com/office/drawing/2014/main" id="{00000000-0008-0000-0200-000050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26" name="shapetype_202" hidden="1">
          <a:extLst>
            <a:ext uri="{FF2B5EF4-FFF2-40B4-BE49-F238E27FC236}">
              <a16:creationId xmlns:a16="http://schemas.microsoft.com/office/drawing/2014/main" id="{00000000-0008-0000-0200-00004E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24" name="shapetype_202" hidden="1">
          <a:extLst>
            <a:ext uri="{FF2B5EF4-FFF2-40B4-BE49-F238E27FC236}">
              <a16:creationId xmlns:a16="http://schemas.microsoft.com/office/drawing/2014/main" id="{00000000-0008-0000-0200-00004C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22" name="shapetype_202" hidden="1">
          <a:extLst>
            <a:ext uri="{FF2B5EF4-FFF2-40B4-BE49-F238E27FC236}">
              <a16:creationId xmlns:a16="http://schemas.microsoft.com/office/drawing/2014/main" id="{00000000-0008-0000-0200-00004A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20" name="shapetype_202" hidden="1">
          <a:extLst>
            <a:ext uri="{FF2B5EF4-FFF2-40B4-BE49-F238E27FC236}">
              <a16:creationId xmlns:a16="http://schemas.microsoft.com/office/drawing/2014/main" id="{00000000-0008-0000-0200-000048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18" name="shapetype_202" hidden="1">
          <a:extLst>
            <a:ext uri="{FF2B5EF4-FFF2-40B4-BE49-F238E27FC236}">
              <a16:creationId xmlns:a16="http://schemas.microsoft.com/office/drawing/2014/main" id="{00000000-0008-0000-0200-000046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16" name="shapetype_202" hidden="1">
          <a:extLst>
            <a:ext uri="{FF2B5EF4-FFF2-40B4-BE49-F238E27FC236}">
              <a16:creationId xmlns:a16="http://schemas.microsoft.com/office/drawing/2014/main" id="{00000000-0008-0000-0200-000044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14" name="shapetype_202" hidden="1">
          <a:extLst>
            <a:ext uri="{FF2B5EF4-FFF2-40B4-BE49-F238E27FC236}">
              <a16:creationId xmlns:a16="http://schemas.microsoft.com/office/drawing/2014/main" id="{00000000-0008-0000-0200-000042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12" name="shapetype_202" hidden="1">
          <a:extLst>
            <a:ext uri="{FF2B5EF4-FFF2-40B4-BE49-F238E27FC236}">
              <a16:creationId xmlns:a16="http://schemas.microsoft.com/office/drawing/2014/main" id="{00000000-0008-0000-0200-000040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10" name="shapetype_202" hidden="1">
          <a:extLst>
            <a:ext uri="{FF2B5EF4-FFF2-40B4-BE49-F238E27FC236}">
              <a16:creationId xmlns:a16="http://schemas.microsoft.com/office/drawing/2014/main" id="{00000000-0008-0000-0200-00003E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08" name="shapetype_202" hidden="1">
          <a:extLst>
            <a:ext uri="{FF2B5EF4-FFF2-40B4-BE49-F238E27FC236}">
              <a16:creationId xmlns:a16="http://schemas.microsoft.com/office/drawing/2014/main" id="{00000000-0008-0000-0200-00003C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06" name="shapetype_202" hidden="1">
          <a:extLst>
            <a:ext uri="{FF2B5EF4-FFF2-40B4-BE49-F238E27FC236}">
              <a16:creationId xmlns:a16="http://schemas.microsoft.com/office/drawing/2014/main" id="{00000000-0008-0000-0200-00003A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04" name="shapetype_202" hidden="1">
          <a:extLst>
            <a:ext uri="{FF2B5EF4-FFF2-40B4-BE49-F238E27FC236}">
              <a16:creationId xmlns:a16="http://schemas.microsoft.com/office/drawing/2014/main" id="{00000000-0008-0000-0200-000038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02" name="shapetype_202" hidden="1">
          <a:extLst>
            <a:ext uri="{FF2B5EF4-FFF2-40B4-BE49-F238E27FC236}">
              <a16:creationId xmlns:a16="http://schemas.microsoft.com/office/drawing/2014/main" id="{00000000-0008-0000-0200-000036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00" name="shapetype_202" hidden="1">
          <a:extLst>
            <a:ext uri="{FF2B5EF4-FFF2-40B4-BE49-F238E27FC236}">
              <a16:creationId xmlns:a16="http://schemas.microsoft.com/office/drawing/2014/main" id="{00000000-0008-0000-0200-000034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98" name="shapetype_202" hidden="1">
          <a:extLst>
            <a:ext uri="{FF2B5EF4-FFF2-40B4-BE49-F238E27FC236}">
              <a16:creationId xmlns:a16="http://schemas.microsoft.com/office/drawing/2014/main" id="{00000000-0008-0000-0200-000032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96" name="shapetype_202" hidden="1">
          <a:extLst>
            <a:ext uri="{FF2B5EF4-FFF2-40B4-BE49-F238E27FC236}">
              <a16:creationId xmlns:a16="http://schemas.microsoft.com/office/drawing/2014/main" id="{00000000-0008-0000-0200-000030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94" name="shapetype_202" hidden="1">
          <a:extLst>
            <a:ext uri="{FF2B5EF4-FFF2-40B4-BE49-F238E27FC236}">
              <a16:creationId xmlns:a16="http://schemas.microsoft.com/office/drawing/2014/main" id="{00000000-0008-0000-0200-00002E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92" name="shapetype_202" hidden="1">
          <a:extLst>
            <a:ext uri="{FF2B5EF4-FFF2-40B4-BE49-F238E27FC236}">
              <a16:creationId xmlns:a16="http://schemas.microsoft.com/office/drawing/2014/main" id="{00000000-0008-0000-0200-00002C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90" name="shapetype_202" hidden="1">
          <a:extLst>
            <a:ext uri="{FF2B5EF4-FFF2-40B4-BE49-F238E27FC236}">
              <a16:creationId xmlns:a16="http://schemas.microsoft.com/office/drawing/2014/main" id="{00000000-0008-0000-0200-00002A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88" name="shapetype_202" hidden="1">
          <a:extLst>
            <a:ext uri="{FF2B5EF4-FFF2-40B4-BE49-F238E27FC236}">
              <a16:creationId xmlns:a16="http://schemas.microsoft.com/office/drawing/2014/main" id="{00000000-0008-0000-0200-000028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86" name="shapetype_202" hidden="1">
          <a:extLst>
            <a:ext uri="{FF2B5EF4-FFF2-40B4-BE49-F238E27FC236}">
              <a16:creationId xmlns:a16="http://schemas.microsoft.com/office/drawing/2014/main" id="{00000000-0008-0000-0200-000026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84" name="shapetype_202" hidden="1">
          <a:extLst>
            <a:ext uri="{FF2B5EF4-FFF2-40B4-BE49-F238E27FC236}">
              <a16:creationId xmlns:a16="http://schemas.microsoft.com/office/drawing/2014/main" id="{00000000-0008-0000-0200-000024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82" name="shapetype_202" hidden="1">
          <a:extLst>
            <a:ext uri="{FF2B5EF4-FFF2-40B4-BE49-F238E27FC236}">
              <a16:creationId xmlns:a16="http://schemas.microsoft.com/office/drawing/2014/main" id="{00000000-0008-0000-0200-000022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80" name="shapetype_202" hidden="1">
          <a:extLst>
            <a:ext uri="{FF2B5EF4-FFF2-40B4-BE49-F238E27FC236}">
              <a16:creationId xmlns:a16="http://schemas.microsoft.com/office/drawing/2014/main" id="{00000000-0008-0000-0200-000020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78" name="shapetype_202" hidden="1">
          <a:extLst>
            <a:ext uri="{FF2B5EF4-FFF2-40B4-BE49-F238E27FC236}">
              <a16:creationId xmlns:a16="http://schemas.microsoft.com/office/drawing/2014/main" id="{00000000-0008-0000-0200-00001E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76" name="shapetype_202" hidden="1">
          <a:extLst>
            <a:ext uri="{FF2B5EF4-FFF2-40B4-BE49-F238E27FC236}">
              <a16:creationId xmlns:a16="http://schemas.microsoft.com/office/drawing/2014/main" id="{00000000-0008-0000-0200-00001C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74" name="shapetype_202" hidden="1">
          <a:extLst>
            <a:ext uri="{FF2B5EF4-FFF2-40B4-BE49-F238E27FC236}">
              <a16:creationId xmlns:a16="http://schemas.microsoft.com/office/drawing/2014/main" id="{00000000-0008-0000-0200-00001A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72" name="shapetype_202" hidden="1">
          <a:extLst>
            <a:ext uri="{FF2B5EF4-FFF2-40B4-BE49-F238E27FC236}">
              <a16:creationId xmlns:a16="http://schemas.microsoft.com/office/drawing/2014/main" id="{00000000-0008-0000-0200-000018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70" name="shapetype_202" hidden="1">
          <a:extLst>
            <a:ext uri="{FF2B5EF4-FFF2-40B4-BE49-F238E27FC236}">
              <a16:creationId xmlns:a16="http://schemas.microsoft.com/office/drawing/2014/main" id="{00000000-0008-0000-0200-000016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68" name="shapetype_202" hidden="1">
          <a:extLst>
            <a:ext uri="{FF2B5EF4-FFF2-40B4-BE49-F238E27FC236}">
              <a16:creationId xmlns:a16="http://schemas.microsoft.com/office/drawing/2014/main" id="{00000000-0008-0000-0200-000014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66" name="shapetype_202" hidden="1">
          <a:extLst>
            <a:ext uri="{FF2B5EF4-FFF2-40B4-BE49-F238E27FC236}">
              <a16:creationId xmlns:a16="http://schemas.microsoft.com/office/drawing/2014/main" id="{00000000-0008-0000-0200-000012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64" name="shapetype_202" hidden="1">
          <a:extLst>
            <a:ext uri="{FF2B5EF4-FFF2-40B4-BE49-F238E27FC236}">
              <a16:creationId xmlns:a16="http://schemas.microsoft.com/office/drawing/2014/main" id="{00000000-0008-0000-0200-000010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62" name="shapetype_202" hidden="1">
          <a:extLst>
            <a:ext uri="{FF2B5EF4-FFF2-40B4-BE49-F238E27FC236}">
              <a16:creationId xmlns:a16="http://schemas.microsoft.com/office/drawing/2014/main" id="{00000000-0008-0000-0200-00000E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60" name="shapetype_202" hidden="1">
          <a:extLst>
            <a:ext uri="{FF2B5EF4-FFF2-40B4-BE49-F238E27FC236}">
              <a16:creationId xmlns:a16="http://schemas.microsoft.com/office/drawing/2014/main" id="{00000000-0008-0000-0200-00000C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58" name="shapetype_202" hidden="1">
          <a:extLst>
            <a:ext uri="{FF2B5EF4-FFF2-40B4-BE49-F238E27FC236}">
              <a16:creationId xmlns:a16="http://schemas.microsoft.com/office/drawing/2014/main" id="{00000000-0008-0000-0200-00000A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56" name="shapetype_202" hidden="1">
          <a:extLst>
            <a:ext uri="{FF2B5EF4-FFF2-40B4-BE49-F238E27FC236}">
              <a16:creationId xmlns:a16="http://schemas.microsoft.com/office/drawing/2014/main" id="{00000000-0008-0000-0200-000008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54" name="shapetype_202" hidden="1">
          <a:extLst>
            <a:ext uri="{FF2B5EF4-FFF2-40B4-BE49-F238E27FC236}">
              <a16:creationId xmlns:a16="http://schemas.microsoft.com/office/drawing/2014/main" id="{00000000-0008-0000-0200-000006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52" name="shapetype_202" hidden="1">
          <a:extLst>
            <a:ext uri="{FF2B5EF4-FFF2-40B4-BE49-F238E27FC236}">
              <a16:creationId xmlns:a16="http://schemas.microsoft.com/office/drawing/2014/main" id="{00000000-0008-0000-0200-000004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50" name="shapetype_202" hidden="1">
          <a:extLst>
            <a:ext uri="{FF2B5EF4-FFF2-40B4-BE49-F238E27FC236}">
              <a16:creationId xmlns:a16="http://schemas.microsoft.com/office/drawing/2014/main" id="{00000000-0008-0000-0200-000002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12</xdr:col>
      <xdr:colOff>664560</xdr:colOff>
      <xdr:row>5</xdr:row>
      <xdr:rowOff>61200</xdr:rowOff>
    </xdr:to>
    <xdr:sp macro="" textlink="">
      <xdr:nvSpPr>
        <xdr:cNvPr id="15" name="CustomShape 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/>
      </xdr:nvSpPr>
      <xdr:spPr>
        <a:xfrm>
          <a:off x="0" y="0"/>
          <a:ext cx="7659000" cy="8704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9</xdr:col>
      <xdr:colOff>110160</xdr:colOff>
      <xdr:row>0</xdr:row>
      <xdr:rowOff>0</xdr:rowOff>
    </xdr:from>
    <xdr:to>
      <xdr:col>12</xdr:col>
      <xdr:colOff>664560</xdr:colOff>
      <xdr:row>1</xdr:row>
      <xdr:rowOff>9360</xdr:rowOff>
    </xdr:to>
    <xdr:sp macro="" textlink="">
      <xdr:nvSpPr>
        <xdr:cNvPr id="16" name="CustomShape 1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/>
      </xdr:nvSpPr>
      <xdr:spPr>
        <a:xfrm>
          <a:off x="5825160" y="0"/>
          <a:ext cx="1833840" cy="17100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CÓDIGO:                	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9</xdr:col>
      <xdr:colOff>110160</xdr:colOff>
      <xdr:row>2</xdr:row>
      <xdr:rowOff>28800</xdr:rowOff>
    </xdr:from>
    <xdr:to>
      <xdr:col>12</xdr:col>
      <xdr:colOff>664560</xdr:colOff>
      <xdr:row>3</xdr:row>
      <xdr:rowOff>47520</xdr:rowOff>
    </xdr:to>
    <xdr:sp macro="" textlink="">
      <xdr:nvSpPr>
        <xdr:cNvPr id="17" name="CustomShape 1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5825160" y="352440"/>
          <a:ext cx="1833840" cy="18072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ÚLTIMA REVISIÓN: 27/11/2014           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1</xdr:col>
      <xdr:colOff>60480</xdr:colOff>
      <xdr:row>5</xdr:row>
      <xdr:rowOff>66240</xdr:rowOff>
    </xdr:to>
    <xdr:sp macro="" textlink="">
      <xdr:nvSpPr>
        <xdr:cNvPr id="18" name="CustomShape 1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/>
      </xdr:nvSpPr>
      <xdr:spPr>
        <a:xfrm>
          <a:off x="0" y="0"/>
          <a:ext cx="1430640" cy="875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b"/>
        <a:lstStyle/>
        <a:p>
          <a:pPr algn="ctr">
            <a:lnSpc>
              <a:spcPct val="100000"/>
            </a:lnSpc>
          </a:pPr>
          <a:endParaRPr lang="es-CO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es-CO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es-CO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2000" b="0" strike="noStrike" spc="-1">
              <a:solidFill>
                <a:srgbClr val="FFFFFF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c</a:t>
          </a:r>
          <a:endParaRPr lang="es-CO" sz="20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es-CO" sz="20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8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NIT: 830.077.444 - 9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1</xdr:col>
      <xdr:colOff>40320</xdr:colOff>
      <xdr:row>0</xdr:row>
      <xdr:rowOff>0</xdr:rowOff>
    </xdr:from>
    <xdr:to>
      <xdr:col>9</xdr:col>
      <xdr:colOff>89280</xdr:colOff>
      <xdr:row>5</xdr:row>
      <xdr:rowOff>66240</xdr:rowOff>
    </xdr:to>
    <xdr:sp macro="" textlink="">
      <xdr:nvSpPr>
        <xdr:cNvPr id="19" name="CustomShape 1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/>
      </xdr:nvSpPr>
      <xdr:spPr>
        <a:xfrm>
          <a:off x="1410480" y="0"/>
          <a:ext cx="4393800" cy="875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/>
        <a:lstStyle/>
        <a:p>
          <a:pPr algn="ctr">
            <a:lnSpc>
              <a:spcPct val="100000"/>
            </a:lnSpc>
          </a:pPr>
          <a:endParaRPr lang="es-CO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CERTIFICACIÓN DE CUMPLIMIENTO PRESTACIÓN DE SERVICIOS (ORDEN DE PRESTACIÓN DE SERVICIOS)</a:t>
          </a:r>
          <a:endParaRPr lang="es-CO" sz="10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PARA PROCESO DE PAGO POR TESORERÍA</a:t>
          </a:r>
          <a:endParaRPr lang="es-CO" sz="10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9</xdr:col>
      <xdr:colOff>110160</xdr:colOff>
      <xdr:row>4</xdr:row>
      <xdr:rowOff>66240</xdr:rowOff>
    </xdr:from>
    <xdr:to>
      <xdr:col>12</xdr:col>
      <xdr:colOff>664560</xdr:colOff>
      <xdr:row>5</xdr:row>
      <xdr:rowOff>66240</xdr:rowOff>
    </xdr:to>
    <xdr:sp macro="" textlink="">
      <xdr:nvSpPr>
        <xdr:cNvPr id="20" name="CustomShape 1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/>
      </xdr:nvSpPr>
      <xdr:spPr>
        <a:xfrm>
          <a:off x="5825160" y="713880"/>
          <a:ext cx="1833840" cy="16164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PÁGINA:                   1    DE 1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9</xdr:col>
      <xdr:colOff>110160</xdr:colOff>
      <xdr:row>1</xdr:row>
      <xdr:rowOff>9720</xdr:rowOff>
    </xdr:from>
    <xdr:to>
      <xdr:col>12</xdr:col>
      <xdr:colOff>664560</xdr:colOff>
      <xdr:row>2</xdr:row>
      <xdr:rowOff>28440</xdr:rowOff>
    </xdr:to>
    <xdr:sp macro="" textlink="">
      <xdr:nvSpPr>
        <xdr:cNvPr id="21" name="CustomShape 1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/>
      </xdr:nvSpPr>
      <xdr:spPr>
        <a:xfrm>
          <a:off x="5825160" y="171360"/>
          <a:ext cx="1833840" cy="18072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APROBACIÓN:       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9</xdr:col>
      <xdr:colOff>110160</xdr:colOff>
      <xdr:row>3</xdr:row>
      <xdr:rowOff>37800</xdr:rowOff>
    </xdr:from>
    <xdr:to>
      <xdr:col>12</xdr:col>
      <xdr:colOff>664560</xdr:colOff>
      <xdr:row>4</xdr:row>
      <xdr:rowOff>65880</xdr:rowOff>
    </xdr:to>
    <xdr:sp macro="" textlink="">
      <xdr:nvSpPr>
        <xdr:cNvPr id="22" name="CustomShape 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/>
      </xdr:nvSpPr>
      <xdr:spPr>
        <a:xfrm>
          <a:off x="5825160" y="523440"/>
          <a:ext cx="1833840" cy="19008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VERSIÓN:                 2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1199880</xdr:colOff>
      <xdr:row>5</xdr:row>
      <xdr:rowOff>104760</xdr:rowOff>
    </xdr:to>
    <xdr:pic>
      <xdr:nvPicPr>
        <xdr:cNvPr id="23" name="image2.png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647640"/>
          <a:ext cx="1199880" cy="2664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AFAELURIBE2814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5"/>
  <sheetViews>
    <sheetView showGridLines="0" workbookViewId="0"/>
  </sheetViews>
  <sheetFormatPr baseColWidth="10" defaultColWidth="9.140625" defaultRowHeight="15" x14ac:dyDescent="0.25"/>
  <cols>
    <col min="1" max="1" width="10" customWidth="1"/>
    <col min="2" max="2" width="13.42578125" customWidth="1"/>
    <col min="3" max="3" width="62.28515625" customWidth="1"/>
    <col min="4" max="5" width="10" customWidth="1"/>
    <col min="6" max="6" width="12" customWidth="1"/>
    <col min="7" max="26" width="10" customWidth="1"/>
    <col min="27" max="1025" width="14.42578125" customWidth="1"/>
  </cols>
  <sheetData>
    <row r="1" spans="2:3" ht="23.25" customHeight="1" x14ac:dyDescent="0.35">
      <c r="B1" s="1" t="s">
        <v>0</v>
      </c>
    </row>
    <row r="3" spans="2:3" x14ac:dyDescent="0.25">
      <c r="B3" s="115" t="s">
        <v>1</v>
      </c>
      <c r="C3" s="115"/>
    </row>
    <row r="4" spans="2:3" x14ac:dyDescent="0.25">
      <c r="B4" s="2" t="s">
        <v>2</v>
      </c>
      <c r="C4" s="3">
        <v>6000000</v>
      </c>
    </row>
    <row r="5" spans="2:3" x14ac:dyDescent="0.25">
      <c r="B5" s="4" t="s">
        <v>3</v>
      </c>
      <c r="C5" s="5" t="e">
        <f ca="1">convertirnum(C4)</f>
        <v>#NAME?</v>
      </c>
    </row>
    <row r="7" spans="2:3" x14ac:dyDescent="0.25">
      <c r="B7" s="115" t="s">
        <v>4</v>
      </c>
      <c r="C7" s="115"/>
    </row>
    <row r="8" spans="2:3" x14ac:dyDescent="0.25">
      <c r="B8" s="2" t="s">
        <v>2</v>
      </c>
      <c r="C8" s="3">
        <v>6000000</v>
      </c>
    </row>
    <row r="9" spans="2:3" x14ac:dyDescent="0.25">
      <c r="B9" s="4" t="s">
        <v>3</v>
      </c>
      <c r="C9" s="5" t="e">
        <f ca="1">convertirnum(C8,0)</f>
        <v>#NAME?</v>
      </c>
    </row>
    <row r="11" spans="2:3" x14ac:dyDescent="0.25">
      <c r="B11" s="115" t="s">
        <v>5</v>
      </c>
      <c r="C11" s="115"/>
    </row>
    <row r="12" spans="2:3" x14ac:dyDescent="0.25">
      <c r="B12" s="2" t="s">
        <v>2</v>
      </c>
      <c r="C12" s="3">
        <v>120.05</v>
      </c>
    </row>
    <row r="13" spans="2:3" x14ac:dyDescent="0.25">
      <c r="B13" s="4" t="s">
        <v>3</v>
      </c>
      <c r="C13" s="5" t="e">
        <f ca="1">UPPER(convertirnum(C12,1))</f>
        <v>#NAME?</v>
      </c>
    </row>
    <row r="15" spans="2:3" x14ac:dyDescent="0.25">
      <c r="B15" s="115" t="s">
        <v>6</v>
      </c>
      <c r="C15" s="115"/>
    </row>
    <row r="16" spans="2:3" x14ac:dyDescent="0.25">
      <c r="B16" s="2" t="s">
        <v>2</v>
      </c>
      <c r="C16" s="3">
        <v>200.85</v>
      </c>
    </row>
    <row r="17" spans="2:3" x14ac:dyDescent="0.25">
      <c r="B17" s="4" t="s">
        <v>3</v>
      </c>
      <c r="C17" s="5" t="e">
        <f ca="1">CONCATENATE("(",UPPER(convertirnum(C16)),")")</f>
        <v>#NAME?</v>
      </c>
    </row>
    <row r="19" spans="2:3" x14ac:dyDescent="0.25">
      <c r="B19" s="115" t="s">
        <v>7</v>
      </c>
      <c r="C19" s="115"/>
    </row>
    <row r="20" spans="2:3" x14ac:dyDescent="0.25">
      <c r="B20" s="2" t="s">
        <v>2</v>
      </c>
      <c r="C20" s="6">
        <v>5000000</v>
      </c>
    </row>
    <row r="21" spans="2:3" x14ac:dyDescent="0.25">
      <c r="B21" s="4" t="s">
        <v>3</v>
      </c>
      <c r="C21" s="5" t="e">
        <f ca="1">CONCATENATE(UPPER(convertirnum(C20))," MCTE)")</f>
        <v>#NAME?</v>
      </c>
    </row>
    <row r="23" spans="2:3" x14ac:dyDescent="0.25">
      <c r="B23" s="7" t="s">
        <v>8</v>
      </c>
      <c r="C23" s="7"/>
    </row>
    <row r="24" spans="2:3" x14ac:dyDescent="0.25">
      <c r="B24" s="8" t="s">
        <v>2</v>
      </c>
      <c r="C24" s="9">
        <v>1999999999</v>
      </c>
    </row>
    <row r="25" spans="2:3" x14ac:dyDescent="0.25">
      <c r="B25" s="10" t="s">
        <v>3</v>
      </c>
      <c r="C25" s="11" t="e">
        <f ca="1">convertirnum(C24,1)</f>
        <v>#NAME?</v>
      </c>
    </row>
  </sheetData>
  <mergeCells count="5">
    <mergeCell ref="B3:C3"/>
    <mergeCell ref="B7:C7"/>
    <mergeCell ref="B11:C11"/>
    <mergeCell ref="B15:C15"/>
    <mergeCell ref="B19:C19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9.140625" defaultRowHeight="15" x14ac:dyDescent="0.25"/>
  <cols>
    <col min="1" max="1" width="19.42578125" customWidth="1"/>
    <col min="2" max="2" width="5" customWidth="1"/>
    <col min="3" max="3" width="5.85546875" customWidth="1"/>
    <col min="4" max="4" width="12.28515625" customWidth="1"/>
    <col min="5" max="5" width="4.85546875" customWidth="1"/>
    <col min="6" max="6" width="13.140625" customWidth="1"/>
    <col min="7" max="7" width="6.5703125" customWidth="1"/>
    <col min="8" max="8" width="7" customWidth="1"/>
    <col min="9" max="9" width="6.85546875" customWidth="1"/>
    <col min="10" max="10" width="6.28515625" customWidth="1"/>
    <col min="11" max="11" width="6.5703125" customWidth="1"/>
    <col min="12" max="12" width="5.28515625" customWidth="1"/>
    <col min="13" max="13" width="9.42578125" customWidth="1"/>
    <col min="14" max="14" width="39.42578125" customWidth="1"/>
    <col min="15" max="15" width="20.7109375" customWidth="1"/>
    <col min="16" max="26" width="9.140625" customWidth="1"/>
    <col min="27" max="1025" width="14.42578125" customWidth="1"/>
  </cols>
  <sheetData>
    <row r="1" spans="1:26" ht="12.75" customHeight="1" x14ac:dyDescent="0.25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3" t="s">
        <v>9</v>
      </c>
      <c r="M1" s="14"/>
      <c r="N1" s="145" t="s">
        <v>10</v>
      </c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2.75" customHeight="1" x14ac:dyDescent="0.25">
      <c r="A2" s="16"/>
      <c r="B2" s="15"/>
      <c r="C2" s="15"/>
      <c r="D2" s="15"/>
      <c r="E2" s="15"/>
      <c r="F2" s="15"/>
      <c r="G2" s="15"/>
      <c r="H2" s="15"/>
      <c r="I2" s="15"/>
      <c r="J2" s="15"/>
      <c r="K2" s="15"/>
      <c r="L2" s="15" t="s">
        <v>11</v>
      </c>
      <c r="M2" s="17"/>
      <c r="N2" s="14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customHeight="1" x14ac:dyDescent="0.25">
      <c r="A3" s="16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7"/>
      <c r="N3" s="14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customHeight="1" x14ac:dyDescent="0.25">
      <c r="A4" s="16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7"/>
      <c r="N4" s="14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2.75" customHeight="1" x14ac:dyDescent="0.25">
      <c r="A5" s="16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7"/>
      <c r="N5" s="14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8.25" customHeight="1" x14ac:dyDescent="0.25">
      <c r="A6" s="16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7"/>
      <c r="N6" s="14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2.75" customHeight="1" x14ac:dyDescent="0.25">
      <c r="A7" s="146" t="s">
        <v>12</v>
      </c>
      <c r="B7" s="146"/>
      <c r="C7" s="146"/>
      <c r="D7" s="146"/>
      <c r="E7" s="147" t="s">
        <v>13</v>
      </c>
      <c r="F7" s="147"/>
      <c r="G7" s="147"/>
      <c r="H7" s="147"/>
      <c r="I7" s="147"/>
      <c r="J7" s="147"/>
      <c r="K7" s="147"/>
      <c r="L7" s="147"/>
      <c r="M7" s="147"/>
      <c r="N7" s="138" t="s">
        <v>14</v>
      </c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" customHeight="1" x14ac:dyDescent="0.25">
      <c r="A8" s="18" t="s">
        <v>15</v>
      </c>
      <c r="B8" s="148" t="s">
        <v>16</v>
      </c>
      <c r="C8" s="148"/>
      <c r="D8" s="148"/>
      <c r="E8" s="148"/>
      <c r="F8" s="149" t="s">
        <v>17</v>
      </c>
      <c r="G8" s="19" t="s">
        <v>18</v>
      </c>
      <c r="H8" s="19" t="s">
        <v>19</v>
      </c>
      <c r="I8" s="19" t="s">
        <v>20</v>
      </c>
      <c r="J8" s="150" t="s">
        <v>21</v>
      </c>
      <c r="K8" s="19" t="s">
        <v>18</v>
      </c>
      <c r="L8" s="19" t="s">
        <v>19</v>
      </c>
      <c r="M8" s="20" t="s">
        <v>20</v>
      </c>
      <c r="N8" s="138"/>
      <c r="O8" s="15"/>
      <c r="P8" s="21">
        <v>9092475</v>
      </c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35.25" customHeight="1" x14ac:dyDescent="0.25">
      <c r="A9" s="22">
        <v>1032363720</v>
      </c>
      <c r="B9" s="151" t="s">
        <v>22</v>
      </c>
      <c r="C9" s="151"/>
      <c r="D9" s="151"/>
      <c r="E9" s="151"/>
      <c r="F9" s="149"/>
      <c r="G9" s="23">
        <v>1</v>
      </c>
      <c r="H9" s="23">
        <v>6</v>
      </c>
      <c r="I9" s="23">
        <v>2016</v>
      </c>
      <c r="J9" s="150"/>
      <c r="K9" s="23">
        <v>30</v>
      </c>
      <c r="L9" s="23">
        <v>6</v>
      </c>
      <c r="M9" s="24">
        <v>2016</v>
      </c>
      <c r="N9" s="138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2.75" customHeight="1" x14ac:dyDescent="0.25">
      <c r="A10" s="152" t="s">
        <v>23</v>
      </c>
      <c r="B10" s="152"/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2"/>
      <c r="N10" s="138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.75" customHeight="1" x14ac:dyDescent="0.25">
      <c r="A11" s="152" t="s">
        <v>24</v>
      </c>
      <c r="B11" s="152"/>
      <c r="C11" s="152"/>
      <c r="D11" s="152"/>
      <c r="E11" s="152"/>
      <c r="F11" s="152"/>
      <c r="G11" s="152"/>
      <c r="H11" s="152"/>
      <c r="I11" s="152"/>
      <c r="J11" s="152"/>
      <c r="K11" s="152"/>
      <c r="L11" s="152"/>
      <c r="M11" s="152"/>
      <c r="N11" s="138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48" customHeight="1" x14ac:dyDescent="0.25">
      <c r="A12" s="140" t="s">
        <v>25</v>
      </c>
      <c r="B12" s="140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40"/>
      <c r="N12" s="26" t="s">
        <v>26</v>
      </c>
      <c r="O12" s="15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</row>
    <row r="13" spans="1:26" ht="24" customHeight="1" x14ac:dyDescent="0.25">
      <c r="A13" s="141" t="s">
        <v>27</v>
      </c>
      <c r="B13" s="141"/>
      <c r="C13" s="141"/>
      <c r="D13" s="141"/>
      <c r="E13" s="141"/>
      <c r="F13" s="141"/>
      <c r="G13" s="141"/>
      <c r="H13" s="141"/>
      <c r="I13" s="141"/>
      <c r="J13" s="141"/>
      <c r="K13" s="141"/>
      <c r="L13" s="141"/>
      <c r="M13" s="141"/>
      <c r="N13" s="131" t="s">
        <v>28</v>
      </c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2.75" customHeight="1" x14ac:dyDescent="0.25">
      <c r="A14" s="142" t="s">
        <v>29</v>
      </c>
      <c r="B14" s="142"/>
      <c r="C14" s="142"/>
      <c r="D14" s="142"/>
      <c r="E14" s="142"/>
      <c r="F14" s="142"/>
      <c r="G14" s="142"/>
      <c r="H14" s="142"/>
      <c r="I14" s="142"/>
      <c r="J14" s="142"/>
      <c r="K14" s="142"/>
      <c r="L14" s="142"/>
      <c r="M14" s="142"/>
      <c r="N14" s="131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42" customHeight="1" x14ac:dyDescent="0.25">
      <c r="A15" s="143" t="s">
        <v>30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31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42" customHeight="1" x14ac:dyDescent="0.25">
      <c r="A16" s="144" t="s">
        <v>31</v>
      </c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M16" s="144"/>
      <c r="N16" s="131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3.5" customHeight="1" x14ac:dyDescent="0.25">
      <c r="A17" s="135"/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28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3.5" customHeight="1" x14ac:dyDescent="0.25">
      <c r="A18" s="136" t="s">
        <v>32</v>
      </c>
      <c r="B18" s="136"/>
      <c r="C18" s="136"/>
      <c r="D18" s="136"/>
      <c r="E18" s="136"/>
      <c r="F18" s="136"/>
      <c r="G18" s="136"/>
      <c r="H18" s="136"/>
      <c r="I18" s="136"/>
      <c r="J18" s="136"/>
      <c r="K18" s="136"/>
      <c r="L18" s="136"/>
      <c r="M18" s="136"/>
      <c r="N18" s="28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31.5" customHeight="1" x14ac:dyDescent="0.25">
      <c r="A19" s="137" t="s">
        <v>33</v>
      </c>
      <c r="B19" s="137"/>
      <c r="C19" s="137"/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38" t="s">
        <v>34</v>
      </c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4.25" customHeight="1" x14ac:dyDescent="0.25">
      <c r="A20" s="137"/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8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2.75" hidden="1" customHeight="1" x14ac:dyDescent="0.25">
      <c r="A21" s="137"/>
      <c r="B21" s="137"/>
      <c r="C21" s="137"/>
      <c r="D21" s="137"/>
      <c r="E21" s="137"/>
      <c r="F21" s="137"/>
      <c r="G21" s="137"/>
      <c r="H21" s="137"/>
      <c r="I21" s="137"/>
      <c r="J21" s="137"/>
      <c r="K21" s="137"/>
      <c r="L21" s="137"/>
      <c r="M21" s="137"/>
      <c r="N21" s="28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16.5" hidden="1" customHeight="1" x14ac:dyDescent="0.25">
      <c r="A22" s="137"/>
      <c r="B22" s="137"/>
      <c r="C22" s="137"/>
      <c r="D22" s="137"/>
      <c r="E22" s="137"/>
      <c r="F22" s="137"/>
      <c r="G22" s="137"/>
      <c r="H22" s="137"/>
      <c r="I22" s="137"/>
      <c r="J22" s="137"/>
      <c r="K22" s="137"/>
      <c r="L22" s="137"/>
      <c r="M22" s="137"/>
      <c r="N22" s="28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12.75" hidden="1" customHeight="1" x14ac:dyDescent="0.25">
      <c r="A23" s="137"/>
      <c r="B23" s="137"/>
      <c r="C23" s="137"/>
      <c r="D23" s="137"/>
      <c r="E23" s="137"/>
      <c r="F23" s="137"/>
      <c r="G23" s="137"/>
      <c r="H23" s="137"/>
      <c r="I23" s="137"/>
      <c r="J23" s="137"/>
      <c r="K23" s="137"/>
      <c r="L23" s="137"/>
      <c r="M23" s="137"/>
      <c r="N23" s="28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49.5" customHeight="1" x14ac:dyDescent="0.25">
      <c r="A24" s="139" t="s">
        <v>35</v>
      </c>
      <c r="B24" s="139"/>
      <c r="C24" s="139"/>
      <c r="D24" s="139"/>
      <c r="E24" s="139"/>
      <c r="F24" s="139"/>
      <c r="G24" s="139"/>
      <c r="H24" s="139"/>
      <c r="I24" s="139"/>
      <c r="J24" s="139"/>
      <c r="K24" s="139"/>
      <c r="L24" s="139"/>
      <c r="M24" s="139"/>
      <c r="N24" s="28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61.5" customHeight="1" x14ac:dyDescent="0.25">
      <c r="A25" s="134" t="s">
        <v>36</v>
      </c>
      <c r="B25" s="134"/>
      <c r="C25" s="134"/>
      <c r="D25" s="134"/>
      <c r="E25" s="134"/>
      <c r="F25" s="134"/>
      <c r="G25" s="134"/>
      <c r="H25" s="134"/>
      <c r="I25" s="134"/>
      <c r="J25" s="134"/>
      <c r="K25" s="134"/>
      <c r="L25" s="134"/>
      <c r="M25" s="134"/>
      <c r="N25" s="28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20.25" customHeight="1" x14ac:dyDescent="0.25">
      <c r="A26" s="29" t="s">
        <v>37</v>
      </c>
      <c r="B26" s="121" t="s">
        <v>38</v>
      </c>
      <c r="C26" s="121"/>
      <c r="D26" s="121"/>
      <c r="E26" s="121"/>
      <c r="F26" s="122" t="s">
        <v>39</v>
      </c>
      <c r="G26" s="122"/>
      <c r="H26" s="122"/>
      <c r="I26" s="122"/>
      <c r="J26" s="122"/>
      <c r="K26" s="122"/>
      <c r="L26" s="122"/>
      <c r="M26" s="122"/>
      <c r="N26" s="28"/>
      <c r="O26" s="15"/>
      <c r="P26" s="15">
        <f>9240000+2310000</f>
        <v>11550000</v>
      </c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38.25" customHeight="1" x14ac:dyDescent="0.25">
      <c r="A27" s="30" t="s">
        <v>40</v>
      </c>
      <c r="B27" s="132">
        <v>13860000</v>
      </c>
      <c r="C27" s="132"/>
      <c r="D27" s="132"/>
      <c r="E27" s="132"/>
      <c r="F27" s="133" t="e">
        <f ca="1">CONCATENATE(UPPER(convertirnum(B27,1)),"( MCTE )")</f>
        <v>#NAME?</v>
      </c>
      <c r="G27" s="133"/>
      <c r="H27" s="133"/>
      <c r="I27" s="133"/>
      <c r="J27" s="133"/>
      <c r="K27" s="133"/>
      <c r="L27" s="133"/>
      <c r="M27" s="133"/>
      <c r="N27" s="131" t="s">
        <v>41</v>
      </c>
      <c r="O27" s="15">
        <v>3109800</v>
      </c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25.5" customHeight="1" x14ac:dyDescent="0.25">
      <c r="A28" s="31" t="s">
        <v>42</v>
      </c>
      <c r="B28" s="132">
        <v>13860000</v>
      </c>
      <c r="C28" s="132"/>
      <c r="D28" s="132"/>
      <c r="E28" s="132"/>
      <c r="F28" s="133" t="e">
        <f ca="1">CONCATENATE(UPPER(convertirnum(B28,1)),"( MCTE )")</f>
        <v>#NAME?</v>
      </c>
      <c r="G28" s="133"/>
      <c r="H28" s="133"/>
      <c r="I28" s="133"/>
      <c r="J28" s="133"/>
      <c r="K28" s="133"/>
      <c r="L28" s="133"/>
      <c r="M28" s="133"/>
      <c r="N28" s="131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25.5" customHeight="1" x14ac:dyDescent="0.25">
      <c r="A29" s="30" t="s">
        <v>43</v>
      </c>
      <c r="B29" s="132">
        <v>2310000</v>
      </c>
      <c r="C29" s="132"/>
      <c r="D29" s="132"/>
      <c r="E29" s="132"/>
      <c r="F29" s="133" t="e">
        <f ca="1">CONCATENATE(UPPER(convertirnum(B29,1)),"( MCTE )")</f>
        <v>#NAME?</v>
      </c>
      <c r="G29" s="133"/>
      <c r="H29" s="133"/>
      <c r="I29" s="133"/>
      <c r="J29" s="133"/>
      <c r="K29" s="133"/>
      <c r="L29" s="133"/>
      <c r="M29" s="133"/>
      <c r="N29" s="131"/>
      <c r="O29" s="32">
        <f>+B27+2310000</f>
        <v>16170000</v>
      </c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25.5" customHeight="1" x14ac:dyDescent="0.25">
      <c r="A30" s="30" t="s">
        <v>44</v>
      </c>
      <c r="B30" s="132">
        <v>0</v>
      </c>
      <c r="C30" s="132"/>
      <c r="D30" s="132"/>
      <c r="E30" s="132"/>
      <c r="F30" s="133" t="e">
        <f ca="1">CONCATENATE(UPPER(convertirnum(B30,1)),"( MCTE )")</f>
        <v>#NAME?</v>
      </c>
      <c r="G30" s="133"/>
      <c r="H30" s="133"/>
      <c r="I30" s="133"/>
      <c r="J30" s="133"/>
      <c r="K30" s="133"/>
      <c r="L30" s="133"/>
      <c r="M30" s="133"/>
      <c r="N30" s="131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12.75" customHeight="1" x14ac:dyDescent="0.25">
      <c r="A31" s="30" t="s">
        <v>45</v>
      </c>
      <c r="B31" s="132">
        <f>+B27-B28</f>
        <v>0</v>
      </c>
      <c r="C31" s="132"/>
      <c r="D31" s="132"/>
      <c r="E31" s="132"/>
      <c r="F31" s="133" t="e">
        <f ca="1">CONCATENATE(UPPER(convertirnum(B31,1)),"( MCTE )")</f>
        <v>#NAME?</v>
      </c>
      <c r="G31" s="133"/>
      <c r="H31" s="133"/>
      <c r="I31" s="133"/>
      <c r="J31" s="133"/>
      <c r="K31" s="133"/>
      <c r="L31" s="133"/>
      <c r="M31" s="133"/>
      <c r="N31" s="131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25.5" customHeight="1" x14ac:dyDescent="0.4">
      <c r="A32" s="30" t="s">
        <v>46</v>
      </c>
      <c r="B32" s="126">
        <f>+(B28*100)/B27</f>
        <v>100</v>
      </c>
      <c r="C32" s="126"/>
      <c r="D32" s="126"/>
      <c r="E32" s="126"/>
      <c r="F32" s="127" t="s">
        <v>47</v>
      </c>
      <c r="G32" s="127"/>
      <c r="H32" s="127"/>
      <c r="I32" s="127"/>
      <c r="J32" s="127"/>
      <c r="K32" s="127"/>
      <c r="L32" s="127"/>
      <c r="M32" s="127"/>
      <c r="N32" s="33" t="s">
        <v>48</v>
      </c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12.75" customHeight="1" x14ac:dyDescent="0.25">
      <c r="A33" s="34"/>
      <c r="B33" s="35"/>
      <c r="C33" s="35"/>
      <c r="D33" s="36"/>
      <c r="E33" s="36"/>
      <c r="F33" s="37"/>
      <c r="G33" s="37"/>
      <c r="H33" s="37"/>
      <c r="I33" s="37"/>
      <c r="J33" s="37"/>
      <c r="K33" s="37"/>
      <c r="L33" s="37"/>
      <c r="M33" s="38"/>
      <c r="N33" s="128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x14ac:dyDescent="0.25">
      <c r="A34" s="129" t="s">
        <v>49</v>
      </c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8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4.5" customHeight="1" x14ac:dyDescent="0.25">
      <c r="A35" s="129"/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8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2.75" customHeight="1" x14ac:dyDescent="0.25">
      <c r="A36" s="130" t="s">
        <v>50</v>
      </c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28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30.75" customHeight="1" x14ac:dyDescent="0.25">
      <c r="A37" s="130"/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28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2.75" customHeight="1" x14ac:dyDescent="0.25">
      <c r="A38" s="40" t="s">
        <v>51</v>
      </c>
      <c r="B38" s="120" t="s">
        <v>52</v>
      </c>
      <c r="C38" s="120"/>
      <c r="D38" s="120"/>
      <c r="E38" s="120"/>
      <c r="F38" s="41" t="s">
        <v>53</v>
      </c>
      <c r="G38" s="121" t="s">
        <v>54</v>
      </c>
      <c r="H38" s="121"/>
      <c r="I38" s="121" t="s">
        <v>55</v>
      </c>
      <c r="J38" s="121"/>
      <c r="K38" s="122" t="s">
        <v>56</v>
      </c>
      <c r="L38" s="122"/>
      <c r="M38" s="122"/>
      <c r="N38" s="28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37.5" customHeight="1" x14ac:dyDescent="0.4">
      <c r="A39" s="39">
        <v>8840125941</v>
      </c>
      <c r="B39" s="123">
        <v>2310000</v>
      </c>
      <c r="C39" s="123"/>
      <c r="D39" s="123"/>
      <c r="E39" s="123"/>
      <c r="F39" s="42">
        <f>IF(B39&lt;=(1723650),(689450),(B39*0.4))</f>
        <v>924000</v>
      </c>
      <c r="G39" s="124">
        <f>(F39*12.5)/100</f>
        <v>115500</v>
      </c>
      <c r="H39" s="124"/>
      <c r="I39" s="124">
        <f>(F39*16)/100</f>
        <v>147840</v>
      </c>
      <c r="J39" s="124"/>
      <c r="K39" s="125">
        <f>+I39+G39</f>
        <v>263340</v>
      </c>
      <c r="L39" s="125"/>
      <c r="M39" s="125"/>
      <c r="N39" s="43" t="s">
        <v>57</v>
      </c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27" customHeight="1" x14ac:dyDescent="0.25">
      <c r="A40" s="116" t="s">
        <v>58</v>
      </c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7" t="s">
        <v>59</v>
      </c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24" customHeight="1" x14ac:dyDescent="0.25">
      <c r="A41" s="16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7"/>
      <c r="N41" s="117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2.75" customHeight="1" x14ac:dyDescent="0.25">
      <c r="A42" s="16" t="s">
        <v>60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7"/>
      <c r="N42" s="117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x14ac:dyDescent="0.25">
      <c r="A43" s="16"/>
      <c r="B43" s="118" t="s">
        <v>61</v>
      </c>
      <c r="C43" s="118"/>
      <c r="D43" s="118"/>
      <c r="E43" s="118"/>
      <c r="F43" s="118"/>
      <c r="G43" s="118"/>
      <c r="H43" s="118"/>
      <c r="I43" s="118"/>
      <c r="J43" s="118"/>
      <c r="K43" s="44"/>
      <c r="L43" s="15"/>
      <c r="M43" s="17"/>
      <c r="N43" s="117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20.25" customHeight="1" x14ac:dyDescent="0.25">
      <c r="A44" s="119" t="s">
        <v>62</v>
      </c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45" t="s">
        <v>63</v>
      </c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2.75" customHeight="1" x14ac:dyDescent="0.25"/>
    <row r="46" spans="1:26" ht="12.75" customHeight="1" x14ac:dyDescent="0.25"/>
    <row r="47" spans="1:26" ht="12.75" customHeight="1" x14ac:dyDescent="0.25"/>
    <row r="48" spans="1:26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mergeCells count="53">
    <mergeCell ref="N1:N6"/>
    <mergeCell ref="A7:D7"/>
    <mergeCell ref="E7:M7"/>
    <mergeCell ref="N7:N11"/>
    <mergeCell ref="B8:E8"/>
    <mergeCell ref="F8:F9"/>
    <mergeCell ref="J8:J9"/>
    <mergeCell ref="B9:E9"/>
    <mergeCell ref="A10:M10"/>
    <mergeCell ref="A11:M11"/>
    <mergeCell ref="A12:M12"/>
    <mergeCell ref="A13:M13"/>
    <mergeCell ref="N13:N16"/>
    <mergeCell ref="A14:M14"/>
    <mergeCell ref="A15:M15"/>
    <mergeCell ref="A16:M16"/>
    <mergeCell ref="A17:M17"/>
    <mergeCell ref="A18:M18"/>
    <mergeCell ref="A19:M23"/>
    <mergeCell ref="N19:N20"/>
    <mergeCell ref="A24:M24"/>
    <mergeCell ref="A25:M25"/>
    <mergeCell ref="B26:E26"/>
    <mergeCell ref="F26:M26"/>
    <mergeCell ref="B27:E27"/>
    <mergeCell ref="F27:M27"/>
    <mergeCell ref="N27:N31"/>
    <mergeCell ref="B28:E28"/>
    <mergeCell ref="F28:M28"/>
    <mergeCell ref="B29:E29"/>
    <mergeCell ref="F29:M29"/>
    <mergeCell ref="B30:E30"/>
    <mergeCell ref="F30:M30"/>
    <mergeCell ref="B31:E31"/>
    <mergeCell ref="F31:M31"/>
    <mergeCell ref="B32:E32"/>
    <mergeCell ref="F32:M32"/>
    <mergeCell ref="N33:N37"/>
    <mergeCell ref="A34:M34"/>
    <mergeCell ref="A35:M35"/>
    <mergeCell ref="A36:M37"/>
    <mergeCell ref="A40:M40"/>
    <mergeCell ref="N40:N43"/>
    <mergeCell ref="B43:J43"/>
    <mergeCell ref="A44:M44"/>
    <mergeCell ref="B38:E38"/>
    <mergeCell ref="G38:H38"/>
    <mergeCell ref="I38:J38"/>
    <mergeCell ref="K38:M38"/>
    <mergeCell ref="B39:E39"/>
    <mergeCell ref="G39:H39"/>
    <mergeCell ref="I39:J39"/>
    <mergeCell ref="K39:M39"/>
  </mergeCells>
  <pageMargins left="0.7" right="0.7" top="0.75" bottom="0.75" header="0.51180555555555496" footer="0.51180555555555496"/>
  <pageSetup firstPageNumber="0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000"/>
  <sheetViews>
    <sheetView tabSelected="1" workbookViewId="0">
      <selection activeCell="H41" sqref="H41:I41"/>
    </sheetView>
  </sheetViews>
  <sheetFormatPr baseColWidth="10" defaultColWidth="9.140625" defaultRowHeight="15" x14ac:dyDescent="0.25"/>
  <cols>
    <col min="1" max="1" width="17" customWidth="1"/>
    <col min="2" max="2" width="15.5703125" customWidth="1"/>
    <col min="3" max="3" width="12.5703125" customWidth="1"/>
    <col min="4" max="4" width="9.28515625" customWidth="1"/>
    <col min="5" max="5" width="8.7109375" customWidth="1"/>
    <col min="6" max="6" width="6.85546875" customWidth="1"/>
    <col min="7" max="7" width="7.5703125" customWidth="1"/>
    <col min="8" max="8" width="6.85546875" customWidth="1"/>
    <col min="9" max="9" width="9.85546875" customWidth="1"/>
    <col min="10" max="10" width="10.28515625" customWidth="1"/>
    <col min="11" max="11" width="13.7109375" customWidth="1"/>
    <col min="12" max="14" width="8.140625" customWidth="1"/>
    <col min="15" max="15" width="7.85546875" customWidth="1"/>
    <col min="16" max="16" width="20.7109375" hidden="1" customWidth="1"/>
    <col min="17" max="23" width="9.140625" hidden="1" customWidth="1"/>
    <col min="24" max="25" width="10" hidden="1" customWidth="1"/>
    <col min="26" max="35" width="9.140625" customWidth="1"/>
    <col min="36" max="1025" width="14.42578125" customWidth="1"/>
  </cols>
  <sheetData>
    <row r="1" spans="1:35" ht="22.5" customHeight="1" x14ac:dyDescent="0.25">
      <c r="A1" s="196"/>
      <c r="B1" s="196"/>
      <c r="C1" s="197" t="s">
        <v>64</v>
      </c>
      <c r="D1" s="197"/>
      <c r="E1" s="197"/>
      <c r="F1" s="197"/>
      <c r="G1" s="197"/>
      <c r="H1" s="197"/>
      <c r="I1" s="197"/>
      <c r="J1" s="46" t="s">
        <v>65</v>
      </c>
      <c r="K1" s="47">
        <v>3</v>
      </c>
      <c r="L1" s="196"/>
      <c r="M1" s="196"/>
      <c r="N1" s="196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</row>
    <row r="2" spans="1:35" ht="28.5" customHeight="1" x14ac:dyDescent="0.25">
      <c r="A2" s="196"/>
      <c r="B2" s="196"/>
      <c r="C2" s="197"/>
      <c r="D2" s="197"/>
      <c r="E2" s="197"/>
      <c r="F2" s="197"/>
      <c r="G2" s="197"/>
      <c r="H2" s="197"/>
      <c r="I2" s="197"/>
      <c r="J2" s="46" t="s">
        <v>66</v>
      </c>
      <c r="K2" s="48">
        <v>43146</v>
      </c>
      <c r="L2" s="196"/>
      <c r="M2" s="196"/>
      <c r="N2" s="196"/>
      <c r="O2" s="15"/>
      <c r="P2" s="15"/>
      <c r="Q2" s="15"/>
      <c r="R2" s="15" t="s">
        <v>67</v>
      </c>
      <c r="S2" s="15" t="s">
        <v>68</v>
      </c>
      <c r="T2" s="15"/>
      <c r="U2" s="15"/>
      <c r="V2" s="15" t="s">
        <v>69</v>
      </c>
      <c r="W2" s="15"/>
      <c r="X2" s="15"/>
      <c r="Y2" s="15" t="s">
        <v>70</v>
      </c>
      <c r="Z2" s="15"/>
      <c r="AA2" s="15"/>
      <c r="AB2" s="15"/>
      <c r="AC2" s="15"/>
      <c r="AD2" s="15"/>
      <c r="AE2" s="15"/>
      <c r="AF2" s="15"/>
      <c r="AG2" s="15"/>
      <c r="AH2" s="15"/>
      <c r="AI2" s="15"/>
    </row>
    <row r="3" spans="1:35" ht="22.5" customHeight="1" x14ac:dyDescent="0.25">
      <c r="A3" s="196"/>
      <c r="B3" s="196"/>
      <c r="C3" s="197"/>
      <c r="D3" s="197"/>
      <c r="E3" s="197"/>
      <c r="F3" s="197"/>
      <c r="G3" s="197"/>
      <c r="H3" s="197"/>
      <c r="I3" s="197"/>
      <c r="J3" s="46" t="s">
        <v>71</v>
      </c>
      <c r="K3" s="47" t="s">
        <v>72</v>
      </c>
      <c r="L3" s="196"/>
      <c r="M3" s="196"/>
      <c r="N3" s="196"/>
      <c r="O3" s="15"/>
      <c r="P3" s="15"/>
      <c r="Q3" s="15"/>
      <c r="R3" s="15" t="s">
        <v>73</v>
      </c>
      <c r="S3" s="15" t="s">
        <v>74</v>
      </c>
      <c r="T3" s="15"/>
      <c r="U3" s="15"/>
      <c r="V3" s="15" t="s">
        <v>75</v>
      </c>
      <c r="W3" s="15"/>
      <c r="X3" s="15"/>
      <c r="Y3" s="15" t="s">
        <v>76</v>
      </c>
      <c r="Z3" s="15"/>
      <c r="AA3" s="15"/>
      <c r="AB3" s="15"/>
      <c r="AC3" s="15"/>
      <c r="AD3" s="15"/>
      <c r="AE3" s="15"/>
      <c r="AF3" s="15"/>
      <c r="AG3" s="15"/>
      <c r="AH3" s="15"/>
      <c r="AI3" s="15"/>
    </row>
    <row r="4" spans="1:35" ht="13.5" customHeight="1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 t="s">
        <v>77</v>
      </c>
      <c r="W4" s="15"/>
      <c r="X4" s="15"/>
      <c r="Y4" s="15" t="s">
        <v>78</v>
      </c>
      <c r="Z4" s="15"/>
      <c r="AA4" s="15"/>
      <c r="AB4" s="15"/>
      <c r="AC4" s="15"/>
      <c r="AD4" s="15"/>
      <c r="AE4" s="15"/>
      <c r="AF4" s="15"/>
      <c r="AG4" s="15"/>
      <c r="AH4" s="15"/>
      <c r="AI4" s="15"/>
    </row>
    <row r="5" spans="1:35" ht="22.5" customHeight="1" x14ac:dyDescent="0.25">
      <c r="A5" s="169" t="s">
        <v>79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49"/>
      <c r="P5" s="25"/>
      <c r="Q5" s="25"/>
      <c r="R5" s="25"/>
      <c r="S5" s="25"/>
      <c r="T5" s="25">
        <v>0</v>
      </c>
      <c r="U5" s="25"/>
      <c r="V5" s="25"/>
      <c r="W5" s="25"/>
      <c r="X5" s="25"/>
      <c r="Y5" s="25" t="s">
        <v>80</v>
      </c>
      <c r="Z5" s="25"/>
      <c r="AA5" s="25"/>
      <c r="AB5" s="25"/>
      <c r="AC5" s="25"/>
      <c r="AD5" s="25"/>
      <c r="AE5" s="25"/>
      <c r="AF5" s="25"/>
      <c r="AG5" s="25"/>
      <c r="AH5" s="25"/>
      <c r="AI5" s="25"/>
    </row>
    <row r="6" spans="1:35" ht="27.75" customHeight="1" x14ac:dyDescent="0.25">
      <c r="A6" s="168" t="s">
        <v>81</v>
      </c>
      <c r="B6" s="168"/>
      <c r="C6" s="168"/>
      <c r="D6" s="168"/>
      <c r="E6" s="173" t="s">
        <v>161</v>
      </c>
      <c r="F6" s="173"/>
      <c r="G6" s="173"/>
      <c r="H6" s="173"/>
      <c r="I6" s="173"/>
      <c r="J6" s="173"/>
      <c r="K6" s="173"/>
      <c r="L6" s="173"/>
      <c r="M6" s="173"/>
      <c r="N6" s="173"/>
      <c r="O6" s="52"/>
      <c r="P6" s="25"/>
      <c r="Q6" s="25"/>
      <c r="R6" s="25"/>
      <c r="S6" s="25"/>
      <c r="T6" s="25">
        <v>1</v>
      </c>
      <c r="U6" s="25"/>
      <c r="V6" s="25"/>
      <c r="W6" s="25"/>
      <c r="X6" s="25"/>
      <c r="Y6" s="25" t="s">
        <v>82</v>
      </c>
      <c r="Z6" s="25"/>
      <c r="AA6" s="25"/>
      <c r="AB6" s="25"/>
      <c r="AC6" s="25"/>
      <c r="AD6" s="25"/>
      <c r="AE6" s="25"/>
      <c r="AF6" s="25"/>
      <c r="AG6" s="25"/>
      <c r="AH6" s="25"/>
      <c r="AI6" s="25"/>
    </row>
    <row r="7" spans="1:35" ht="25.5" customHeight="1" x14ac:dyDescent="0.25">
      <c r="A7" s="177" t="s">
        <v>83</v>
      </c>
      <c r="B7" s="177"/>
      <c r="C7" s="177"/>
      <c r="D7" s="177"/>
      <c r="E7" s="53" t="s">
        <v>84</v>
      </c>
      <c r="F7" s="51" t="s">
        <v>152</v>
      </c>
      <c r="G7" s="54" t="s">
        <v>85</v>
      </c>
      <c r="H7" s="55"/>
      <c r="I7" s="174" t="s">
        <v>86</v>
      </c>
      <c r="J7" s="174"/>
      <c r="K7" s="193">
        <v>1010186203</v>
      </c>
      <c r="L7" s="173"/>
      <c r="M7" s="173"/>
      <c r="N7" s="173"/>
      <c r="O7" s="52"/>
      <c r="P7" s="25"/>
      <c r="Q7" s="25"/>
      <c r="R7" s="25"/>
      <c r="S7" s="25"/>
      <c r="T7" s="25">
        <v>2</v>
      </c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</row>
    <row r="8" spans="1:35" ht="29.25" customHeight="1" x14ac:dyDescent="0.25">
      <c r="A8" s="177" t="s">
        <v>87</v>
      </c>
      <c r="B8" s="177"/>
      <c r="C8" s="177"/>
      <c r="D8" s="177"/>
      <c r="E8" s="194" t="s">
        <v>162</v>
      </c>
      <c r="F8" s="195"/>
      <c r="G8" s="195"/>
      <c r="H8" s="195"/>
      <c r="I8" s="174" t="s">
        <v>88</v>
      </c>
      <c r="J8" s="174"/>
      <c r="K8" s="173" t="s">
        <v>163</v>
      </c>
      <c r="L8" s="173"/>
      <c r="M8" s="173"/>
      <c r="N8" s="173"/>
      <c r="O8" s="52"/>
      <c r="P8" s="25"/>
      <c r="Q8" s="25"/>
      <c r="R8" s="25"/>
      <c r="S8" s="25"/>
      <c r="T8" s="25">
        <v>3</v>
      </c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</row>
    <row r="9" spans="1:35" ht="26.25" customHeight="1" x14ac:dyDescent="0.25">
      <c r="A9" s="177" t="s">
        <v>89</v>
      </c>
      <c r="B9" s="177"/>
      <c r="C9" s="177"/>
      <c r="D9" s="177"/>
      <c r="E9" s="177"/>
      <c r="F9" s="177"/>
      <c r="G9" s="177"/>
      <c r="H9" s="177"/>
      <c r="I9" s="169" t="s">
        <v>153</v>
      </c>
      <c r="J9" s="169"/>
      <c r="K9" s="169"/>
      <c r="L9" s="169"/>
      <c r="M9" s="169"/>
      <c r="N9" s="169"/>
      <c r="O9" s="56"/>
      <c r="P9" s="25"/>
      <c r="Q9" s="25"/>
      <c r="R9" s="25"/>
      <c r="S9" s="25"/>
      <c r="T9" s="25">
        <v>4</v>
      </c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</row>
    <row r="10" spans="1:35" ht="32.25" customHeight="1" x14ac:dyDescent="0.25">
      <c r="A10" s="190" t="s">
        <v>90</v>
      </c>
      <c r="B10" s="190"/>
      <c r="C10" s="190"/>
      <c r="D10" s="190"/>
      <c r="E10" s="191" t="s">
        <v>166</v>
      </c>
      <c r="F10" s="191"/>
      <c r="G10" s="191"/>
      <c r="H10" s="191"/>
      <c r="I10" s="192" t="s">
        <v>91</v>
      </c>
      <c r="J10" s="192"/>
      <c r="K10" s="191" t="s">
        <v>154</v>
      </c>
      <c r="L10" s="191"/>
      <c r="M10" s="191"/>
      <c r="N10" s="191"/>
      <c r="O10" s="57"/>
      <c r="P10" s="58"/>
      <c r="Q10" s="58"/>
      <c r="R10" s="58"/>
      <c r="S10" s="58"/>
      <c r="T10" s="58">
        <v>5</v>
      </c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</row>
    <row r="11" spans="1:35" ht="24.75" customHeight="1" x14ac:dyDescent="0.25">
      <c r="A11" s="188" t="s">
        <v>92</v>
      </c>
      <c r="B11" s="188"/>
      <c r="C11" s="59" t="s">
        <v>93</v>
      </c>
      <c r="D11" s="60" t="s">
        <v>94</v>
      </c>
      <c r="E11" s="59" t="s">
        <v>93</v>
      </c>
      <c r="F11" s="60" t="s">
        <v>94</v>
      </c>
      <c r="G11" s="59" t="s">
        <v>93</v>
      </c>
      <c r="H11" s="60" t="s">
        <v>94</v>
      </c>
      <c r="I11" s="59" t="s">
        <v>93</v>
      </c>
      <c r="J11" s="60" t="s">
        <v>94</v>
      </c>
      <c r="K11" s="59" t="s">
        <v>95</v>
      </c>
      <c r="L11" s="60" t="s">
        <v>94</v>
      </c>
      <c r="M11" s="59" t="s">
        <v>93</v>
      </c>
      <c r="N11" s="60" t="s">
        <v>94</v>
      </c>
      <c r="O11" s="61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</row>
    <row r="12" spans="1:35" ht="24" customHeight="1" x14ac:dyDescent="0.25">
      <c r="A12" s="188"/>
      <c r="B12" s="188"/>
      <c r="C12" s="111" t="s">
        <v>156</v>
      </c>
      <c r="D12" s="112">
        <v>1</v>
      </c>
      <c r="E12" s="63"/>
      <c r="F12" s="64"/>
      <c r="G12" s="63"/>
      <c r="H12" s="64"/>
      <c r="I12" s="65"/>
      <c r="J12" s="64"/>
      <c r="K12" s="65"/>
      <c r="L12" s="64"/>
      <c r="M12" s="65"/>
      <c r="N12" s="64"/>
      <c r="O12" s="66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</row>
    <row r="13" spans="1:35" ht="24" customHeight="1" x14ac:dyDescent="0.25">
      <c r="A13" s="168" t="s">
        <v>96</v>
      </c>
      <c r="B13" s="168"/>
      <c r="C13" s="173" t="s">
        <v>164</v>
      </c>
      <c r="D13" s="173"/>
      <c r="E13" s="173"/>
      <c r="F13" s="173"/>
      <c r="G13" s="173"/>
      <c r="H13" s="189" t="s">
        <v>97</v>
      </c>
      <c r="I13" s="189"/>
      <c r="J13" s="189"/>
      <c r="K13" s="173" t="s">
        <v>142</v>
      </c>
      <c r="L13" s="173"/>
      <c r="M13" s="173"/>
      <c r="N13" s="173"/>
      <c r="O13" s="66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</row>
    <row r="14" spans="1:35" ht="24" customHeight="1" x14ac:dyDescent="0.25">
      <c r="A14" s="67" t="s">
        <v>98</v>
      </c>
      <c r="B14" s="67"/>
      <c r="C14" s="68"/>
      <c r="D14" s="69"/>
      <c r="E14" s="183">
        <v>99654745338</v>
      </c>
      <c r="F14" s="183"/>
      <c r="G14" s="183"/>
      <c r="H14" s="183"/>
      <c r="I14" s="183"/>
      <c r="J14" s="183"/>
      <c r="K14" s="183"/>
      <c r="L14" s="184" t="s">
        <v>99</v>
      </c>
      <c r="M14" s="184"/>
      <c r="N14" s="110" t="s">
        <v>145</v>
      </c>
      <c r="O14" s="66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</row>
    <row r="15" spans="1:35" ht="16.5" customHeight="1" x14ac:dyDescent="0.25">
      <c r="A15" s="70"/>
      <c r="B15" s="71"/>
      <c r="C15" s="71"/>
      <c r="D15" s="71"/>
      <c r="E15" s="72"/>
      <c r="F15" s="72"/>
      <c r="G15" s="72"/>
      <c r="H15" s="72"/>
      <c r="I15" s="72"/>
      <c r="J15" s="72"/>
      <c r="K15" s="73"/>
      <c r="L15" s="73"/>
      <c r="M15" s="73"/>
      <c r="N15" s="74"/>
      <c r="O15" s="7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</row>
    <row r="16" spans="1:35" ht="18" customHeight="1" x14ac:dyDescent="0.25">
      <c r="A16" s="185" t="s">
        <v>100</v>
      </c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49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</row>
    <row r="17" spans="1:35" ht="27" customHeight="1" x14ac:dyDescent="0.25">
      <c r="A17" s="76" t="s">
        <v>101</v>
      </c>
      <c r="B17" s="77"/>
      <c r="C17" s="77"/>
      <c r="D17" s="186" t="s">
        <v>165</v>
      </c>
      <c r="E17" s="186"/>
      <c r="F17" s="186"/>
      <c r="G17" s="186"/>
      <c r="H17" s="168" t="s">
        <v>102</v>
      </c>
      <c r="I17" s="168"/>
      <c r="J17" s="168"/>
      <c r="K17" s="168"/>
      <c r="L17" s="187" t="s">
        <v>171</v>
      </c>
      <c r="M17" s="187"/>
      <c r="N17" s="187"/>
      <c r="O17" s="49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</row>
    <row r="18" spans="1:35" ht="27" customHeight="1" x14ac:dyDescent="0.25">
      <c r="A18" s="168" t="s">
        <v>103</v>
      </c>
      <c r="B18" s="168"/>
      <c r="C18" s="113">
        <v>1052</v>
      </c>
      <c r="D18" s="50" t="s">
        <v>104</v>
      </c>
      <c r="E18" s="178">
        <v>44034</v>
      </c>
      <c r="F18" s="179"/>
      <c r="G18" s="180" t="s">
        <v>105</v>
      </c>
      <c r="H18" s="180"/>
      <c r="I18" s="180"/>
      <c r="J18" s="78">
        <v>32534</v>
      </c>
      <c r="K18" s="79" t="s">
        <v>104</v>
      </c>
      <c r="L18" s="181">
        <v>44043</v>
      </c>
      <c r="M18" s="182"/>
      <c r="N18" s="182"/>
      <c r="O18" s="49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</row>
    <row r="19" spans="1:35" ht="33" customHeight="1" x14ac:dyDescent="0.25">
      <c r="A19" s="168" t="s">
        <v>106</v>
      </c>
      <c r="B19" s="168"/>
      <c r="C19" s="168"/>
      <c r="D19" s="182" t="s">
        <v>155</v>
      </c>
      <c r="E19" s="182"/>
      <c r="F19" s="182"/>
      <c r="G19" s="182"/>
      <c r="H19" s="182"/>
      <c r="I19" s="182"/>
      <c r="J19" s="182"/>
      <c r="K19" s="182"/>
      <c r="L19" s="182"/>
      <c r="M19" s="182"/>
      <c r="N19" s="182"/>
      <c r="O19" s="49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</row>
    <row r="20" spans="1:35" ht="19.5" customHeight="1" x14ac:dyDescent="0.25">
      <c r="A20" s="168"/>
      <c r="B20" s="168"/>
      <c r="C20" s="168"/>
      <c r="D20" s="182"/>
      <c r="E20" s="182"/>
      <c r="F20" s="182"/>
      <c r="G20" s="182"/>
      <c r="H20" s="182"/>
      <c r="I20" s="182"/>
      <c r="J20" s="182"/>
      <c r="K20" s="182"/>
      <c r="L20" s="182"/>
      <c r="M20" s="182"/>
      <c r="N20" s="182"/>
      <c r="O20" s="52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</row>
    <row r="21" spans="1:35" ht="23.25" customHeight="1" x14ac:dyDescent="0.25">
      <c r="A21" s="177" t="s">
        <v>107</v>
      </c>
      <c r="B21" s="177"/>
      <c r="C21" s="177"/>
      <c r="D21" s="177"/>
      <c r="E21" s="177"/>
      <c r="F21" s="169" t="s">
        <v>108</v>
      </c>
      <c r="G21" s="169"/>
      <c r="H21" s="53" t="s">
        <v>109</v>
      </c>
      <c r="I21" s="53" t="s">
        <v>110</v>
      </c>
      <c r="J21" s="53" t="s">
        <v>111</v>
      </c>
      <c r="K21" s="169" t="s">
        <v>112</v>
      </c>
      <c r="L21" s="53" t="s">
        <v>109</v>
      </c>
      <c r="M21" s="53" t="s">
        <v>110</v>
      </c>
      <c r="N21" s="53" t="s">
        <v>111</v>
      </c>
      <c r="O21" s="49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</row>
    <row r="22" spans="1:35" ht="22.5" customHeight="1" x14ac:dyDescent="0.25">
      <c r="A22" s="177"/>
      <c r="B22" s="177"/>
      <c r="C22" s="177"/>
      <c r="D22" s="177"/>
      <c r="E22" s="177"/>
      <c r="F22" s="169"/>
      <c r="G22" s="169"/>
      <c r="H22" s="80">
        <v>1</v>
      </c>
      <c r="I22" s="80">
        <v>8</v>
      </c>
      <c r="J22" s="80">
        <v>2020</v>
      </c>
      <c r="K22" s="169"/>
      <c r="L22" s="80">
        <v>31</v>
      </c>
      <c r="M22" s="80">
        <v>8</v>
      </c>
      <c r="N22" s="80">
        <v>2020</v>
      </c>
      <c r="O22" s="81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</row>
    <row r="23" spans="1:35" ht="24" customHeight="1" x14ac:dyDescent="0.25">
      <c r="A23" s="168" t="s">
        <v>113</v>
      </c>
      <c r="B23" s="168"/>
      <c r="C23" s="168"/>
      <c r="D23" s="168"/>
      <c r="E23" s="168"/>
      <c r="F23" s="168"/>
      <c r="G23" s="168"/>
      <c r="H23" s="175">
        <v>1790400</v>
      </c>
      <c r="I23" s="175"/>
      <c r="J23" s="175"/>
      <c r="K23" s="175"/>
      <c r="L23" s="175"/>
      <c r="M23" s="175"/>
      <c r="N23" s="175"/>
      <c r="O23" s="66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</row>
    <row r="24" spans="1:35" ht="24" customHeight="1" x14ac:dyDescent="0.25">
      <c r="A24" s="168" t="s">
        <v>114</v>
      </c>
      <c r="B24" s="168"/>
      <c r="C24" s="173" t="s">
        <v>147</v>
      </c>
      <c r="D24" s="173"/>
      <c r="E24" s="173"/>
      <c r="F24" s="174" t="s">
        <v>115</v>
      </c>
      <c r="G24" s="174"/>
      <c r="H24" s="174"/>
      <c r="I24" s="174"/>
      <c r="J24" s="174"/>
      <c r="K24" s="175">
        <v>0</v>
      </c>
      <c r="L24" s="175"/>
      <c r="M24" s="175"/>
      <c r="N24" s="175"/>
      <c r="O24" s="66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</row>
    <row r="25" spans="1:35" ht="54.75" customHeight="1" x14ac:dyDescent="0.25">
      <c r="A25" s="176" t="s">
        <v>167</v>
      </c>
      <c r="B25" s="176"/>
      <c r="C25" s="176"/>
      <c r="D25" s="176"/>
      <c r="E25" s="176"/>
      <c r="F25" s="176"/>
      <c r="G25" s="176"/>
      <c r="H25" s="176"/>
      <c r="I25" s="176"/>
      <c r="J25" s="176"/>
      <c r="K25" s="176"/>
      <c r="L25" s="176"/>
      <c r="M25" s="176"/>
      <c r="N25" s="176"/>
      <c r="O25" s="82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</row>
    <row r="26" spans="1:35" ht="18" customHeight="1" x14ac:dyDescent="0.25">
      <c r="A26" s="83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5"/>
      <c r="O26" s="82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</row>
    <row r="27" spans="1:35" ht="19.5" customHeight="1" x14ac:dyDescent="0.25">
      <c r="A27" s="172" t="s">
        <v>116</v>
      </c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86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</row>
    <row r="28" spans="1:35" ht="19.5" customHeight="1" x14ac:dyDescent="0.25">
      <c r="A28" s="169" t="s">
        <v>117</v>
      </c>
      <c r="B28" s="169"/>
      <c r="C28" s="169"/>
      <c r="D28" s="169"/>
      <c r="E28" s="169"/>
      <c r="F28" s="169"/>
      <c r="G28" s="169"/>
      <c r="H28" s="169"/>
      <c r="I28" s="169"/>
      <c r="J28" s="169" t="s">
        <v>118</v>
      </c>
      <c r="K28" s="169"/>
      <c r="L28" s="169"/>
      <c r="M28" s="169"/>
      <c r="N28" s="169"/>
      <c r="O28" s="49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</row>
    <row r="29" spans="1:35" ht="19.5" customHeight="1" x14ac:dyDescent="0.25">
      <c r="A29" s="166" t="s">
        <v>119</v>
      </c>
      <c r="B29" s="166"/>
      <c r="C29" s="166"/>
      <c r="D29" s="166"/>
      <c r="E29" s="166"/>
      <c r="F29" s="166"/>
      <c r="G29" s="166"/>
      <c r="H29" s="166"/>
      <c r="I29" s="166"/>
      <c r="J29" s="167" t="s">
        <v>172</v>
      </c>
      <c r="K29" s="167"/>
      <c r="L29" s="167"/>
      <c r="M29" s="167"/>
      <c r="N29" s="167"/>
      <c r="O29" s="87"/>
      <c r="P29" s="15"/>
      <c r="Q29" s="15"/>
      <c r="R29" s="88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</row>
    <row r="30" spans="1:35" ht="19.5" customHeight="1" x14ac:dyDescent="0.25">
      <c r="A30" s="166" t="s">
        <v>42</v>
      </c>
      <c r="B30" s="166"/>
      <c r="C30" s="166"/>
      <c r="D30" s="166"/>
      <c r="E30" s="166"/>
      <c r="F30" s="166"/>
      <c r="G30" s="166"/>
      <c r="H30" s="166"/>
      <c r="I30" s="166"/>
      <c r="J30" s="167" t="s">
        <v>173</v>
      </c>
      <c r="K30" s="167"/>
      <c r="L30" s="167"/>
      <c r="M30" s="167"/>
      <c r="N30" s="167"/>
      <c r="O30" s="87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</row>
    <row r="31" spans="1:35" ht="19.5" customHeight="1" x14ac:dyDescent="0.25">
      <c r="A31" s="170" t="s">
        <v>120</v>
      </c>
      <c r="B31" s="170"/>
      <c r="C31" s="170"/>
      <c r="D31" s="170"/>
      <c r="E31" s="170"/>
      <c r="F31" s="170"/>
      <c r="G31" s="170"/>
      <c r="H31" s="170"/>
      <c r="I31" s="170"/>
      <c r="J31" s="167" t="s">
        <v>168</v>
      </c>
      <c r="K31" s="167"/>
      <c r="L31" s="167"/>
      <c r="M31" s="167"/>
      <c r="N31" s="167"/>
      <c r="O31" s="87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</row>
    <row r="32" spans="1:35" ht="19.5" customHeight="1" x14ac:dyDescent="0.25">
      <c r="A32" s="166" t="s">
        <v>44</v>
      </c>
      <c r="B32" s="166"/>
      <c r="C32" s="166"/>
      <c r="D32" s="166"/>
      <c r="E32" s="166"/>
      <c r="F32" s="166"/>
      <c r="G32" s="166"/>
      <c r="H32" s="166"/>
      <c r="I32" s="166"/>
      <c r="J32" s="171">
        <v>0</v>
      </c>
      <c r="K32" s="171"/>
      <c r="L32" s="171"/>
      <c r="M32" s="171"/>
      <c r="N32" s="171"/>
      <c r="O32" s="87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</row>
    <row r="33" spans="1:35" ht="19.5" customHeight="1" x14ac:dyDescent="0.25">
      <c r="A33" s="166" t="s">
        <v>45</v>
      </c>
      <c r="B33" s="166"/>
      <c r="C33" s="166"/>
      <c r="D33" s="166"/>
      <c r="E33" s="166"/>
      <c r="F33" s="166"/>
      <c r="G33" s="166"/>
      <c r="H33" s="166"/>
      <c r="I33" s="166"/>
      <c r="J33" s="167" t="s">
        <v>174</v>
      </c>
      <c r="K33" s="167"/>
      <c r="L33" s="167"/>
      <c r="M33" s="167"/>
      <c r="N33" s="167"/>
      <c r="O33" s="87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</row>
    <row r="34" spans="1:35" ht="19.5" customHeight="1" x14ac:dyDescent="0.25">
      <c r="A34" s="168" t="s">
        <v>46</v>
      </c>
      <c r="B34" s="168"/>
      <c r="C34" s="168"/>
      <c r="D34" s="168"/>
      <c r="E34" s="168"/>
      <c r="F34" s="168"/>
      <c r="G34" s="168"/>
      <c r="H34" s="168"/>
      <c r="I34" s="168"/>
      <c r="J34" s="167" t="s">
        <v>175</v>
      </c>
      <c r="K34" s="167"/>
      <c r="L34" s="167"/>
      <c r="M34" s="167"/>
      <c r="N34" s="167"/>
      <c r="O34" s="89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</row>
    <row r="35" spans="1:35" ht="15.75" customHeight="1" x14ac:dyDescent="0.25">
      <c r="A35" s="90"/>
      <c r="B35" s="91"/>
      <c r="C35" s="91"/>
      <c r="D35" s="92"/>
      <c r="E35" s="93"/>
      <c r="F35" s="93"/>
      <c r="G35" s="94"/>
      <c r="H35" s="94"/>
      <c r="I35" s="94"/>
      <c r="J35" s="94"/>
      <c r="K35" s="94"/>
      <c r="L35" s="94"/>
      <c r="M35" s="94"/>
      <c r="N35" s="95"/>
      <c r="O35" s="37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</row>
    <row r="36" spans="1:35" x14ac:dyDescent="0.25">
      <c r="A36" s="169" t="s">
        <v>49</v>
      </c>
      <c r="B36" s="169"/>
      <c r="C36" s="169"/>
      <c r="D36" s="169"/>
      <c r="E36" s="169"/>
      <c r="F36" s="169"/>
      <c r="G36" s="169"/>
      <c r="H36" s="169"/>
      <c r="I36" s="169"/>
      <c r="J36" s="169"/>
      <c r="K36" s="169"/>
      <c r="L36" s="169"/>
      <c r="M36" s="169"/>
      <c r="N36" s="169"/>
      <c r="O36" s="96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</row>
    <row r="37" spans="1:35" ht="16.5" customHeight="1" x14ac:dyDescent="0.25">
      <c r="A37" s="169"/>
      <c r="B37" s="169"/>
      <c r="C37" s="169"/>
      <c r="D37" s="169"/>
      <c r="E37" s="169"/>
      <c r="F37" s="169"/>
      <c r="G37" s="169"/>
      <c r="H37" s="169"/>
      <c r="I37" s="169"/>
      <c r="J37" s="169"/>
      <c r="K37" s="169"/>
      <c r="L37" s="169"/>
      <c r="M37" s="169"/>
      <c r="N37" s="169"/>
      <c r="O37" s="96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</row>
    <row r="38" spans="1:35" ht="17.25" customHeight="1" x14ac:dyDescent="0.25">
      <c r="A38" s="162" t="s">
        <v>158</v>
      </c>
      <c r="B38" s="162"/>
      <c r="C38" s="162"/>
      <c r="D38" s="162"/>
      <c r="E38" s="162"/>
      <c r="F38" s="162"/>
      <c r="G38" s="162"/>
      <c r="H38" s="162"/>
      <c r="I38" s="162"/>
      <c r="J38" s="162"/>
      <c r="K38" s="162"/>
      <c r="L38" s="162"/>
      <c r="M38" s="162"/>
      <c r="N38" s="162"/>
      <c r="O38" s="97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</row>
    <row r="39" spans="1:35" ht="35.25" customHeight="1" x14ac:dyDescent="0.25">
      <c r="A39" s="162"/>
      <c r="B39" s="162"/>
      <c r="C39" s="162"/>
      <c r="D39" s="162"/>
      <c r="E39" s="162"/>
      <c r="F39" s="162"/>
      <c r="G39" s="162"/>
      <c r="H39" s="162"/>
      <c r="I39" s="162"/>
      <c r="J39" s="162"/>
      <c r="K39" s="162"/>
      <c r="L39" s="162"/>
      <c r="M39" s="162"/>
      <c r="N39" s="162"/>
      <c r="O39" s="97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</row>
    <row r="40" spans="1:35" ht="31.5" customHeight="1" x14ac:dyDescent="0.25">
      <c r="A40" s="163" t="s">
        <v>51</v>
      </c>
      <c r="B40" s="163"/>
      <c r="C40" s="163" t="s">
        <v>121</v>
      </c>
      <c r="D40" s="163"/>
      <c r="E40" s="163" t="s">
        <v>122</v>
      </c>
      <c r="F40" s="163"/>
      <c r="G40" s="163"/>
      <c r="H40" s="164" t="s">
        <v>160</v>
      </c>
      <c r="I40" s="165"/>
      <c r="J40" s="99" t="s">
        <v>123</v>
      </c>
      <c r="K40" s="98" t="s">
        <v>124</v>
      </c>
      <c r="L40" s="163" t="s">
        <v>125</v>
      </c>
      <c r="M40" s="163"/>
      <c r="N40" s="163"/>
      <c r="O40" s="100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  <c r="AB40" s="101"/>
      <c r="AC40" s="101"/>
      <c r="AD40" s="101"/>
      <c r="AE40" s="101"/>
      <c r="AF40" s="101"/>
      <c r="AG40" s="101"/>
      <c r="AH40" s="101"/>
      <c r="AI40" s="101"/>
    </row>
    <row r="41" spans="1:35" ht="38.25" customHeight="1" x14ac:dyDescent="0.25">
      <c r="A41" s="158">
        <v>45471416</v>
      </c>
      <c r="B41" s="158"/>
      <c r="C41" s="159" t="s">
        <v>159</v>
      </c>
      <c r="D41" s="159"/>
      <c r="E41" s="159" t="s">
        <v>176</v>
      </c>
      <c r="F41" s="159"/>
      <c r="G41" s="159"/>
      <c r="H41" s="160" t="s">
        <v>177</v>
      </c>
      <c r="I41" s="160"/>
      <c r="J41" s="102">
        <v>3</v>
      </c>
      <c r="K41" s="114" t="s">
        <v>179</v>
      </c>
      <c r="L41" s="161" t="s">
        <v>178</v>
      </c>
      <c r="M41" s="161"/>
      <c r="N41" s="161"/>
      <c r="O41" s="103"/>
      <c r="P41" s="32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</row>
    <row r="42" spans="1:35" ht="43.5" customHeight="1" x14ac:dyDescent="0.25">
      <c r="A42" s="153" t="s">
        <v>170</v>
      </c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97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</row>
    <row r="43" spans="1:35" ht="17.25" customHeight="1" x14ac:dyDescent="0.25">
      <c r="A43" s="16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7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</row>
    <row r="44" spans="1:35" ht="17.25" customHeight="1" x14ac:dyDescent="0.25">
      <c r="A44" s="16" t="s">
        <v>60</v>
      </c>
      <c r="B44" s="104"/>
      <c r="C44" s="104"/>
      <c r="D44" s="104"/>
      <c r="E44" s="15"/>
      <c r="F44" s="15"/>
      <c r="G44" s="15"/>
      <c r="H44" s="15"/>
      <c r="I44" s="104"/>
      <c r="J44" s="104"/>
      <c r="K44" s="104"/>
      <c r="L44" s="104"/>
      <c r="M44" s="15"/>
      <c r="N44" s="17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</row>
    <row r="45" spans="1:35" ht="19.5" customHeight="1" x14ac:dyDescent="0.35">
      <c r="A45" s="154" t="s">
        <v>169</v>
      </c>
      <c r="B45" s="154"/>
      <c r="C45" s="154"/>
      <c r="D45" s="154"/>
      <c r="E45" s="154"/>
      <c r="F45" s="154"/>
      <c r="G45" s="155" t="s">
        <v>161</v>
      </c>
      <c r="H45" s="155"/>
      <c r="I45" s="155"/>
      <c r="J45" s="155"/>
      <c r="K45" s="155"/>
      <c r="L45" s="155"/>
      <c r="M45" s="155"/>
      <c r="N45" s="15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</row>
    <row r="46" spans="1:35" ht="24" customHeight="1" x14ac:dyDescent="0.25">
      <c r="A46" s="156" t="s">
        <v>157</v>
      </c>
      <c r="B46" s="156"/>
      <c r="C46" s="156"/>
      <c r="D46" s="156"/>
      <c r="E46" s="156"/>
      <c r="F46" s="156"/>
      <c r="G46" s="157" t="s">
        <v>126</v>
      </c>
      <c r="H46" s="157"/>
      <c r="I46" s="157"/>
      <c r="J46" s="157"/>
      <c r="K46" s="157"/>
      <c r="L46" s="157"/>
      <c r="M46" s="157"/>
      <c r="N46" s="157"/>
      <c r="O46" s="105"/>
      <c r="P46" s="15"/>
      <c r="Q46" s="15"/>
      <c r="R46" s="15" t="s">
        <v>60</v>
      </c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</row>
    <row r="47" spans="1:35" ht="12.75" customHeight="1" x14ac:dyDescent="0.25"/>
    <row r="48" spans="1:35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mergeCells count="78">
    <mergeCell ref="A1:B3"/>
    <mergeCell ref="C1:I3"/>
    <mergeCell ref="L1:N3"/>
    <mergeCell ref="A5:N5"/>
    <mergeCell ref="A6:D6"/>
    <mergeCell ref="E6:N6"/>
    <mergeCell ref="A7:D7"/>
    <mergeCell ref="I7:J7"/>
    <mergeCell ref="K7:N7"/>
    <mergeCell ref="A8:D8"/>
    <mergeCell ref="E8:H8"/>
    <mergeCell ref="I8:J8"/>
    <mergeCell ref="K8:N8"/>
    <mergeCell ref="A9:H9"/>
    <mergeCell ref="I9:N9"/>
    <mergeCell ref="A10:D10"/>
    <mergeCell ref="E10:H10"/>
    <mergeCell ref="I10:J10"/>
    <mergeCell ref="K10:N10"/>
    <mergeCell ref="A11:B12"/>
    <mergeCell ref="A13:B13"/>
    <mergeCell ref="C13:G13"/>
    <mergeCell ref="H13:J13"/>
    <mergeCell ref="K13:N13"/>
    <mergeCell ref="E14:K14"/>
    <mergeCell ref="L14:M14"/>
    <mergeCell ref="A16:N16"/>
    <mergeCell ref="D17:G17"/>
    <mergeCell ref="H17:K17"/>
    <mergeCell ref="L17:N17"/>
    <mergeCell ref="A18:B18"/>
    <mergeCell ref="E18:F18"/>
    <mergeCell ref="G18:I18"/>
    <mergeCell ref="L18:N18"/>
    <mergeCell ref="A19:C20"/>
    <mergeCell ref="D19:N20"/>
    <mergeCell ref="A21:E22"/>
    <mergeCell ref="F21:G22"/>
    <mergeCell ref="K21:K22"/>
    <mergeCell ref="A23:G23"/>
    <mergeCell ref="H23:N23"/>
    <mergeCell ref="A24:B24"/>
    <mergeCell ref="C24:E24"/>
    <mergeCell ref="F24:J24"/>
    <mergeCell ref="K24:N24"/>
    <mergeCell ref="A25:N25"/>
    <mergeCell ref="A27:N27"/>
    <mergeCell ref="A28:I28"/>
    <mergeCell ref="J28:N28"/>
    <mergeCell ref="A29:I29"/>
    <mergeCell ref="J29:N29"/>
    <mergeCell ref="A30:I30"/>
    <mergeCell ref="J30:N30"/>
    <mergeCell ref="A31:I31"/>
    <mergeCell ref="J31:N31"/>
    <mergeCell ref="A32:I32"/>
    <mergeCell ref="J32:N32"/>
    <mergeCell ref="A33:I33"/>
    <mergeCell ref="J33:N33"/>
    <mergeCell ref="A34:I34"/>
    <mergeCell ref="J34:N34"/>
    <mergeCell ref="A36:N37"/>
    <mergeCell ref="A38:N39"/>
    <mergeCell ref="A40:B40"/>
    <mergeCell ref="C40:D40"/>
    <mergeCell ref="E40:G40"/>
    <mergeCell ref="H40:I40"/>
    <mergeCell ref="L40:N40"/>
    <mergeCell ref="A41:B41"/>
    <mergeCell ref="C41:D41"/>
    <mergeCell ref="E41:G41"/>
    <mergeCell ref="H41:I41"/>
    <mergeCell ref="L41:N41"/>
    <mergeCell ref="A42:N42"/>
    <mergeCell ref="A45:F45"/>
    <mergeCell ref="G45:N45"/>
    <mergeCell ref="A46:F46"/>
    <mergeCell ref="G46:N46"/>
  </mergeCells>
  <dataValidations count="5">
    <dataValidation type="list" allowBlank="1" showInputMessage="1" showErrorMessage="1" prompt=" - " sqref="N14">
      <formula1>$R$2:$R$3</formula1>
      <formula2>0</formula2>
    </dataValidation>
    <dataValidation type="list" allowBlank="1" showInputMessage="1" showErrorMessage="1" prompt=" - " sqref="C24">
      <formula1>$V$2:$V$4</formula1>
      <formula2>0</formula2>
    </dataValidation>
    <dataValidation type="list" allowBlank="1" showInputMessage="1" showErrorMessage="1" prompt=" - " sqref="K10">
      <formula1>$Y$2:$Y$6</formula1>
      <formula2>0</formula2>
    </dataValidation>
    <dataValidation type="list" allowBlank="1" showInputMessage="1" showErrorMessage="1" prompt=" - " sqref="J41">
      <formula1>$T$5:$T$10</formula1>
      <formula2>0</formula2>
    </dataValidation>
    <dataValidation type="list" allowBlank="1" showInputMessage="1" showErrorMessage="1" prompt=" - " sqref="K13">
      <formula1>$S$2:$S$3</formula1>
      <formula2>0</formula2>
    </dataValidation>
  </dataValidations>
  <hyperlinks>
    <hyperlink ref="E8" r:id="rId1"/>
  </hyperlinks>
  <printOptions horizontalCentered="1" verticalCentered="1"/>
  <pageMargins left="0.25" right="0.25" top="0.75" bottom="0.75" header="0.3" footer="0.3"/>
  <pageSetup scale="64" firstPageNumber="0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workbookViewId="0"/>
  </sheetViews>
  <sheetFormatPr baseColWidth="10" defaultColWidth="9.140625" defaultRowHeight="15" x14ac:dyDescent="0.25"/>
  <cols>
    <col min="1" max="1" width="19.42578125" customWidth="1"/>
    <col min="2" max="2" width="5" customWidth="1"/>
    <col min="3" max="3" width="5.85546875" customWidth="1"/>
    <col min="4" max="4" width="12.28515625" customWidth="1"/>
    <col min="5" max="5" width="4.85546875" customWidth="1"/>
    <col min="6" max="6" width="13.140625" customWidth="1"/>
    <col min="7" max="7" width="6.5703125" customWidth="1"/>
    <col min="8" max="8" width="7" customWidth="1"/>
    <col min="9" max="9" width="6.85546875" customWidth="1"/>
    <col min="10" max="10" width="6.28515625" customWidth="1"/>
    <col min="11" max="11" width="6.5703125" customWidth="1"/>
    <col min="12" max="12" width="5.28515625" customWidth="1"/>
    <col min="13" max="13" width="9.42578125" customWidth="1"/>
    <col min="14" max="14" width="39.42578125" customWidth="1"/>
    <col min="15" max="15" width="20.7109375" customWidth="1"/>
    <col min="16" max="16" width="10.85546875" customWidth="1"/>
    <col min="17" max="28" width="9.140625" customWidth="1"/>
    <col min="29" max="1025" width="14.42578125" customWidth="1"/>
  </cols>
  <sheetData>
    <row r="1" spans="1:28" ht="12.75" customHeight="1" x14ac:dyDescent="0.25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3" t="s">
        <v>9</v>
      </c>
      <c r="M1" s="14"/>
      <c r="N1" s="145" t="s">
        <v>10</v>
      </c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</row>
    <row r="2" spans="1:28" ht="12.75" customHeight="1" x14ac:dyDescent="0.25">
      <c r="A2" s="16"/>
      <c r="B2" s="15"/>
      <c r="C2" s="15"/>
      <c r="D2" s="15"/>
      <c r="E2" s="15"/>
      <c r="F2" s="15"/>
      <c r="G2" s="15"/>
      <c r="H2" s="15"/>
      <c r="I2" s="15"/>
      <c r="J2" s="15"/>
      <c r="K2" s="15"/>
      <c r="L2" s="15" t="s">
        <v>11</v>
      </c>
      <c r="M2" s="17"/>
      <c r="N2" s="14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</row>
    <row r="3" spans="1:28" ht="12.75" customHeight="1" x14ac:dyDescent="0.25">
      <c r="A3" s="16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7"/>
      <c r="N3" s="14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</row>
    <row r="4" spans="1:28" ht="12.75" customHeight="1" x14ac:dyDescent="0.25">
      <c r="A4" s="16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7"/>
      <c r="N4" s="14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</row>
    <row r="5" spans="1:28" ht="12.75" customHeight="1" x14ac:dyDescent="0.25">
      <c r="A5" s="16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7"/>
      <c r="N5" s="14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</row>
    <row r="6" spans="1:28" ht="8.25" customHeight="1" x14ac:dyDescent="0.25">
      <c r="A6" s="16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7"/>
      <c r="N6" s="14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</row>
    <row r="7" spans="1:28" ht="12.75" customHeight="1" x14ac:dyDescent="0.25">
      <c r="A7" s="146" t="s">
        <v>127</v>
      </c>
      <c r="B7" s="146"/>
      <c r="C7" s="146"/>
      <c r="D7" s="146"/>
      <c r="E7" s="147" t="s">
        <v>128</v>
      </c>
      <c r="F7" s="147"/>
      <c r="G7" s="147"/>
      <c r="H7" s="147"/>
      <c r="I7" s="147"/>
      <c r="J7" s="147"/>
      <c r="K7" s="147"/>
      <c r="L7" s="147"/>
      <c r="M7" s="147"/>
      <c r="N7" s="138" t="s">
        <v>14</v>
      </c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</row>
    <row r="8" spans="1:28" ht="15" customHeight="1" x14ac:dyDescent="0.25">
      <c r="A8" s="18" t="s">
        <v>15</v>
      </c>
      <c r="B8" s="148" t="s">
        <v>16</v>
      </c>
      <c r="C8" s="148"/>
      <c r="D8" s="148"/>
      <c r="E8" s="148"/>
      <c r="F8" s="149" t="s">
        <v>17</v>
      </c>
      <c r="G8" s="19" t="s">
        <v>18</v>
      </c>
      <c r="H8" s="19" t="s">
        <v>19</v>
      </c>
      <c r="I8" s="19" t="s">
        <v>20</v>
      </c>
      <c r="J8" s="150" t="s">
        <v>21</v>
      </c>
      <c r="K8" s="19" t="s">
        <v>18</v>
      </c>
      <c r="L8" s="19" t="s">
        <v>19</v>
      </c>
      <c r="M8" s="20" t="s">
        <v>20</v>
      </c>
      <c r="N8" s="138"/>
      <c r="O8" s="15"/>
      <c r="P8" s="21">
        <v>9092475</v>
      </c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</row>
    <row r="9" spans="1:28" ht="35.25" customHeight="1" x14ac:dyDescent="0.25">
      <c r="A9" s="22"/>
      <c r="B9" s="151"/>
      <c r="C9" s="151"/>
      <c r="D9" s="151"/>
      <c r="E9" s="151"/>
      <c r="F9" s="149"/>
      <c r="G9" s="23">
        <v>1</v>
      </c>
      <c r="H9" s="23">
        <v>8</v>
      </c>
      <c r="I9" s="23">
        <v>2016</v>
      </c>
      <c r="J9" s="150"/>
      <c r="K9" s="23">
        <v>31</v>
      </c>
      <c r="L9" s="23">
        <v>8</v>
      </c>
      <c r="M9" s="24">
        <v>2016</v>
      </c>
      <c r="N9" s="138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</row>
    <row r="10" spans="1:28" ht="12.75" customHeight="1" x14ac:dyDescent="0.25">
      <c r="A10" s="152" t="s">
        <v>129</v>
      </c>
      <c r="B10" s="152"/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2"/>
      <c r="N10" s="138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</row>
    <row r="11" spans="1:28" ht="12.75" customHeight="1" x14ac:dyDescent="0.25">
      <c r="A11" s="152" t="s">
        <v>130</v>
      </c>
      <c r="B11" s="152"/>
      <c r="C11" s="152"/>
      <c r="D11" s="152"/>
      <c r="E11" s="152"/>
      <c r="F11" s="152"/>
      <c r="G11" s="152"/>
      <c r="H11" s="152"/>
      <c r="I11" s="152"/>
      <c r="J11" s="152"/>
      <c r="K11" s="152"/>
      <c r="L11" s="152"/>
      <c r="M11" s="152"/>
      <c r="N11" s="138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</row>
    <row r="12" spans="1:28" ht="48" customHeight="1" x14ac:dyDescent="0.25">
      <c r="A12" s="140" t="s">
        <v>131</v>
      </c>
      <c r="B12" s="140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40"/>
      <c r="N12" s="26" t="s">
        <v>26</v>
      </c>
      <c r="O12" s="15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</row>
    <row r="13" spans="1:28" ht="24" customHeight="1" x14ac:dyDescent="0.25">
      <c r="A13" s="141" t="s">
        <v>132</v>
      </c>
      <c r="B13" s="141"/>
      <c r="C13" s="141"/>
      <c r="D13" s="141"/>
      <c r="E13" s="141"/>
      <c r="F13" s="141"/>
      <c r="G13" s="141"/>
      <c r="H13" s="141"/>
      <c r="I13" s="141"/>
      <c r="J13" s="141"/>
      <c r="K13" s="141"/>
      <c r="L13" s="141"/>
      <c r="M13" s="141"/>
      <c r="N13" s="131" t="s">
        <v>28</v>
      </c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</row>
    <row r="14" spans="1:28" ht="12.75" customHeight="1" x14ac:dyDescent="0.25">
      <c r="A14" s="142" t="s">
        <v>29</v>
      </c>
      <c r="B14" s="142"/>
      <c r="C14" s="142"/>
      <c r="D14" s="142"/>
      <c r="E14" s="142"/>
      <c r="F14" s="142"/>
      <c r="G14" s="142"/>
      <c r="H14" s="142"/>
      <c r="I14" s="142"/>
      <c r="J14" s="142"/>
      <c r="K14" s="142"/>
      <c r="L14" s="142"/>
      <c r="M14" s="142"/>
      <c r="N14" s="131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</row>
    <row r="15" spans="1:28" ht="42" customHeight="1" x14ac:dyDescent="0.25">
      <c r="A15" s="143" t="s">
        <v>30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31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</row>
    <row r="16" spans="1:28" ht="42" customHeight="1" x14ac:dyDescent="0.25">
      <c r="A16" s="144" t="s">
        <v>31</v>
      </c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M16" s="144"/>
      <c r="N16" s="131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</row>
    <row r="17" spans="1:28" ht="13.5" customHeight="1" x14ac:dyDescent="0.25">
      <c r="A17" s="135"/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28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</row>
    <row r="18" spans="1:28" ht="13.5" customHeight="1" x14ac:dyDescent="0.25">
      <c r="A18" s="136" t="s">
        <v>32</v>
      </c>
      <c r="B18" s="136"/>
      <c r="C18" s="136"/>
      <c r="D18" s="136"/>
      <c r="E18" s="136"/>
      <c r="F18" s="136"/>
      <c r="G18" s="136"/>
      <c r="H18" s="136"/>
      <c r="I18" s="136"/>
      <c r="J18" s="136"/>
      <c r="K18" s="136"/>
      <c r="L18" s="136"/>
      <c r="M18" s="136"/>
      <c r="N18" s="28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</row>
    <row r="19" spans="1:28" ht="31.5" customHeight="1" x14ac:dyDescent="0.25">
      <c r="A19" s="198" t="s">
        <v>133</v>
      </c>
      <c r="B19" s="198"/>
      <c r="C19" s="198"/>
      <c r="D19" s="198"/>
      <c r="E19" s="198"/>
      <c r="F19" s="198"/>
      <c r="G19" s="198"/>
      <c r="H19" s="198"/>
      <c r="I19" s="198"/>
      <c r="J19" s="198"/>
      <c r="K19" s="198"/>
      <c r="L19" s="198"/>
      <c r="M19" s="198"/>
      <c r="N19" s="138" t="s">
        <v>34</v>
      </c>
      <c r="O19" s="15">
        <v>17829636</v>
      </c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</row>
    <row r="20" spans="1:28" ht="14.25" customHeight="1" x14ac:dyDescent="0.25">
      <c r="A20" s="198"/>
      <c r="B20" s="198"/>
      <c r="C20" s="198"/>
      <c r="D20" s="198"/>
      <c r="E20" s="198"/>
      <c r="F20" s="198"/>
      <c r="G20" s="198"/>
      <c r="H20" s="198"/>
      <c r="I20" s="198"/>
      <c r="J20" s="198"/>
      <c r="K20" s="198"/>
      <c r="L20" s="198"/>
      <c r="M20" s="198"/>
      <c r="N20" s="138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</row>
    <row r="21" spans="1:28" ht="12.75" hidden="1" customHeight="1" x14ac:dyDescent="0.25">
      <c r="A21" s="198"/>
      <c r="B21" s="198"/>
      <c r="C21" s="198"/>
      <c r="D21" s="198"/>
      <c r="E21" s="198"/>
      <c r="F21" s="198"/>
      <c r="G21" s="198"/>
      <c r="H21" s="198"/>
      <c r="I21" s="198"/>
      <c r="J21" s="198"/>
      <c r="K21" s="198"/>
      <c r="L21" s="198"/>
      <c r="M21" s="198"/>
      <c r="N21" s="28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</row>
    <row r="22" spans="1:28" ht="16.5" hidden="1" customHeight="1" x14ac:dyDescent="0.25">
      <c r="A22" s="198"/>
      <c r="B22" s="198"/>
      <c r="C22" s="198"/>
      <c r="D22" s="198"/>
      <c r="E22" s="198"/>
      <c r="F22" s="198"/>
      <c r="G22" s="198"/>
      <c r="H22" s="198"/>
      <c r="I22" s="198"/>
      <c r="J22" s="198"/>
      <c r="K22" s="198"/>
      <c r="L22" s="198"/>
      <c r="M22" s="198"/>
      <c r="N22" s="28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</row>
    <row r="23" spans="1:28" ht="12.75" hidden="1" customHeight="1" x14ac:dyDescent="0.25">
      <c r="A23" s="198"/>
      <c r="B23" s="198"/>
      <c r="C23" s="198"/>
      <c r="D23" s="198"/>
      <c r="E23" s="198"/>
      <c r="F23" s="198"/>
      <c r="G23" s="198"/>
      <c r="H23" s="198"/>
      <c r="I23" s="198"/>
      <c r="J23" s="198"/>
      <c r="K23" s="198"/>
      <c r="L23" s="198"/>
      <c r="M23" s="198"/>
      <c r="N23" s="28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</row>
    <row r="24" spans="1:28" ht="49.5" customHeight="1" x14ac:dyDescent="0.25">
      <c r="A24" s="139" t="s">
        <v>35</v>
      </c>
      <c r="B24" s="139"/>
      <c r="C24" s="139"/>
      <c r="D24" s="139"/>
      <c r="E24" s="139"/>
      <c r="F24" s="139"/>
      <c r="G24" s="139"/>
      <c r="H24" s="139"/>
      <c r="I24" s="139"/>
      <c r="J24" s="139"/>
      <c r="K24" s="139"/>
      <c r="L24" s="139"/>
      <c r="M24" s="139"/>
      <c r="N24" s="28"/>
      <c r="O24" s="15">
        <f>2593402+648350</f>
        <v>3241752</v>
      </c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</row>
    <row r="25" spans="1:28" ht="61.5" customHeight="1" x14ac:dyDescent="0.25">
      <c r="A25" s="134" t="s">
        <v>36</v>
      </c>
      <c r="B25" s="134"/>
      <c r="C25" s="134"/>
      <c r="D25" s="134"/>
      <c r="E25" s="134"/>
      <c r="F25" s="134"/>
      <c r="G25" s="134"/>
      <c r="H25" s="134"/>
      <c r="I25" s="134"/>
      <c r="J25" s="134"/>
      <c r="K25" s="134"/>
      <c r="L25" s="134"/>
      <c r="M25" s="134"/>
      <c r="N25" s="28"/>
      <c r="O25" s="15"/>
      <c r="P25" s="15">
        <v>14587884</v>
      </c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</row>
    <row r="26" spans="1:28" ht="20.25" customHeight="1" x14ac:dyDescent="0.25">
      <c r="A26" s="29" t="s">
        <v>37</v>
      </c>
      <c r="B26" s="121" t="s">
        <v>38</v>
      </c>
      <c r="C26" s="121"/>
      <c r="D26" s="121"/>
      <c r="E26" s="121"/>
      <c r="F26" s="122" t="s">
        <v>39</v>
      </c>
      <c r="G26" s="122"/>
      <c r="H26" s="122"/>
      <c r="I26" s="122"/>
      <c r="J26" s="122"/>
      <c r="K26" s="122"/>
      <c r="L26" s="122"/>
      <c r="M26" s="122"/>
      <c r="N26" s="28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</row>
    <row r="27" spans="1:28" ht="38.25" customHeight="1" x14ac:dyDescent="0.25">
      <c r="A27" s="30" t="s">
        <v>40</v>
      </c>
      <c r="B27" s="132">
        <v>17829636</v>
      </c>
      <c r="C27" s="132"/>
      <c r="D27" s="132"/>
      <c r="E27" s="132"/>
      <c r="F27" s="133" t="e">
        <f ca="1">CONCATENATE(UPPER(convertirnum(B27,1)),"( MCTE )")</f>
        <v>#NAME?</v>
      </c>
      <c r="G27" s="133"/>
      <c r="H27" s="133"/>
      <c r="I27" s="133"/>
      <c r="J27" s="133"/>
      <c r="K27" s="133"/>
      <c r="L27" s="133"/>
      <c r="M27" s="133"/>
      <c r="N27" s="131" t="s">
        <v>41</v>
      </c>
      <c r="O27" s="15">
        <v>3109800</v>
      </c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</row>
    <row r="28" spans="1:28" ht="25.5" customHeight="1" x14ac:dyDescent="0.25">
      <c r="A28" s="31" t="s">
        <v>42</v>
      </c>
      <c r="B28" s="132">
        <f>+B27-648350</f>
        <v>17181286</v>
      </c>
      <c r="C28" s="132"/>
      <c r="D28" s="132"/>
      <c r="E28" s="132"/>
      <c r="F28" s="133" t="e">
        <f ca="1">CONCATENATE(UPPER(convertirnum(B28,1)),"( MCTE )")</f>
        <v>#NAME?</v>
      </c>
      <c r="G28" s="133"/>
      <c r="H28" s="133"/>
      <c r="I28" s="133"/>
      <c r="J28" s="133"/>
      <c r="K28" s="133"/>
      <c r="L28" s="133"/>
      <c r="M28" s="133"/>
      <c r="N28" s="131"/>
      <c r="O28" s="15">
        <v>20785288</v>
      </c>
      <c r="P28" s="15"/>
      <c r="Q28" s="15"/>
      <c r="R28" s="15">
        <f>17181286+648350</f>
        <v>17829636</v>
      </c>
      <c r="S28" s="15"/>
      <c r="T28" s="15"/>
      <c r="U28" s="15"/>
      <c r="V28" s="15"/>
      <c r="W28" s="15"/>
      <c r="X28" s="15"/>
      <c r="Y28" s="15"/>
      <c r="Z28" s="15"/>
      <c r="AA28" s="15"/>
      <c r="AB28" s="15"/>
    </row>
    <row r="29" spans="1:28" ht="25.5" customHeight="1" x14ac:dyDescent="0.25">
      <c r="A29" s="30" t="s">
        <v>43</v>
      </c>
      <c r="B29" s="132">
        <v>2593402</v>
      </c>
      <c r="C29" s="132"/>
      <c r="D29" s="132"/>
      <c r="E29" s="132"/>
      <c r="F29" s="133" t="e">
        <f ca="1">CONCATENATE(UPPER(convertirnum(B29,1)),"( MCTE )")</f>
        <v>#NAME?</v>
      </c>
      <c r="G29" s="133"/>
      <c r="H29" s="133"/>
      <c r="I29" s="133"/>
      <c r="J29" s="133"/>
      <c r="K29" s="133"/>
      <c r="L29" s="133"/>
      <c r="M29" s="133"/>
      <c r="N29" s="131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</row>
    <row r="30" spans="1:28" ht="25.5" customHeight="1" x14ac:dyDescent="0.25">
      <c r="A30" s="30" t="s">
        <v>44</v>
      </c>
      <c r="B30" s="132">
        <v>0</v>
      </c>
      <c r="C30" s="132"/>
      <c r="D30" s="132"/>
      <c r="E30" s="132"/>
      <c r="F30" s="133" t="e">
        <f ca="1">CONCATENATE(UPPER(convertirnum(B30,1)),"( MCTE )")</f>
        <v>#NAME?</v>
      </c>
      <c r="G30" s="133"/>
      <c r="H30" s="133"/>
      <c r="I30" s="133"/>
      <c r="J30" s="133"/>
      <c r="K30" s="133"/>
      <c r="L30" s="133"/>
      <c r="M30" s="133"/>
      <c r="N30" s="131"/>
      <c r="O30" s="15">
        <f>+B29*0.8</f>
        <v>2074721.6</v>
      </c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</row>
    <row r="31" spans="1:28" ht="12.75" customHeight="1" x14ac:dyDescent="0.25">
      <c r="A31" s="30" t="s">
        <v>45</v>
      </c>
      <c r="B31" s="132">
        <f>+B27-B28</f>
        <v>648350</v>
      </c>
      <c r="C31" s="132"/>
      <c r="D31" s="132"/>
      <c r="E31" s="132"/>
      <c r="F31" s="133" t="e">
        <f ca="1">CONCATENATE(UPPER(convertirnum(B31,1)),"( MCTE )")</f>
        <v>#NAME?</v>
      </c>
      <c r="G31" s="133"/>
      <c r="H31" s="133"/>
      <c r="I31" s="133"/>
      <c r="J31" s="133"/>
      <c r="K31" s="133"/>
      <c r="L31" s="133"/>
      <c r="M31" s="133"/>
      <c r="N31" s="131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  <row r="32" spans="1:28" ht="25.5" customHeight="1" x14ac:dyDescent="0.4">
      <c r="A32" s="30" t="s">
        <v>46</v>
      </c>
      <c r="B32" s="126">
        <f>+(B28*100)/B27</f>
        <v>96.363638607092142</v>
      </c>
      <c r="C32" s="126"/>
      <c r="D32" s="126"/>
      <c r="E32" s="126"/>
      <c r="F32" s="127" t="s">
        <v>134</v>
      </c>
      <c r="G32" s="127"/>
      <c r="H32" s="127"/>
      <c r="I32" s="127"/>
      <c r="J32" s="127"/>
      <c r="K32" s="127"/>
      <c r="L32" s="127"/>
      <c r="M32" s="127"/>
      <c r="N32" s="33" t="s">
        <v>48</v>
      </c>
      <c r="O32" s="15">
        <v>3241752</v>
      </c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  <row r="33" spans="1:28" ht="12.75" customHeight="1" x14ac:dyDescent="0.25">
      <c r="A33" s="34"/>
      <c r="B33" s="35"/>
      <c r="C33" s="35"/>
      <c r="D33" s="36"/>
      <c r="E33" s="36"/>
      <c r="F33" s="37"/>
      <c r="G33" s="37"/>
      <c r="H33" s="37"/>
      <c r="I33" s="37"/>
      <c r="J33" s="37"/>
      <c r="K33" s="37"/>
      <c r="L33" s="37"/>
      <c r="M33" s="38"/>
      <c r="N33" s="128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  <row r="34" spans="1:28" x14ac:dyDescent="0.25">
      <c r="A34" s="129" t="s">
        <v>49</v>
      </c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8"/>
      <c r="O34" s="15">
        <v>-648350</v>
      </c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  <row r="35" spans="1:28" ht="4.5" customHeight="1" x14ac:dyDescent="0.25">
      <c r="A35" s="129"/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8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  <row r="36" spans="1:28" ht="12.75" customHeight="1" x14ac:dyDescent="0.25">
      <c r="A36" s="130" t="s">
        <v>50</v>
      </c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28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  <row r="37" spans="1:28" ht="30.75" customHeight="1" x14ac:dyDescent="0.25">
      <c r="A37" s="130"/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28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  <row r="38" spans="1:28" ht="12.75" customHeight="1" x14ac:dyDescent="0.25">
      <c r="A38" s="40" t="s">
        <v>51</v>
      </c>
      <c r="B38" s="120" t="s">
        <v>52</v>
      </c>
      <c r="C38" s="120"/>
      <c r="D38" s="120"/>
      <c r="E38" s="120"/>
      <c r="F38" s="41" t="s">
        <v>53</v>
      </c>
      <c r="G38" s="121" t="s">
        <v>54</v>
      </c>
      <c r="H38" s="121"/>
      <c r="I38" s="121" t="s">
        <v>55</v>
      </c>
      <c r="J38" s="121"/>
      <c r="K38" s="122" t="s">
        <v>56</v>
      </c>
      <c r="L38" s="122"/>
      <c r="M38" s="122"/>
      <c r="N38" s="28"/>
      <c r="O38" s="15"/>
      <c r="P38" s="32">
        <f>+B29+B28</f>
        <v>19774688</v>
      </c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  <row r="39" spans="1:28" ht="37.5" customHeight="1" x14ac:dyDescent="0.4">
      <c r="A39" s="39"/>
      <c r="B39" s="123">
        <v>3241752</v>
      </c>
      <c r="C39" s="123"/>
      <c r="D39" s="123"/>
      <c r="E39" s="123"/>
      <c r="F39" s="42">
        <f>IF(B39&lt;=(1723650),(689450),(B39*0.4))</f>
        <v>1296700.8</v>
      </c>
      <c r="G39" s="124">
        <f>(F39*12.5)/100</f>
        <v>162087.6</v>
      </c>
      <c r="H39" s="124"/>
      <c r="I39" s="124">
        <f>(F39*16)/100</f>
        <v>207472.128</v>
      </c>
      <c r="J39" s="124"/>
      <c r="K39" s="125">
        <f>+I39+G39</f>
        <v>369559.728</v>
      </c>
      <c r="L39" s="125"/>
      <c r="M39" s="125"/>
      <c r="N39" s="43" t="s">
        <v>57</v>
      </c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  <row r="40" spans="1:28" ht="27" customHeight="1" x14ac:dyDescent="0.25">
      <c r="A40" s="116" t="s">
        <v>135</v>
      </c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7" t="s">
        <v>59</v>
      </c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</row>
    <row r="41" spans="1:28" ht="24" customHeight="1" x14ac:dyDescent="0.25">
      <c r="A41" s="16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7"/>
      <c r="N41" s="117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</row>
    <row r="42" spans="1:28" ht="12.75" customHeight="1" x14ac:dyDescent="0.25">
      <c r="A42" s="16" t="s">
        <v>60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7"/>
      <c r="N42" s="117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</row>
    <row r="43" spans="1:28" x14ac:dyDescent="0.25">
      <c r="A43" s="16"/>
      <c r="B43" s="118"/>
      <c r="C43" s="118"/>
      <c r="D43" s="118"/>
      <c r="E43" s="118"/>
      <c r="F43" s="118"/>
      <c r="G43" s="118"/>
      <c r="H43" s="118"/>
      <c r="I43" s="118"/>
      <c r="J43" s="118"/>
      <c r="K43" s="44"/>
      <c r="L43" s="15"/>
      <c r="M43" s="17"/>
      <c r="N43" s="117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</row>
    <row r="44" spans="1:28" ht="20.25" customHeight="1" x14ac:dyDescent="0.25">
      <c r="A44" s="119" t="s">
        <v>62</v>
      </c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45" t="s">
        <v>63</v>
      </c>
      <c r="O44" s="15"/>
      <c r="P44" s="15"/>
      <c r="Q44" s="15" t="s">
        <v>60</v>
      </c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</row>
    <row r="45" spans="1:28" ht="12.75" customHeight="1" x14ac:dyDescent="0.25"/>
    <row r="46" spans="1:28" ht="12.75" customHeight="1" x14ac:dyDescent="0.25"/>
    <row r="47" spans="1:28" ht="12.75" customHeight="1" x14ac:dyDescent="0.25"/>
    <row r="48" spans="1:2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mergeCells count="53">
    <mergeCell ref="N1:N6"/>
    <mergeCell ref="A7:D7"/>
    <mergeCell ref="E7:M7"/>
    <mergeCell ref="N7:N11"/>
    <mergeCell ref="B8:E8"/>
    <mergeCell ref="F8:F9"/>
    <mergeCell ref="J8:J9"/>
    <mergeCell ref="B9:E9"/>
    <mergeCell ref="A10:M10"/>
    <mergeCell ref="A11:M11"/>
    <mergeCell ref="A12:M12"/>
    <mergeCell ref="A13:M13"/>
    <mergeCell ref="N13:N16"/>
    <mergeCell ref="A14:M14"/>
    <mergeCell ref="A15:M15"/>
    <mergeCell ref="A16:M16"/>
    <mergeCell ref="A17:M17"/>
    <mergeCell ref="A18:M18"/>
    <mergeCell ref="A19:M23"/>
    <mergeCell ref="N19:N20"/>
    <mergeCell ref="A24:M24"/>
    <mergeCell ref="A25:M25"/>
    <mergeCell ref="B26:E26"/>
    <mergeCell ref="F26:M26"/>
    <mergeCell ref="B27:E27"/>
    <mergeCell ref="F27:M27"/>
    <mergeCell ref="N27:N31"/>
    <mergeCell ref="B28:E28"/>
    <mergeCell ref="F28:M28"/>
    <mergeCell ref="B29:E29"/>
    <mergeCell ref="F29:M29"/>
    <mergeCell ref="B30:E30"/>
    <mergeCell ref="F30:M30"/>
    <mergeCell ref="B31:E31"/>
    <mergeCell ref="F31:M31"/>
    <mergeCell ref="B32:E32"/>
    <mergeCell ref="F32:M32"/>
    <mergeCell ref="N33:N37"/>
    <mergeCell ref="A34:M34"/>
    <mergeCell ref="A35:M35"/>
    <mergeCell ref="A36:M37"/>
    <mergeCell ref="A40:M40"/>
    <mergeCell ref="N40:N43"/>
    <mergeCell ref="B43:J43"/>
    <mergeCell ref="A44:M44"/>
    <mergeCell ref="B38:E38"/>
    <mergeCell ref="G38:H38"/>
    <mergeCell ref="I38:J38"/>
    <mergeCell ref="K38:M38"/>
    <mergeCell ref="B39:E39"/>
    <mergeCell ref="G39:H39"/>
    <mergeCell ref="I39:J39"/>
    <mergeCell ref="K39:M39"/>
  </mergeCells>
  <pageMargins left="0.7" right="0.7" top="0.75" bottom="0.75" header="0.51180555555555496" footer="0.51180555555555496"/>
  <pageSetup firstPageNumber="0" orientation="portrait" horizontalDpi="300" verticalDpi="3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0"/>
  <sheetViews>
    <sheetView workbookViewId="0"/>
  </sheetViews>
  <sheetFormatPr baseColWidth="10" defaultColWidth="9.140625" defaultRowHeight="15" x14ac:dyDescent="0.25"/>
  <cols>
    <col min="1" max="1" width="38.28515625" customWidth="1"/>
    <col min="2" max="2" width="11" customWidth="1"/>
    <col min="3" max="3" width="9.28515625" customWidth="1"/>
    <col min="4" max="4" width="13.42578125" customWidth="1"/>
    <col min="5" max="5" width="9.85546875" customWidth="1"/>
    <col min="6" max="6" width="15.85546875" customWidth="1"/>
    <col min="7" max="7" width="18.5703125" customWidth="1"/>
    <col min="8" max="26" width="10" customWidth="1"/>
    <col min="27" max="1025" width="14.42578125" customWidth="1"/>
  </cols>
  <sheetData>
    <row r="1" spans="1:7" x14ac:dyDescent="0.25">
      <c r="A1" s="106" t="s">
        <v>136</v>
      </c>
      <c r="B1" s="199" t="s">
        <v>137</v>
      </c>
      <c r="C1" s="199"/>
      <c r="D1" s="106" t="s">
        <v>138</v>
      </c>
      <c r="F1" s="107" t="s">
        <v>139</v>
      </c>
      <c r="G1" s="106" t="s">
        <v>140</v>
      </c>
    </row>
    <row r="2" spans="1:7" x14ac:dyDescent="0.25">
      <c r="A2" s="106" t="s">
        <v>141</v>
      </c>
      <c r="B2" s="108">
        <v>1</v>
      </c>
      <c r="C2" s="109">
        <v>5.2199999999999998E-3</v>
      </c>
      <c r="D2" s="106" t="s">
        <v>67</v>
      </c>
      <c r="F2" s="107" t="s">
        <v>142</v>
      </c>
      <c r="G2" s="106" t="s">
        <v>143</v>
      </c>
    </row>
    <row r="3" spans="1:7" x14ac:dyDescent="0.25">
      <c r="A3" s="106" t="s">
        <v>144</v>
      </c>
      <c r="B3" s="108">
        <v>2</v>
      </c>
      <c r="C3" s="109">
        <v>1.044E-2</v>
      </c>
      <c r="D3" s="106" t="s">
        <v>145</v>
      </c>
      <c r="F3" s="107" t="s">
        <v>146</v>
      </c>
      <c r="G3" s="106" t="s">
        <v>147</v>
      </c>
    </row>
    <row r="4" spans="1:7" x14ac:dyDescent="0.25">
      <c r="A4" s="106" t="s">
        <v>148</v>
      </c>
      <c r="B4" s="108">
        <v>3</v>
      </c>
      <c r="C4" s="109">
        <v>2.436E-2</v>
      </c>
      <c r="G4" s="106" t="s">
        <v>77</v>
      </c>
    </row>
    <row r="5" spans="1:7" x14ac:dyDescent="0.25">
      <c r="A5" s="106" t="s">
        <v>149</v>
      </c>
      <c r="B5" s="108">
        <v>4</v>
      </c>
      <c r="C5" s="109">
        <v>4.3499999999999997E-2</v>
      </c>
    </row>
    <row r="6" spans="1:7" x14ac:dyDescent="0.25">
      <c r="A6" s="106" t="s">
        <v>150</v>
      </c>
      <c r="B6" s="108">
        <v>5</v>
      </c>
      <c r="C6" s="109">
        <v>6.9599999999999995E-2</v>
      </c>
    </row>
    <row r="200" spans="1:2" x14ac:dyDescent="0.25">
      <c r="A200" t="s">
        <v>151</v>
      </c>
      <c r="B200">
        <v>123456789</v>
      </c>
    </row>
  </sheetData>
  <mergeCells count="1">
    <mergeCell ref="B1:C1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cols>
    <col min="1" max="26" width="10" customWidth="1"/>
    <col min="27" max="1025" width="14.42578125" customWidth="1"/>
  </cols>
  <sheetData/>
  <pageMargins left="0.7" right="0.7" top="0.75" bottom="0.75" header="0.51180555555555496" footer="0.51180555555555496"/>
  <pageSetup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Hoja1</vt:lpstr>
      <vt:lpstr>CERTIFICACION MES DE FEBRERO </vt:lpstr>
      <vt:lpstr>CERTIFICACION</vt:lpstr>
      <vt:lpstr>CERTIFICACION JULIO 80%</vt:lpstr>
      <vt:lpstr>Hoja2</vt:lpstr>
      <vt:lpstr>Hoja3</vt:lpstr>
      <vt:lpstr>CERTIFICACION!Área_de_impresión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 Amortegui Roa</dc:creator>
  <cp:lastModifiedBy>OFFICE</cp:lastModifiedBy>
  <cp:revision>0</cp:revision>
  <cp:lastPrinted>2020-07-12T03:48:31Z</cp:lastPrinted>
  <dcterms:created xsi:type="dcterms:W3CDTF">2018-02-16T16:57:53Z</dcterms:created>
  <dcterms:modified xsi:type="dcterms:W3CDTF">2020-08-28T20:43:48Z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