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ttps://d.docs.live.net/23794f26e590c11a/Documents/2. MILDRETH/DANIELA/CONVENIO TRATA DE PERSONAS/"/>
    </mc:Choice>
  </mc:AlternateContent>
  <xr:revisionPtr revIDLastSave="22" documentId="11_DF6749AC34617A46EFF3AEF65EDDC2B56F0ED353" xr6:coauthVersionLast="47" xr6:coauthVersionMax="47" xr10:uidLastSave="{87DA0D98-BC56-4FE5-BB51-8D2F0AA89CAB}"/>
  <bookViews>
    <workbookView xWindow="-120" yWindow="-120" windowWidth="20730" windowHeight="11040" tabRatio="500" xr2:uid="{00000000-000D-0000-FFFF-FFFF00000000}"/>
  </bookViews>
  <sheets>
    <sheet name="PRESUPUESTO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16" i="1" l="1"/>
  <c r="M16" i="1" s="1"/>
  <c r="G14" i="1"/>
  <c r="K14" i="1"/>
  <c r="I14" i="1"/>
  <c r="K12" i="1"/>
  <c r="I16" i="1"/>
  <c r="G16" i="1"/>
  <c r="G20" i="1"/>
  <c r="L12" i="1"/>
  <c r="M12" i="1" s="1"/>
  <c r="L8" i="1"/>
  <c r="M8" i="1" s="1"/>
  <c r="L13" i="1"/>
  <c r="M13" i="1" s="1"/>
  <c r="L14" i="1"/>
  <c r="M14" i="1" s="1"/>
  <c r="L15" i="1"/>
  <c r="M15" i="1" s="1"/>
  <c r="L20" i="1"/>
  <c r="M20" i="1" s="1"/>
  <c r="M21" i="1" s="1"/>
  <c r="L7" i="1"/>
  <c r="M7" i="1" s="1"/>
  <c r="K8" i="1"/>
  <c r="K13" i="1"/>
  <c r="K15" i="1"/>
  <c r="K16" i="1"/>
  <c r="K20" i="1"/>
  <c r="K7" i="1"/>
  <c r="K9" i="1" s="1"/>
  <c r="I8" i="1"/>
  <c r="I12" i="1"/>
  <c r="I13" i="1"/>
  <c r="I15" i="1"/>
  <c r="I20" i="1"/>
  <c r="I7" i="1"/>
  <c r="I9" i="1" s="1"/>
  <c r="G8" i="1"/>
  <c r="G12" i="1"/>
  <c r="G13" i="1"/>
  <c r="G15" i="1"/>
  <c r="G7" i="1"/>
  <c r="G9" i="1" s="1"/>
  <c r="G17" i="1" l="1"/>
  <c r="K17" i="1"/>
  <c r="I17" i="1"/>
  <c r="M17" i="1"/>
  <c r="M22" i="1" s="1"/>
  <c r="M9" i="1"/>
</calcChain>
</file>

<file path=xl/sharedStrings.xml><?xml version="1.0" encoding="utf-8"?>
<sst xmlns="http://schemas.openxmlformats.org/spreadsheetml/2006/main" count="68" uniqueCount="37">
  <si>
    <t>RECURSO HUMANO</t>
  </si>
  <si>
    <t>CONCEPTO</t>
  </si>
  <si>
    <t>DESCRIPCIÓN</t>
  </si>
  <si>
    <t>Cantidad</t>
  </si>
  <si>
    <t>Líder de Proyecto</t>
  </si>
  <si>
    <t>Profesional en humanidades y/o ciencias sociales, con mínimo cinco (05) años de experiencia en las actividades coordinación o asesorías de proyectos del área pública.</t>
  </si>
  <si>
    <t>Coordinador Operativo del proyecto</t>
  </si>
  <si>
    <t>Profesional en administración de empresas, humanidades y/o en ciencias sociales, con experiencia relacionada de cuatro (4) años mínimo.</t>
  </si>
  <si>
    <t>SUBTOTAL ITEM</t>
  </si>
  <si>
    <t>ESTRATEGIA METODOLOGICA</t>
  </si>
  <si>
    <t>Und de medida</t>
  </si>
  <si>
    <t>Activaciones sociales</t>
  </si>
  <si>
    <t>Visibilizar la problemática y el delito de Trata de personas, en cada municipio priorizado, en zonas de afluencia de la población tales como: Plazas, parques y/o zonas comerciales etc. Incluye: Recurso humano, indumentaria para las actividades, elementos técnicos y tecnológicos, material pedagógico, refrigerios.</t>
  </si>
  <si>
    <t>Socialización de la Ruta de atención a víctimas del delito de trata de personas.</t>
  </si>
  <si>
    <t>Socializar en cada uno de los municipios priorizados para el presente proyecto la ruta de atención diseñada para las víctimas del delito de trata de personas con entidades territoriales y/o actores de los Comités de Trata de Personas municipales. Incluye: Recurso humano, indumentaria para las actividades, elementos técnicos y tecnológicos, material pedagógico, refrigerios.</t>
  </si>
  <si>
    <t>Socializaciones Ruta Atención</t>
  </si>
  <si>
    <t>Sensibilizar a la población menor de edad del delito de la trata de personas.</t>
  </si>
  <si>
    <t>Desarrollar intervenciones artísticas en instituciones educativas públicas y/o juntas de acción comunal de los municipios priorizados. Incluye: Recurso humano, indumentaria para las actividades, elementos técnicos y tecnológicos, material pedagógico, refrigerios.</t>
  </si>
  <si>
    <t>Sensibilizaciones</t>
  </si>
  <si>
    <t>Encuentro de experiencias</t>
  </si>
  <si>
    <t>A manera de cierre se realizará un (1) ENCUENTRO DE EXPERIENCIAS, el cual consistirá en la socialización de los resultados de la estrategia, con la participación de los participantes y actores estratégicos, realizando presentación de los contenidos desarrollados, como también, de los más destacados resultados del proyecto por parte de los participantes. Incluye: Recurso humano, indumentaria para las actividades, elementos técnicos y tecnológicos, material pedagógico, refrigerios.</t>
  </si>
  <si>
    <t>Mural artístico</t>
  </si>
  <si>
    <t>Mural artístico en cada uno de los diez (10) municipios, con mensajes alusivos creados y pintados, bajo la orientación de un artista plástico con la participación de la comunidad, para así sensibilizar y multiplicar el mensaje de prevención del delito de trata de personas. Incluye: Artista plástico, pinturas de colores surtidos vinilo tipo 1, set de brochas, rodillos y mezcladores, barniz para conservación y protección.</t>
  </si>
  <si>
    <t>Murales artísticos</t>
  </si>
  <si>
    <t>TRANSPORTE</t>
  </si>
  <si>
    <t>Vehículos con dedicación exclusiva</t>
  </si>
  <si>
    <t>Vehículo tipo van a todo costo; Incluido conductor, combustible, peajes para garantizar la movilidad del equipo de trabajo.</t>
  </si>
  <si>
    <t>VALOR TOTAL PROYECTO</t>
  </si>
  <si>
    <t>TIEMPO</t>
  </si>
  <si>
    <t>VALOR UNITARIO</t>
  </si>
  <si>
    <t>VALOR TOTAL</t>
  </si>
  <si>
    <t xml:space="preserve">COT 2:  FUNDACLELIA </t>
  </si>
  <si>
    <t>COT 3 FUNDACIÓN DINASTÍA BERRÍO</t>
  </si>
  <si>
    <t>COT 1 FUNDACARIBE</t>
  </si>
  <si>
    <t>PRESUPUESTO</t>
  </si>
  <si>
    <t>VALOR UNITARIO PROMEDIO</t>
  </si>
  <si>
    <t>VALOR TOTAL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</si>
</sst>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_-;\-[$$-240A]\ * #,##0_-;_-[$$-240A]\ * &quot;-&quot;??_-;_-@_-"/>
  </numFmts>
  <fonts count="19" x14ac:knownFonts="1">
    <font>
      <sz val="11"/>
      <color theme="1"/>
      <name val="Calibri"/>
      <family val="2"/>
      <charset val="1"/>
    </font>
    <font>
      <b/>
      <sz val="10"/>
      <color rgb="FFFFFFFF"/>
      <name val="Arial"/>
      <charset val="1"/>
    </font>
    <font>
      <b/>
      <sz val="9"/>
      <name val="Arial"/>
      <charset val="1"/>
    </font>
    <font>
      <sz val="10"/>
      <name val="Arial"/>
      <charset val="1"/>
    </font>
    <font>
      <sz val="9"/>
      <name val="Arial"/>
      <charset val="1"/>
    </font>
    <font>
      <b/>
      <sz val="10"/>
      <name val="Arial"/>
      <charset val="1"/>
    </font>
    <font>
      <i/>
      <sz val="9"/>
      <name val="Arial"/>
      <charset val="1"/>
    </font>
    <font>
      <b/>
      <sz val="9"/>
      <name val="Arial"/>
      <family val="2"/>
    </font>
    <font>
      <b/>
      <sz val="10"/>
      <name val="Arial"/>
      <family val="2"/>
    </font>
    <font>
      <b/>
      <sz val="12"/>
      <color theme="0"/>
      <name val="Arial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0"/>
      <name val="Arial"/>
      <family val="2"/>
    </font>
    <font>
      <sz val="10"/>
      <color theme="1"/>
      <name val="Calibri"/>
      <family val="2"/>
      <charset val="1"/>
    </font>
    <font>
      <b/>
      <sz val="10"/>
      <color rgb="FFFFFFFF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6E4F0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F2F2F2"/>
      </patternFill>
    </fill>
    <fill>
      <patternFill patternType="solid">
        <fgColor theme="8" tint="0.79998168889431442"/>
        <bgColor rgb="FF333333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499984740745262"/>
        <bgColor rgb="FF333333"/>
      </patternFill>
    </fill>
    <fill>
      <patternFill patternType="solid">
        <fgColor theme="4" tint="-0.499984740745262"/>
        <bgColor rgb="FF00008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4" fontId="11" fillId="8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164" fontId="13" fillId="8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/>
    </xf>
    <xf numFmtId="164" fontId="16" fillId="8" borderId="1" xfId="0" applyNumberFormat="1" applyFont="1" applyFill="1" applyBorder="1" applyAlignment="1">
      <alignment horizontal="center" vertical="center"/>
    </xf>
    <xf numFmtId="164" fontId="17" fillId="8" borderId="1" xfId="0" applyNumberFormat="1" applyFont="1" applyFill="1" applyBorder="1" applyAlignment="1">
      <alignment horizontal="center" vertical="center"/>
    </xf>
    <xf numFmtId="164" fontId="18" fillId="9" borderId="1" xfId="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164" fontId="0" fillId="9" borderId="2" xfId="0" applyNumberFormat="1" applyFill="1" applyBorder="1" applyAlignment="1">
      <alignment horizontal="center" vertical="center"/>
    </xf>
    <xf numFmtId="164" fontId="0" fillId="9" borderId="6" xfId="0" applyNumberFormat="1" applyFill="1" applyBorder="1" applyAlignment="1">
      <alignment horizontal="center" vertical="center"/>
    </xf>
    <xf numFmtId="164" fontId="0" fillId="9" borderId="3" xfId="0" applyNumberForma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wrapText="1"/>
    </xf>
    <xf numFmtId="0" fontId="8" fillId="6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1" fillId="10" borderId="0" xfId="0" applyFont="1" applyFill="1" applyAlignment="1">
      <alignment horizontal="center" vertical="center" wrapText="1"/>
    </xf>
    <xf numFmtId="0" fontId="8" fillId="3" borderId="1" xfId="0" applyFont="1" applyFill="1" applyBorder="1"/>
    <xf numFmtId="0" fontId="14" fillId="10" borderId="0" xfId="0" applyFont="1" applyFill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6" fillId="0" borderId="0" xfId="0" applyFont="1"/>
    <xf numFmtId="0" fontId="14" fillId="11" borderId="2" xfId="0" applyFont="1" applyFill="1" applyBorder="1" applyAlignment="1">
      <alignment horizontal="center" vertical="center" wrapText="1"/>
    </xf>
    <xf numFmtId="0" fontId="14" fillId="11" borderId="6" xfId="0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164" fontId="13" fillId="9" borderId="2" xfId="0" applyNumberFormat="1" applyFont="1" applyFill="1" applyBorder="1" applyAlignment="1">
      <alignment horizontal="center" vertical="center"/>
    </xf>
    <xf numFmtId="164" fontId="13" fillId="9" borderId="6" xfId="0" applyNumberFormat="1" applyFont="1" applyFill="1" applyBorder="1" applyAlignment="1">
      <alignment horizontal="center" vertical="center"/>
    </xf>
    <xf numFmtId="164" fontId="13" fillId="9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6E4F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M24"/>
  <sheetViews>
    <sheetView tabSelected="1" topLeftCell="C15" zoomScale="95" zoomScaleNormal="100" workbookViewId="0">
      <selection activeCell="M7" sqref="M7"/>
    </sheetView>
  </sheetViews>
  <sheetFormatPr baseColWidth="10" defaultColWidth="8.7109375" defaultRowHeight="15" x14ac:dyDescent="0.25"/>
  <cols>
    <col min="2" max="2" width="30" customWidth="1"/>
    <col min="3" max="3" width="55" customWidth="1"/>
    <col min="4" max="4" width="18" customWidth="1"/>
    <col min="5" max="5" width="12" customWidth="1"/>
    <col min="6" max="6" width="16.140625" customWidth="1"/>
    <col min="7" max="7" width="17" customWidth="1"/>
    <col min="8" max="8" width="16.140625" customWidth="1"/>
    <col min="9" max="9" width="17.42578125" customWidth="1"/>
    <col min="10" max="10" width="16.7109375" customWidth="1"/>
    <col min="11" max="11" width="16.140625" customWidth="1"/>
    <col min="12" max="12" width="15" customWidth="1"/>
    <col min="13" max="13" width="16.140625" customWidth="1"/>
    <col min="14" max="18" width="14" customWidth="1"/>
  </cols>
  <sheetData>
    <row r="4" spans="2:13" ht="15" customHeight="1" x14ac:dyDescent="0.25">
      <c r="B4" s="22" t="s">
        <v>34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</row>
    <row r="5" spans="2:13" ht="15" customHeight="1" x14ac:dyDescent="0.25">
      <c r="B5" s="27" t="s">
        <v>0</v>
      </c>
      <c r="C5" s="27"/>
      <c r="D5" s="27"/>
      <c r="E5" s="27"/>
      <c r="F5" s="26" t="s">
        <v>33</v>
      </c>
      <c r="G5" s="26"/>
      <c r="H5" s="26" t="s">
        <v>31</v>
      </c>
      <c r="I5" s="26"/>
      <c r="J5" s="26" t="s">
        <v>32</v>
      </c>
      <c r="K5" s="26"/>
      <c r="L5" s="20" t="s">
        <v>35</v>
      </c>
      <c r="M5" s="20" t="s">
        <v>36</v>
      </c>
    </row>
    <row r="6" spans="2:13" ht="30" customHeight="1" x14ac:dyDescent="0.25">
      <c r="B6" s="6" t="s">
        <v>1</v>
      </c>
      <c r="C6" s="6" t="s">
        <v>2</v>
      </c>
      <c r="D6" s="6" t="s">
        <v>3</v>
      </c>
      <c r="E6" s="6" t="s">
        <v>28</v>
      </c>
      <c r="F6" s="7" t="s">
        <v>29</v>
      </c>
      <c r="G6" s="7" t="s">
        <v>30</v>
      </c>
      <c r="H6" s="7" t="s">
        <v>29</v>
      </c>
      <c r="I6" s="7" t="s">
        <v>30</v>
      </c>
      <c r="J6" s="7" t="s">
        <v>29</v>
      </c>
      <c r="K6" s="7" t="s">
        <v>30</v>
      </c>
      <c r="L6" s="21"/>
      <c r="M6" s="21"/>
    </row>
    <row r="7" spans="2:13" ht="49.5" customHeight="1" x14ac:dyDescent="0.25">
      <c r="B7" s="2" t="s">
        <v>4</v>
      </c>
      <c r="C7" s="3" t="s">
        <v>5</v>
      </c>
      <c r="D7" s="4">
        <v>1</v>
      </c>
      <c r="E7" s="5">
        <v>9</v>
      </c>
      <c r="F7" s="16">
        <v>5000000</v>
      </c>
      <c r="G7" s="16">
        <f>F7*E7</f>
        <v>45000000</v>
      </c>
      <c r="H7" s="16">
        <v>5500000</v>
      </c>
      <c r="I7" s="16">
        <f>H7*E7</f>
        <v>49500000</v>
      </c>
      <c r="J7" s="16">
        <v>4500000</v>
      </c>
      <c r="K7" s="16">
        <f>J7*E7</f>
        <v>40500000</v>
      </c>
      <c r="L7" s="16">
        <f>AVERAGE(F7,H7,J7)</f>
        <v>5000000</v>
      </c>
      <c r="M7" s="16">
        <f>L7*E7</f>
        <v>45000000</v>
      </c>
    </row>
    <row r="8" spans="2:13" ht="49.5" customHeight="1" x14ac:dyDescent="0.25">
      <c r="B8" s="2" t="s">
        <v>6</v>
      </c>
      <c r="C8" s="3" t="s">
        <v>7</v>
      </c>
      <c r="D8" s="4">
        <v>1</v>
      </c>
      <c r="E8" s="5">
        <v>9</v>
      </c>
      <c r="F8" s="16">
        <v>4000000</v>
      </c>
      <c r="G8" s="16">
        <f>F8*E8</f>
        <v>36000000</v>
      </c>
      <c r="H8" s="16">
        <v>3000000</v>
      </c>
      <c r="I8" s="16">
        <f>H8*E8</f>
        <v>27000000</v>
      </c>
      <c r="J8" s="16">
        <v>5000000</v>
      </c>
      <c r="K8" s="16">
        <f>J8*E8</f>
        <v>45000000</v>
      </c>
      <c r="L8" s="16">
        <f t="shared" ref="L8:L20" si="0">AVERAGE(F8,H8,J8)</f>
        <v>4000000</v>
      </c>
      <c r="M8" s="16">
        <f>L8*E8</f>
        <v>36000000</v>
      </c>
    </row>
    <row r="9" spans="2:13" ht="15" customHeight="1" x14ac:dyDescent="0.25">
      <c r="B9" s="28" t="s">
        <v>8</v>
      </c>
      <c r="C9" s="28"/>
      <c r="D9" s="28"/>
      <c r="E9" s="28"/>
      <c r="F9" s="8"/>
      <c r="G9" s="8">
        <f>SUM(G7:G8)</f>
        <v>81000000</v>
      </c>
      <c r="H9" s="8"/>
      <c r="I9" s="8">
        <f>SUM(I7:I8)</f>
        <v>76500000</v>
      </c>
      <c r="J9" s="8"/>
      <c r="K9" s="8">
        <f>SUM(K7:K8)</f>
        <v>85500000</v>
      </c>
      <c r="L9" s="8"/>
      <c r="M9" s="8">
        <f>SUM(M7:M8)</f>
        <v>81000000</v>
      </c>
    </row>
    <row r="10" spans="2:13" ht="15" customHeight="1" x14ac:dyDescent="0.25">
      <c r="B10" s="29" t="s">
        <v>9</v>
      </c>
      <c r="C10" s="29"/>
      <c r="D10" s="29"/>
      <c r="E10" s="29"/>
      <c r="F10" s="23"/>
      <c r="G10" s="24"/>
      <c r="H10" s="24"/>
      <c r="I10" s="24"/>
      <c r="J10" s="24"/>
      <c r="K10" s="24"/>
      <c r="L10" s="24"/>
      <c r="M10" s="25"/>
    </row>
    <row r="11" spans="2:13" ht="30" customHeight="1" x14ac:dyDescent="0.25">
      <c r="B11" s="1" t="s">
        <v>1</v>
      </c>
      <c r="C11" s="1" t="s">
        <v>2</v>
      </c>
      <c r="D11" s="1" t="s">
        <v>10</v>
      </c>
      <c r="E11" s="1" t="s">
        <v>3</v>
      </c>
      <c r="F11" s="7" t="s">
        <v>29</v>
      </c>
      <c r="G11" s="7" t="s">
        <v>30</v>
      </c>
      <c r="H11" s="7" t="s">
        <v>29</v>
      </c>
      <c r="I11" s="7" t="s">
        <v>30</v>
      </c>
      <c r="J11" s="7" t="s">
        <v>29</v>
      </c>
      <c r="K11" s="7" t="s">
        <v>30</v>
      </c>
      <c r="L11" s="7" t="s">
        <v>29</v>
      </c>
      <c r="M11" s="7" t="s">
        <v>30</v>
      </c>
    </row>
    <row r="12" spans="2:13" ht="72.75" customHeight="1" x14ac:dyDescent="0.25">
      <c r="B12" s="9" t="s">
        <v>11</v>
      </c>
      <c r="C12" s="9" t="s">
        <v>12</v>
      </c>
      <c r="D12" s="10" t="s">
        <v>11</v>
      </c>
      <c r="E12" s="10">
        <v>25</v>
      </c>
      <c r="F12" s="16">
        <v>7137857</v>
      </c>
      <c r="G12" s="16">
        <f>F12*E12</f>
        <v>178446425</v>
      </c>
      <c r="H12" s="16">
        <v>6137857</v>
      </c>
      <c r="I12" s="16">
        <f>H12*E12</f>
        <v>153446425</v>
      </c>
      <c r="J12" s="16">
        <v>8137857</v>
      </c>
      <c r="K12" s="16">
        <f>J12*E12</f>
        <v>203446425</v>
      </c>
      <c r="L12" s="16">
        <f t="shared" si="0"/>
        <v>7137857</v>
      </c>
      <c r="M12" s="16">
        <f>L12*E12</f>
        <v>178446425</v>
      </c>
    </row>
    <row r="13" spans="2:13" ht="72.75" customHeight="1" x14ac:dyDescent="0.25">
      <c r="B13" s="9" t="s">
        <v>13</v>
      </c>
      <c r="C13" s="9" t="s">
        <v>14</v>
      </c>
      <c r="D13" s="10" t="s">
        <v>15</v>
      </c>
      <c r="E13" s="10">
        <v>10</v>
      </c>
      <c r="F13" s="16">
        <v>8365477</v>
      </c>
      <c r="G13" s="16">
        <f>F13*E13</f>
        <v>83654770</v>
      </c>
      <c r="H13" s="16">
        <v>8203053</v>
      </c>
      <c r="I13" s="16">
        <f>H13*E13</f>
        <v>82030530</v>
      </c>
      <c r="J13" s="16">
        <v>8527900</v>
      </c>
      <c r="K13" s="16">
        <f>J13*E13</f>
        <v>85279000</v>
      </c>
      <c r="L13" s="16">
        <f t="shared" si="0"/>
        <v>8365476.666666667</v>
      </c>
      <c r="M13" s="16">
        <f>L13*E13</f>
        <v>83654766.666666672</v>
      </c>
    </row>
    <row r="14" spans="2:13" ht="72.75" customHeight="1" x14ac:dyDescent="0.25">
      <c r="B14" s="9" t="s">
        <v>16</v>
      </c>
      <c r="C14" s="9" t="s">
        <v>17</v>
      </c>
      <c r="D14" s="10" t="s">
        <v>18</v>
      </c>
      <c r="E14" s="10">
        <v>10</v>
      </c>
      <c r="F14" s="16">
        <v>10717857</v>
      </c>
      <c r="G14" s="16">
        <f>F14*E14</f>
        <v>107178570</v>
      </c>
      <c r="H14" s="16">
        <v>10895315</v>
      </c>
      <c r="I14" s="16">
        <f>H14*E14</f>
        <v>108953150</v>
      </c>
      <c r="J14" s="16">
        <v>10540400</v>
      </c>
      <c r="K14" s="16">
        <f>J14*E14</f>
        <v>105404000</v>
      </c>
      <c r="L14" s="16">
        <f t="shared" si="0"/>
        <v>10717857.333333334</v>
      </c>
      <c r="M14" s="16">
        <f>L14*E14</f>
        <v>107178573.33333334</v>
      </c>
    </row>
    <row r="15" spans="2:13" ht="102" customHeight="1" x14ac:dyDescent="0.25">
      <c r="B15" s="9" t="s">
        <v>19</v>
      </c>
      <c r="C15" s="9" t="s">
        <v>20</v>
      </c>
      <c r="D15" s="10" t="s">
        <v>19</v>
      </c>
      <c r="E15" s="10">
        <v>1</v>
      </c>
      <c r="F15" s="16">
        <v>35458335</v>
      </c>
      <c r="G15" s="16">
        <f>F15*E15</f>
        <v>35458335</v>
      </c>
      <c r="H15" s="16">
        <v>35617619</v>
      </c>
      <c r="I15" s="16">
        <f>H15*E15</f>
        <v>35617619</v>
      </c>
      <c r="J15" s="16">
        <v>35299050</v>
      </c>
      <c r="K15" s="16">
        <f>J15*E15</f>
        <v>35299050</v>
      </c>
      <c r="L15" s="16">
        <f t="shared" si="0"/>
        <v>35458334.666666664</v>
      </c>
      <c r="M15" s="16">
        <f>L15*E15</f>
        <v>35458334.666666664</v>
      </c>
    </row>
    <row r="16" spans="2:13" ht="81" customHeight="1" x14ac:dyDescent="0.25">
      <c r="B16" s="9" t="s">
        <v>21</v>
      </c>
      <c r="C16" s="9" t="s">
        <v>22</v>
      </c>
      <c r="D16" s="10" t="s">
        <v>23</v>
      </c>
      <c r="E16" s="10">
        <v>10</v>
      </c>
      <c r="F16" s="16">
        <v>2476190</v>
      </c>
      <c r="G16" s="16">
        <f>F16*E16</f>
        <v>24761900</v>
      </c>
      <c r="H16" s="16">
        <v>2364000</v>
      </c>
      <c r="I16" s="16">
        <f>H16*E16</f>
        <v>23640000</v>
      </c>
      <c r="J16" s="16">
        <v>2588381</v>
      </c>
      <c r="K16" s="16">
        <f>J16*E16</f>
        <v>25883810</v>
      </c>
      <c r="L16" s="16">
        <f>ROUND(AVERAGE(F16,H16,J16),0)</f>
        <v>2476190</v>
      </c>
      <c r="M16" s="16">
        <f>L16*E16</f>
        <v>24761900</v>
      </c>
    </row>
    <row r="17" spans="2:13" ht="15" customHeight="1" x14ac:dyDescent="0.25">
      <c r="B17" s="30" t="s">
        <v>8</v>
      </c>
      <c r="C17" s="30"/>
      <c r="D17" s="30"/>
      <c r="E17" s="30"/>
      <c r="F17" s="11"/>
      <c r="G17" s="17">
        <f>SUM(G12:G16)</f>
        <v>429500000</v>
      </c>
      <c r="H17" s="17"/>
      <c r="I17" s="17">
        <f>SUM(I12:I16)</f>
        <v>403687724</v>
      </c>
      <c r="J17" s="17"/>
      <c r="K17" s="17">
        <f>SUM(K12:K16)</f>
        <v>455312285</v>
      </c>
      <c r="L17" s="17"/>
      <c r="M17" s="17">
        <f>SUM(M12:M16)</f>
        <v>429499999.66666669</v>
      </c>
    </row>
    <row r="18" spans="2:13" ht="15" customHeight="1" x14ac:dyDescent="0.25">
      <c r="B18" s="31" t="s">
        <v>24</v>
      </c>
      <c r="C18" s="31"/>
      <c r="D18" s="31"/>
      <c r="E18" s="31"/>
      <c r="F18" s="37"/>
      <c r="G18" s="38"/>
      <c r="H18" s="38"/>
      <c r="I18" s="38"/>
      <c r="J18" s="38"/>
      <c r="K18" s="38"/>
      <c r="L18" s="38"/>
      <c r="M18" s="39"/>
    </row>
    <row r="19" spans="2:13" ht="30" customHeight="1" x14ac:dyDescent="0.25">
      <c r="B19" s="12" t="s">
        <v>1</v>
      </c>
      <c r="C19" s="12" t="s">
        <v>2</v>
      </c>
      <c r="D19" s="13" t="s">
        <v>3</v>
      </c>
      <c r="E19" s="13" t="s">
        <v>28</v>
      </c>
      <c r="F19" s="14" t="s">
        <v>29</v>
      </c>
      <c r="G19" s="14" t="s">
        <v>30</v>
      </c>
      <c r="H19" s="14" t="s">
        <v>29</v>
      </c>
      <c r="I19" s="14" t="s">
        <v>30</v>
      </c>
      <c r="J19" s="14" t="s">
        <v>29</v>
      </c>
      <c r="K19" s="14" t="s">
        <v>30</v>
      </c>
      <c r="L19" s="14" t="s">
        <v>29</v>
      </c>
      <c r="M19" s="14" t="s">
        <v>30</v>
      </c>
    </row>
    <row r="20" spans="2:13" ht="49.5" customHeight="1" x14ac:dyDescent="0.25">
      <c r="B20" s="9" t="s">
        <v>25</v>
      </c>
      <c r="C20" s="9" t="s">
        <v>26</v>
      </c>
      <c r="D20" s="10">
        <v>1</v>
      </c>
      <c r="E20" s="15">
        <v>9</v>
      </c>
      <c r="F20" s="16">
        <v>5500000</v>
      </c>
      <c r="G20" s="16">
        <f>F20*E20</f>
        <v>49500000</v>
      </c>
      <c r="H20" s="16">
        <v>5000000</v>
      </c>
      <c r="I20" s="16">
        <f>H20*E20</f>
        <v>45000000</v>
      </c>
      <c r="J20" s="16">
        <v>6000000</v>
      </c>
      <c r="K20" s="16">
        <f>J20*E20</f>
        <v>54000000</v>
      </c>
      <c r="L20" s="16">
        <f t="shared" si="0"/>
        <v>5500000</v>
      </c>
      <c r="M20" s="16">
        <f>L20*E20</f>
        <v>49500000</v>
      </c>
    </row>
    <row r="21" spans="2:13" ht="15" customHeight="1" x14ac:dyDescent="0.25">
      <c r="B21" s="32" t="s">
        <v>8</v>
      </c>
      <c r="C21" s="32"/>
      <c r="D21" s="32"/>
      <c r="E21" s="32"/>
      <c r="F21" s="11"/>
      <c r="G21" s="11"/>
      <c r="H21" s="11"/>
      <c r="I21" s="11"/>
      <c r="J21" s="11"/>
      <c r="K21" s="11"/>
      <c r="L21" s="11"/>
      <c r="M21" s="18">
        <f>M20</f>
        <v>49500000</v>
      </c>
    </row>
    <row r="22" spans="2:13" ht="15" customHeight="1" x14ac:dyDescent="0.25">
      <c r="B22" s="34" t="s">
        <v>27</v>
      </c>
      <c r="C22" s="35"/>
      <c r="D22" s="35"/>
      <c r="E22" s="35"/>
      <c r="F22" s="35"/>
      <c r="G22" s="35"/>
      <c r="H22" s="35"/>
      <c r="I22" s="35"/>
      <c r="J22" s="35"/>
      <c r="K22" s="35"/>
      <c r="L22" s="36"/>
      <c r="M22" s="19">
        <f>M21+M17+M9</f>
        <v>559999999.66666675</v>
      </c>
    </row>
    <row r="24" spans="2:13" ht="15" customHeight="1" x14ac:dyDescent="0.25">
      <c r="B24" s="33"/>
      <c r="C24" s="33"/>
      <c r="D24" s="33"/>
      <c r="E24" s="33"/>
    </row>
  </sheetData>
  <mergeCells count="16">
    <mergeCell ref="B17:E17"/>
    <mergeCell ref="B18:E18"/>
    <mergeCell ref="B21:E21"/>
    <mergeCell ref="B24:E24"/>
    <mergeCell ref="B22:L22"/>
    <mergeCell ref="F18:M18"/>
    <mergeCell ref="L5:L6"/>
    <mergeCell ref="M5:M6"/>
    <mergeCell ref="B4:M4"/>
    <mergeCell ref="F10:M10"/>
    <mergeCell ref="F5:G5"/>
    <mergeCell ref="H5:I5"/>
    <mergeCell ref="J5:K5"/>
    <mergeCell ref="B5:E5"/>
    <mergeCell ref="B9:E9"/>
    <mergeCell ref="B10:E10"/>
  </mergeCells>
  <pageMargins left="0.75" right="0.75" top="1" bottom="1" header="0.511811023622047" footer="0.511811023622047"/>
  <pageSetup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mildreth pacheco</cp:lastModifiedBy>
  <cp:revision>0</cp:revision>
  <dcterms:created xsi:type="dcterms:W3CDTF">2026-05-04T14:52:56Z</dcterms:created>
  <dcterms:modified xsi:type="dcterms:W3CDTF">2026-05-04T20:51:17Z</dcterms:modified>
  <dc:language>en-US</dc:language>
</cp:coreProperties>
</file>